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605" yWindow="825" windowWidth="24240" windowHeight="13125" tabRatio="917"/>
  </bookViews>
  <sheets>
    <sheet name="1. паспорт местоположение" sheetId="7" r:id="rId1"/>
    <sheet name="2. паспорт  ТП" sheetId="12" r:id="rId2"/>
    <sheet name="3.1. паспорт Техсостояние ПС" sheetId="13" r:id="rId3"/>
    <sheet name="3.2 паспорт Техсостояние ЛЭП" sheetId="14" r:id="rId4"/>
    <sheet name="3.3 паспорт описание" sheetId="6" r:id="rId5"/>
    <sheet name="3.4. Паспорт надежность " sheetId="24" r:id="rId6"/>
    <sheet name="4. паспортбюджет" sheetId="10" r:id="rId7"/>
    <sheet name="5. анализ эконом эфф " sheetId="28" r:id="rId8"/>
    <sheet name="6.1. Паспорт сетевой график" sheetId="16" r:id="rId9"/>
    <sheet name="6.2. Паспорт фин осв ввод" sheetId="15" r:id="rId10"/>
    <sheet name="7. Паспорт отчет о закупке" sheetId="5" r:id="rId11"/>
    <sheet name="8. Общие сведения" sheetId="2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_______________wrn2" localSheetId="5" hidden="1">{"glc1",#N/A,FALSE,"GLC";"glc2",#N/A,FALSE,"GLC";"glc3",#N/A,FALSE,"GLC";"glc4",#N/A,FALSE,"GLC";"glc5",#N/A,FALSE,"GLC"}</definedName>
    <definedName name="________________wrn2" localSheetId="7" hidden="1">{"glc1",#N/A,FALSE,"GLC";"glc2",#N/A,FALSE,"GLC";"glc3",#N/A,FALSE,"GLC";"glc4",#N/A,FALSE,"GLC";"glc5",#N/A,FALSE,"GLC"}</definedName>
    <definedName name="________________wrn2" hidden="1">{"glc1",#N/A,FALSE,"GLC";"glc2",#N/A,FALSE,"GLC";"glc3",#N/A,FALSE,"GLC";"glc4",#N/A,FALSE,"GLC";"glc5",#N/A,FALSE,"GLC"}</definedName>
    <definedName name="________________wrn222" localSheetId="5" hidden="1">{"glc1",#N/A,FALSE,"GLC";"glc2",#N/A,FALSE,"GLC";"glc3",#N/A,FALSE,"GLC";"glc4",#N/A,FALSE,"GLC";"glc5",#N/A,FALSE,"GLC"}</definedName>
    <definedName name="________________wrn222" localSheetId="7" hidden="1">{"glc1",#N/A,FALSE,"GLC";"glc2",#N/A,FALSE,"GLC";"glc3",#N/A,FALSE,"GLC";"glc4",#N/A,FALSE,"GLC";"glc5",#N/A,FALSE,"GLC"}</definedName>
    <definedName name="________________wrn222" hidden="1">{"glc1",#N/A,FALSE,"GLC";"glc2",#N/A,FALSE,"GLC";"glc3",#N/A,FALSE,"GLC";"glc4",#N/A,FALSE,"GLC";"glc5",#N/A,FALSE,"GLC"}</definedName>
    <definedName name="_______________wrn2" localSheetId="5" hidden="1">{"glc1",#N/A,FALSE,"GLC";"glc2",#N/A,FALSE,"GLC";"glc3",#N/A,FALSE,"GLC";"glc4",#N/A,FALSE,"GLC";"glc5",#N/A,FALSE,"GLC"}</definedName>
    <definedName name="_______________wrn2" localSheetId="7" hidden="1">{"glc1",#N/A,FALSE,"GLC";"glc2",#N/A,FALSE,"GLC";"glc3",#N/A,FALSE,"GLC";"glc4",#N/A,FALSE,"GLC";"glc5",#N/A,FALSE,"GLC"}</definedName>
    <definedName name="_______________wrn2" hidden="1">{"glc1",#N/A,FALSE,"GLC";"glc2",#N/A,FALSE,"GLC";"glc3",#N/A,FALSE,"GLC";"glc4",#N/A,FALSE,"GLC";"glc5",#N/A,FALSE,"GLC"}</definedName>
    <definedName name="_______________wrn222" localSheetId="5" hidden="1">{"glc1",#N/A,FALSE,"GLC";"glc2",#N/A,FALSE,"GLC";"glc3",#N/A,FALSE,"GLC";"glc4",#N/A,FALSE,"GLC";"glc5",#N/A,FALSE,"GLC"}</definedName>
    <definedName name="_______________wrn222" localSheetId="7" hidden="1">{"glc1",#N/A,FALSE,"GLC";"glc2",#N/A,FALSE,"GLC";"glc3",#N/A,FALSE,"GLC";"glc4",#N/A,FALSE,"GLC";"glc5",#N/A,FALSE,"GLC"}</definedName>
    <definedName name="_______________wrn222" hidden="1">{"glc1",#N/A,FALSE,"GLC";"glc2",#N/A,FALSE,"GLC";"glc3",#N/A,FALSE,"GLC";"glc4",#N/A,FALSE,"GLC";"glc5",#N/A,FALSE,"GLC"}</definedName>
    <definedName name="______________wrn2" localSheetId="5" hidden="1">{"glc1",#N/A,FALSE,"GLC";"glc2",#N/A,FALSE,"GLC";"glc3",#N/A,FALSE,"GLC";"glc4",#N/A,FALSE,"GLC";"glc5",#N/A,FALSE,"GLC"}</definedName>
    <definedName name="______________wrn2" localSheetId="7" hidden="1">{"glc1",#N/A,FALSE,"GLC";"glc2",#N/A,FALSE,"GLC";"glc3",#N/A,FALSE,"GLC";"glc4",#N/A,FALSE,"GLC";"glc5",#N/A,FALSE,"GLC"}</definedName>
    <definedName name="______________wrn2" hidden="1">{"glc1",#N/A,FALSE,"GLC";"glc2",#N/A,FALSE,"GLC";"glc3",#N/A,FALSE,"GLC";"glc4",#N/A,FALSE,"GLC";"glc5",#N/A,FALSE,"GLC"}</definedName>
    <definedName name="______________wrn222" localSheetId="5" hidden="1">{"glc1",#N/A,FALSE,"GLC";"glc2",#N/A,FALSE,"GLC";"glc3",#N/A,FALSE,"GLC";"glc4",#N/A,FALSE,"GLC";"glc5",#N/A,FALSE,"GLC"}</definedName>
    <definedName name="______________wrn222" localSheetId="7" hidden="1">{"glc1",#N/A,FALSE,"GLC";"glc2",#N/A,FALSE,"GLC";"glc3",#N/A,FALSE,"GLC";"glc4",#N/A,FALSE,"GLC";"glc5",#N/A,FALSE,"GLC"}</definedName>
    <definedName name="______________wrn222" hidden="1">{"glc1",#N/A,FALSE,"GLC";"glc2",#N/A,FALSE,"GLC";"glc3",#N/A,FALSE,"GLC";"glc4",#N/A,FALSE,"GLC";"glc5",#N/A,FALSE,"GLC"}</definedName>
    <definedName name="____________wrn2" localSheetId="5" hidden="1">{"glc1",#N/A,FALSE,"GLC";"glc2",#N/A,FALSE,"GLC";"glc3",#N/A,FALSE,"GLC";"glc4",#N/A,FALSE,"GLC";"glc5",#N/A,FALSE,"GLC"}</definedName>
    <definedName name="____________wrn2" localSheetId="7" hidden="1">{"glc1",#N/A,FALSE,"GLC";"glc2",#N/A,FALSE,"GLC";"glc3",#N/A,FALSE,"GLC";"glc4",#N/A,FALSE,"GLC";"glc5",#N/A,FALSE,"GLC"}</definedName>
    <definedName name="____________wrn2" hidden="1">{"glc1",#N/A,FALSE,"GLC";"glc2",#N/A,FALSE,"GLC";"glc3",#N/A,FALSE,"GLC";"glc4",#N/A,FALSE,"GLC";"glc5",#N/A,FALSE,"GLC"}</definedName>
    <definedName name="____________wrn222" localSheetId="5" hidden="1">{"glc1",#N/A,FALSE,"GLC";"glc2",#N/A,FALSE,"GLC";"glc3",#N/A,FALSE,"GLC";"glc4",#N/A,FALSE,"GLC";"glc5",#N/A,FALSE,"GLC"}</definedName>
    <definedName name="____________wrn222" localSheetId="7" hidden="1">{"glc1",#N/A,FALSE,"GLC";"glc2",#N/A,FALSE,"GLC";"glc3",#N/A,FALSE,"GLC";"glc4",#N/A,FALSE,"GLC";"glc5",#N/A,FALSE,"GLC"}</definedName>
    <definedName name="____________wrn222" hidden="1">{"glc1",#N/A,FALSE,"GLC";"glc2",#N/A,FALSE,"GLC";"glc3",#N/A,FALSE,"GLC";"glc4",#N/A,FALSE,"GLC";"glc5",#N/A,FALSE,"GLC"}</definedName>
    <definedName name="_________wrn2" localSheetId="5" hidden="1">{"glc1",#N/A,FALSE,"GLC";"glc2",#N/A,FALSE,"GLC";"glc3",#N/A,FALSE,"GLC";"glc4",#N/A,FALSE,"GLC";"glc5",#N/A,FALSE,"GLC"}</definedName>
    <definedName name="_________wrn2" localSheetId="7" hidden="1">{"glc1",#N/A,FALSE,"GLC";"glc2",#N/A,FALSE,"GLC";"glc3",#N/A,FALSE,"GLC";"glc4",#N/A,FALSE,"GLC";"glc5",#N/A,FALSE,"GLC"}</definedName>
    <definedName name="_________wrn2" hidden="1">{"glc1",#N/A,FALSE,"GLC";"glc2",#N/A,FALSE,"GLC";"glc3",#N/A,FALSE,"GLC";"glc4",#N/A,FALSE,"GLC";"glc5",#N/A,FALSE,"GLC"}</definedName>
    <definedName name="_________wrn222" localSheetId="5" hidden="1">{"glc1",#N/A,FALSE,"GLC";"glc2",#N/A,FALSE,"GLC";"glc3",#N/A,FALSE,"GLC";"glc4",#N/A,FALSE,"GLC";"glc5",#N/A,FALSE,"GLC"}</definedName>
    <definedName name="_________wrn222" localSheetId="7" hidden="1">{"glc1",#N/A,FALSE,"GLC";"glc2",#N/A,FALSE,"GLC";"glc3",#N/A,FALSE,"GLC";"glc4",#N/A,FALSE,"GLC";"glc5",#N/A,FALSE,"GLC"}</definedName>
    <definedName name="_________wrn222" hidden="1">{"glc1",#N/A,FALSE,"GLC";"glc2",#N/A,FALSE,"GLC";"glc3",#N/A,FALSE,"GLC";"glc4",#N/A,FALSE,"GLC";"glc5",#N/A,FALSE,"GLC"}</definedName>
    <definedName name="________wrn2" localSheetId="5" hidden="1">{#N/A,#N/A,FALSE,"9PS0"}</definedName>
    <definedName name="________wrn2" localSheetId="7" hidden="1">{#N/A,#N/A,FALSE,"9PS0"}</definedName>
    <definedName name="________wrn2" hidden="1">{#N/A,#N/A,FALSE,"9PS0"}</definedName>
    <definedName name="________wrn222" localSheetId="5" hidden="1">{"glc1",#N/A,FALSE,"GLC";"glc2",#N/A,FALSE,"GLC";"glc3",#N/A,FALSE,"GLC";"glc4",#N/A,FALSE,"GLC";"glc5",#N/A,FALSE,"GLC"}</definedName>
    <definedName name="________wrn222" localSheetId="7" hidden="1">{"glc1",#N/A,FALSE,"GLC";"glc2",#N/A,FALSE,"GLC";"glc3",#N/A,FALSE,"GLC";"glc4",#N/A,FALSE,"GLC";"glc5",#N/A,FALSE,"GLC"}</definedName>
    <definedName name="________wrn222" hidden="1">{"glc1",#N/A,FALSE,"GLC";"glc2",#N/A,FALSE,"GLC";"glc3",#N/A,FALSE,"GLC";"glc4",#N/A,FALSE,"GLC";"glc5",#N/A,FALSE,"GLC"}</definedName>
    <definedName name="_______wrn2" localSheetId="5" hidden="1">{"glc1",#N/A,FALSE,"GLC";"glc2",#N/A,FALSE,"GLC";"glc3",#N/A,FALSE,"GLC";"glc4",#N/A,FALSE,"GLC";"glc5",#N/A,FALSE,"GLC"}</definedName>
    <definedName name="_______wrn2" localSheetId="7" hidden="1">{"glc1",#N/A,FALSE,"GLC";"glc2",#N/A,FALSE,"GLC";"glc3",#N/A,FALSE,"GLC";"glc4",#N/A,FALSE,"GLC";"glc5",#N/A,FALSE,"GLC"}</definedName>
    <definedName name="_______wrn2" hidden="1">{"glc1",#N/A,FALSE,"GLC";"glc2",#N/A,FALSE,"GLC";"glc3",#N/A,FALSE,"GLC";"glc4",#N/A,FALSE,"GLC";"glc5",#N/A,FALSE,"GLC"}</definedName>
    <definedName name="_______wrn222" localSheetId="5" hidden="1">{"glc1",#N/A,FALSE,"GLC";"glc2",#N/A,FALSE,"GLC";"glc3",#N/A,FALSE,"GLC";"glc4",#N/A,FALSE,"GLC";"glc5",#N/A,FALSE,"GLC"}</definedName>
    <definedName name="_______wrn222" localSheetId="7" hidden="1">{"glc1",#N/A,FALSE,"GLC";"glc2",#N/A,FALSE,"GLC";"glc3",#N/A,FALSE,"GLC";"glc4",#N/A,FALSE,"GLC";"glc5",#N/A,FALSE,"GLC"}</definedName>
    <definedName name="_______wrn222" hidden="1">{"glc1",#N/A,FALSE,"GLC";"glc2",#N/A,FALSE,"GLC";"glc3",#N/A,FALSE,"GLC";"glc4",#N/A,FALSE,"GLC";"glc5",#N/A,FALSE,"GLC"}</definedName>
    <definedName name="______wrn2" localSheetId="5" hidden="1">{"glc1",#N/A,FALSE,"GLC";"glc2",#N/A,FALSE,"GLC";"glc3",#N/A,FALSE,"GLC";"glc4",#N/A,FALSE,"GLC";"glc5",#N/A,FALSE,"GLC"}</definedName>
    <definedName name="______wrn2" localSheetId="7" hidden="1">{"glc1",#N/A,FALSE,"GLC";"glc2",#N/A,FALSE,"GLC";"glc3",#N/A,FALSE,"GLC";"glc4",#N/A,FALSE,"GLC";"glc5",#N/A,FALSE,"GLC"}</definedName>
    <definedName name="______wrn2" hidden="1">{"glc1",#N/A,FALSE,"GLC";"glc2",#N/A,FALSE,"GLC";"glc3",#N/A,FALSE,"GLC";"glc4",#N/A,FALSE,"GLC";"glc5",#N/A,FALSE,"GLC"}</definedName>
    <definedName name="______wrn222" localSheetId="5" hidden="1">{"glc1",#N/A,FALSE,"GLC";"glc2",#N/A,FALSE,"GLC";"glc3",#N/A,FALSE,"GLC";"glc4",#N/A,FALSE,"GLC";"glc5",#N/A,FALSE,"GLC"}</definedName>
    <definedName name="______wrn222" localSheetId="7" hidden="1">{"glc1",#N/A,FALSE,"GLC";"glc2",#N/A,FALSE,"GLC";"glc3",#N/A,FALSE,"GLC";"glc4",#N/A,FALSE,"GLC";"glc5",#N/A,FALSE,"GLC"}</definedName>
    <definedName name="______wrn222" hidden="1">{"glc1",#N/A,FALSE,"GLC";"glc2",#N/A,FALSE,"GLC";"glc3",#N/A,FALSE,"GLC";"glc4",#N/A,FALSE,"GLC";"glc5",#N/A,FALSE,"GLC"}</definedName>
    <definedName name="______xlfn.BAHTTEXT" hidden="1">#NAME?</definedName>
    <definedName name="_____wrn2" localSheetId="5" hidden="1">{"glc1",#N/A,FALSE,"GLC";"glc2",#N/A,FALSE,"GLC";"glc3",#N/A,FALSE,"GLC";"glc4",#N/A,FALSE,"GLC";"glc5",#N/A,FALSE,"GLC"}</definedName>
    <definedName name="_____wrn2" localSheetId="7" hidden="1">{"glc1",#N/A,FALSE,"GLC";"glc2",#N/A,FALSE,"GLC";"glc3",#N/A,FALSE,"GLC";"glc4",#N/A,FALSE,"GLC";"glc5",#N/A,FALSE,"GLC"}</definedName>
    <definedName name="_____wrn2" hidden="1">{"glc1",#N/A,FALSE,"GLC";"glc2",#N/A,FALSE,"GLC";"glc3",#N/A,FALSE,"GLC";"glc4",#N/A,FALSE,"GLC";"glc5",#N/A,FALSE,"GLC"}</definedName>
    <definedName name="_____wrn222" localSheetId="5" hidden="1">{"glc1",#N/A,FALSE,"GLC";"glc2",#N/A,FALSE,"GLC";"glc3",#N/A,FALSE,"GLC";"glc4",#N/A,FALSE,"GLC";"glc5",#N/A,FALSE,"GLC"}</definedName>
    <definedName name="_____wrn222" localSheetId="7" hidden="1">{"glc1",#N/A,FALSE,"GLC";"glc2",#N/A,FALSE,"GLC";"glc3",#N/A,FALSE,"GLC";"glc4",#N/A,FALSE,"GLC";"glc5",#N/A,FALSE,"GLC"}</definedName>
    <definedName name="_____wrn222" hidden="1">{"glc1",#N/A,FALSE,"GLC";"glc2",#N/A,FALSE,"GLC";"glc3",#N/A,FALSE,"GLC";"glc4",#N/A,FALSE,"GLC";"glc5",#N/A,FALSE,"GLC"}</definedName>
    <definedName name="_____xlfn.BAHTTEXT" hidden="1">#NAME?</definedName>
    <definedName name="____wrn2" localSheetId="5" hidden="1">{"glc1",#N/A,FALSE,"GLC";"glc2",#N/A,FALSE,"GLC";"glc3",#N/A,FALSE,"GLC";"glc4",#N/A,FALSE,"GLC";"glc5",#N/A,FALSE,"GLC"}</definedName>
    <definedName name="____wrn2" localSheetId="7" hidden="1">{"glc1",#N/A,FALSE,"GLC";"glc2",#N/A,FALSE,"GLC";"glc3",#N/A,FALSE,"GLC";"glc4",#N/A,FALSE,"GLC";"glc5",#N/A,FALSE,"GLC"}</definedName>
    <definedName name="____wrn2" hidden="1">{"glc1",#N/A,FALSE,"GLC";"glc2",#N/A,FALSE,"GLC";"glc3",#N/A,FALSE,"GLC";"glc4",#N/A,FALSE,"GLC";"glc5",#N/A,FALSE,"GLC"}</definedName>
    <definedName name="____wrn222" localSheetId="5" hidden="1">{"glc1",#N/A,FALSE,"GLC";"glc2",#N/A,FALSE,"GLC";"glc3",#N/A,FALSE,"GLC";"glc4",#N/A,FALSE,"GLC";"glc5",#N/A,FALSE,"GLC"}</definedName>
    <definedName name="____wrn222" localSheetId="7" hidden="1">{"glc1",#N/A,FALSE,"GLC";"glc2",#N/A,FALSE,"GLC";"glc3",#N/A,FALSE,"GLC";"glc4",#N/A,FALSE,"GLC";"glc5",#N/A,FALSE,"GLC"}</definedName>
    <definedName name="____wrn222" hidden="1">{"glc1",#N/A,FALSE,"GLC";"glc2",#N/A,FALSE,"GLC";"glc3",#N/A,FALSE,"GLC";"glc4",#N/A,FALSE,"GLC";"glc5",#N/A,FALSE,"GLC"}</definedName>
    <definedName name="____xlfn.BAHTTEXT" hidden="1">#NAME?</definedName>
    <definedName name="___Dlv1">[1]Формати!$C$11:$D$11</definedName>
    <definedName name="___Dlv2">[1]Формати!$C$12:$D$12</definedName>
    <definedName name="___Dlv3">[1]Формати!$B$13:$D$13</definedName>
    <definedName name="___Lev1">[1]Формати!$B$3:$E$3</definedName>
    <definedName name="___Lev2">[1]Формати!$B$4:$E$4</definedName>
    <definedName name="___Lev3">[1]Формати!$B$5:$E$5</definedName>
    <definedName name="___Lev4">[1]Формати!$B$6:$E$6</definedName>
    <definedName name="___Lev5">[1]Формати!$B$7:$E$7</definedName>
    <definedName name="___Lv1">[1]Формати!$B$3:$E$3</definedName>
    <definedName name="___Lv2">[1]Формати!$B$4:$E$4</definedName>
    <definedName name="___Lv3">[1]Формати!$B$5:$E$5</definedName>
    <definedName name="___Lv4">[1]Формати!$B$6:$E$6</definedName>
    <definedName name="___Lv5">[1]Формати!$B$7:$D$7</definedName>
    <definedName name="___mn1">'[2]0'!$J$1</definedName>
    <definedName name="___mn10">'[2]0'!$J$10</definedName>
    <definedName name="___mn11">'[2]0'!$J$11</definedName>
    <definedName name="___mn12">'[2]0'!$J$12</definedName>
    <definedName name="___mn2">'[2]0'!$J$2</definedName>
    <definedName name="___mn3">'[2]0'!$J$3</definedName>
    <definedName name="___mn4">'[2]0'!$J$4</definedName>
    <definedName name="___mn5">'[2]0'!$J$5</definedName>
    <definedName name="___mn6">'[2]0'!$J$6</definedName>
    <definedName name="___mn7">'[2]0'!$J$7</definedName>
    <definedName name="___mn8">'[2]0'!$J$8</definedName>
    <definedName name="___mn9">'[2]0'!$J$9</definedName>
    <definedName name="___wrn2" localSheetId="5" hidden="1">{#N/A,#N/A,FALSE,"9PS0"}</definedName>
    <definedName name="___wrn2" localSheetId="7" hidden="1">{#N/A,#N/A,FALSE,"9PS0"}</definedName>
    <definedName name="___wrn2" hidden="1">{#N/A,#N/A,FALSE,"9PS0"}</definedName>
    <definedName name="___wrn222" localSheetId="5" hidden="1">{"glc1",#N/A,FALSE,"GLC";"glc2",#N/A,FALSE,"GLC";"glc3",#N/A,FALSE,"GLC";"glc4",#N/A,FALSE,"GLC";"glc5",#N/A,FALSE,"GLC"}</definedName>
    <definedName name="___wrn222" localSheetId="7" hidden="1">{"glc1",#N/A,FALSE,"GLC";"glc2",#N/A,FALSE,"GLC";"glc3",#N/A,FALSE,"GLC";"glc4",#N/A,FALSE,"GLC";"glc5",#N/A,FALSE,"GLC"}</definedName>
    <definedName name="___wrn222" hidden="1">{"glc1",#N/A,FALSE,"GLC";"glc2",#N/A,FALSE,"GLC";"glc3",#N/A,FALSE,"GLC";"glc4",#N/A,FALSE,"GLC";"glc5",#N/A,FALSE,"GLC"}</definedName>
    <definedName name="___xlfn.BAHTTEXT" hidden="1">#NAME?</definedName>
    <definedName name="__Dlv1">[1]Формати!$C$11:$D$11</definedName>
    <definedName name="__Dlv2">[1]Формати!$C$12:$D$12</definedName>
    <definedName name="__Dlv3">[1]Формати!$B$13:$D$13</definedName>
    <definedName name="__Lev1">[1]Формати!$B$3:$E$3</definedName>
    <definedName name="__Lev2">[1]Формати!$B$4:$E$4</definedName>
    <definedName name="__Lev3">[1]Формати!$B$5:$E$5</definedName>
    <definedName name="__Lev4">[1]Формати!$B$6:$E$6</definedName>
    <definedName name="__Lev5">[1]Формати!$B$7:$E$7</definedName>
    <definedName name="__Lv1">[1]Формати!$B$3:$E$3</definedName>
    <definedName name="__Lv2">[1]Формати!$B$4:$E$4</definedName>
    <definedName name="__Lv3">[1]Формати!$B$5:$E$5</definedName>
    <definedName name="__Lv4">[1]Формати!$B$6:$E$6</definedName>
    <definedName name="__Lv5">[1]Формати!$B$7:$D$7</definedName>
    <definedName name="__mn1">'[2]0'!$J$1</definedName>
    <definedName name="__mn10">'[2]0'!$J$10</definedName>
    <definedName name="__mn11">'[2]0'!$J$11</definedName>
    <definedName name="__mn12">'[2]0'!$J$12</definedName>
    <definedName name="__mn2">'[2]0'!$J$2</definedName>
    <definedName name="__mn3">'[2]0'!$J$3</definedName>
    <definedName name="__mn4">'[2]0'!$J$4</definedName>
    <definedName name="__mn5">'[2]0'!$J$5</definedName>
    <definedName name="__mn6">'[2]0'!$J$6</definedName>
    <definedName name="__mn7">'[2]0'!$J$7</definedName>
    <definedName name="__mn8">'[2]0'!$J$8</definedName>
    <definedName name="__mn9">'[2]0'!$J$9</definedName>
    <definedName name="__wrn2" localSheetId="5" hidden="1">{"glc1",#N/A,FALSE,"GLC";"glc2",#N/A,FALSE,"GLC";"glc3",#N/A,FALSE,"GLC";"glc4",#N/A,FALSE,"GLC";"glc5",#N/A,FALSE,"GLC"}</definedName>
    <definedName name="__wrn2" localSheetId="7" hidden="1">{"glc1",#N/A,FALSE,"GLC";"glc2",#N/A,FALSE,"GLC";"glc3",#N/A,FALSE,"GLC";"glc4",#N/A,FALSE,"GLC";"glc5",#N/A,FALSE,"GLC"}</definedName>
    <definedName name="__wrn2" hidden="1">{"glc1",#N/A,FALSE,"GLC";"glc2",#N/A,FALSE,"GLC";"glc3",#N/A,FALSE,"GLC";"glc4",#N/A,FALSE,"GLC";"glc5",#N/A,FALSE,"GLC"}</definedName>
    <definedName name="__wrn222" localSheetId="5" hidden="1">{"glc1",#N/A,FALSE,"GLC";"glc2",#N/A,FALSE,"GLC";"glc3",#N/A,FALSE,"GLC";"glc4",#N/A,FALSE,"GLC";"glc5",#N/A,FALSE,"GLC"}</definedName>
    <definedName name="__wrn222" localSheetId="7" hidden="1">{"glc1",#N/A,FALSE,"GLC";"glc2",#N/A,FALSE,"GLC";"glc3",#N/A,FALSE,"GLC";"glc4",#N/A,FALSE,"GLC";"glc5",#N/A,FALSE,"GLC"}</definedName>
    <definedName name="__wrn222" hidden="1">{"glc1",#N/A,FALSE,"GLC";"glc2",#N/A,FALSE,"GLC";"glc3",#N/A,FALSE,"GLC";"glc4",#N/A,FALSE,"GLC";"glc5",#N/A,FALSE,"GLC"}</definedName>
    <definedName name="__xlfn.BAHTTEXT" hidden="1">#NAME?</definedName>
    <definedName name="_1_________________________________________________123Graph_ACHART_4" localSheetId="7" hidden="1">#REF!</definedName>
    <definedName name="_1_________________________________________________123Graph_ACHART_4" hidden="1">#REF!</definedName>
    <definedName name="_1_________________________123Graph_ACHART_4" localSheetId="5" hidden="1">#REF!</definedName>
    <definedName name="_1_________________________123Graph_ACHART_4" hidden="1">#REF!</definedName>
    <definedName name="_1__123Graph_ACHART_4" localSheetId="5" hidden="1">#REF!</definedName>
    <definedName name="_1__123Graph_ACHART_4" hidden="1">#REF!</definedName>
    <definedName name="_10______________________________________________123Graph_ACHART_4" localSheetId="5" hidden="1">#REF!</definedName>
    <definedName name="_10______________________________________________123Graph_ACHART_4" hidden="1">#REF!</definedName>
    <definedName name="_10______________________123Graph_ACHART_4" localSheetId="5" hidden="1">#REF!</definedName>
    <definedName name="_10______________________123Graph_ACHART_4" hidden="1">#REF!</definedName>
    <definedName name="_100________________123Graph_ACHART_4" localSheetId="5" hidden="1">#REF!</definedName>
    <definedName name="_100________________123Graph_ACHART_4" hidden="1">#REF!</definedName>
    <definedName name="_101________________123Graph_XCHART_3" localSheetId="5" hidden="1">#REF!</definedName>
    <definedName name="_101________________123Graph_XCHART_3" hidden="1">#REF!</definedName>
    <definedName name="_102________________123Graph_XCHART_4" localSheetId="5" hidden="1">#REF!</definedName>
    <definedName name="_102________________123Graph_XCHART_4" hidden="1">#REF!</definedName>
    <definedName name="_103_______________123Graph_ACHART_4" localSheetId="5" hidden="1">#REF!</definedName>
    <definedName name="_103_______________123Graph_ACHART_4" hidden="1">#REF!</definedName>
    <definedName name="_104_______________123Graph_XCHART_3" localSheetId="5" hidden="1">#REF!</definedName>
    <definedName name="_104_______________123Graph_XCHART_3" hidden="1">#REF!</definedName>
    <definedName name="_105_______________123Graph_XCHART_4" localSheetId="5" hidden="1">#REF!</definedName>
    <definedName name="_105_______________123Graph_XCHART_4" hidden="1">#REF!</definedName>
    <definedName name="_106______________123Graph_ACHART_4" localSheetId="5" hidden="1">#REF!</definedName>
    <definedName name="_106______________123Graph_ACHART_4" hidden="1">#REF!</definedName>
    <definedName name="_107______________123Graph_XCHART_3" localSheetId="5" hidden="1">#REF!</definedName>
    <definedName name="_107______________123Graph_XCHART_3" hidden="1">#REF!</definedName>
    <definedName name="_108______________123Graph_XCHART_4" localSheetId="5" hidden="1">#REF!</definedName>
    <definedName name="_108______________123Graph_XCHART_4" hidden="1">#REF!</definedName>
    <definedName name="_109_____________123Graph_ACHART_4" localSheetId="5" hidden="1">#REF!</definedName>
    <definedName name="_109_____________123Graph_ACHART_4" hidden="1">#REF!</definedName>
    <definedName name="_11______________________________________________123Graph_XCHART_3" localSheetId="5" hidden="1">#REF!</definedName>
    <definedName name="_11______________________________________________123Graph_XCHART_3" hidden="1">#REF!</definedName>
    <definedName name="_11______________________123Graph_XCHART_3" localSheetId="5" hidden="1">#REF!</definedName>
    <definedName name="_11______________________123Graph_XCHART_3" hidden="1">#REF!</definedName>
    <definedName name="_110_____________123Graph_XCHART_3" localSheetId="5" hidden="1">#REF!</definedName>
    <definedName name="_110_____________123Graph_XCHART_3" hidden="1">#REF!</definedName>
    <definedName name="_111_____________123Graph_XCHART_4" localSheetId="5" hidden="1">#REF!</definedName>
    <definedName name="_111_____________123Graph_XCHART_4" hidden="1">#REF!</definedName>
    <definedName name="_112____________123Graph_ACHART_4" localSheetId="5" hidden="1">#REF!</definedName>
    <definedName name="_112____________123Graph_ACHART_4" hidden="1">#REF!</definedName>
    <definedName name="_113____________123Graph_XCHART_3" localSheetId="5" hidden="1">#REF!</definedName>
    <definedName name="_113____________123Graph_XCHART_3" hidden="1">#REF!</definedName>
    <definedName name="_114____________123Graph_XCHART_4" localSheetId="5" hidden="1">#REF!</definedName>
    <definedName name="_114____________123Graph_XCHART_4" hidden="1">#REF!</definedName>
    <definedName name="_115___________123Graph_ACHART_4" localSheetId="5" hidden="1">#REF!</definedName>
    <definedName name="_115___________123Graph_ACHART_4" hidden="1">#REF!</definedName>
    <definedName name="_116___________123Graph_XCHART_3" localSheetId="5" hidden="1">#REF!</definedName>
    <definedName name="_116___________123Graph_XCHART_3" hidden="1">#REF!</definedName>
    <definedName name="_117___________123Graph_XCHART_4" localSheetId="5" hidden="1">#REF!</definedName>
    <definedName name="_117___________123Graph_XCHART_4" hidden="1">#REF!</definedName>
    <definedName name="_118__________123Graph_ACHART_4" localSheetId="5" hidden="1">#REF!</definedName>
    <definedName name="_118__________123Graph_ACHART_4" hidden="1">#REF!</definedName>
    <definedName name="_119__________123Graph_XCHART_3" localSheetId="5" hidden="1">#REF!</definedName>
    <definedName name="_119__________123Graph_XCHART_3" hidden="1">#REF!</definedName>
    <definedName name="_12______________________________________________123Graph_XCHART_4" localSheetId="5" hidden="1">#REF!</definedName>
    <definedName name="_12______________________________________________123Graph_XCHART_4" hidden="1">#REF!</definedName>
    <definedName name="_12______________________123Graph_XCHART_4" localSheetId="5" hidden="1">#REF!</definedName>
    <definedName name="_12______________________123Graph_XCHART_4" hidden="1">#REF!</definedName>
    <definedName name="_120__________123Graph_XCHART_4" localSheetId="5" hidden="1">#REF!</definedName>
    <definedName name="_120__________123Graph_XCHART_4" hidden="1">#REF!</definedName>
    <definedName name="_121_________123Graph_ACHART_4" localSheetId="5" hidden="1">#REF!</definedName>
    <definedName name="_121_________123Graph_ACHART_4" hidden="1">#REF!</definedName>
    <definedName name="_122_________123Graph_XCHART_3" localSheetId="5" hidden="1">#REF!</definedName>
    <definedName name="_122_________123Graph_XCHART_3" hidden="1">#REF!</definedName>
    <definedName name="_123_________123Graph_XCHART_4" localSheetId="5" hidden="1">#REF!</definedName>
    <definedName name="_123_________123Graph_XCHART_4" hidden="1">#REF!</definedName>
    <definedName name="_124________123Graph_ACHART_4" localSheetId="5" hidden="1">#REF!</definedName>
    <definedName name="_124________123Graph_ACHART_4" hidden="1">#REF!</definedName>
    <definedName name="_125________123Graph_XCHART_3" localSheetId="5" hidden="1">#REF!</definedName>
    <definedName name="_125________123Graph_XCHART_3" hidden="1">#REF!</definedName>
    <definedName name="_126________123Graph_XCHART_4" localSheetId="5" hidden="1">#REF!</definedName>
    <definedName name="_126________123Graph_XCHART_4" hidden="1">#REF!</definedName>
    <definedName name="_127_______123Graph_ACHART_4" localSheetId="5" hidden="1">#REF!</definedName>
    <definedName name="_127_______123Graph_ACHART_4" hidden="1">#REF!</definedName>
    <definedName name="_128_______123Graph_XCHART_3" localSheetId="5" hidden="1">#REF!</definedName>
    <definedName name="_128_______123Graph_XCHART_3" hidden="1">#REF!</definedName>
    <definedName name="_129_______123Graph_XCHART_4" localSheetId="5" hidden="1">#REF!</definedName>
    <definedName name="_129_______123Graph_XCHART_4" hidden="1">#REF!</definedName>
    <definedName name="_13_____________________________________________123Graph_ACHART_4" localSheetId="5" hidden="1">#REF!</definedName>
    <definedName name="_13_____________________________________________123Graph_ACHART_4" hidden="1">#REF!</definedName>
    <definedName name="_13_____________________123Graph_ACHART_4" localSheetId="5" hidden="1">#REF!</definedName>
    <definedName name="_13_____________________123Graph_ACHART_4" hidden="1">#REF!</definedName>
    <definedName name="_130______123Graph_ACHART_4" localSheetId="5" hidden="1">#REF!</definedName>
    <definedName name="_130______123Graph_ACHART_4" hidden="1">#REF!</definedName>
    <definedName name="_131______123Graph_XCHART_3" localSheetId="5" hidden="1">#REF!</definedName>
    <definedName name="_131______123Graph_XCHART_3" hidden="1">#REF!</definedName>
    <definedName name="_132______123Graph_XCHART_4" localSheetId="5" hidden="1">#REF!</definedName>
    <definedName name="_132______123Graph_XCHART_4" hidden="1">#REF!</definedName>
    <definedName name="_133_____123Graph_ACHART_4" localSheetId="5" hidden="1">#REF!</definedName>
    <definedName name="_133_____123Graph_ACHART_4" hidden="1">#REF!</definedName>
    <definedName name="_134_____123Graph_XCHART_3" localSheetId="5" hidden="1">#REF!</definedName>
    <definedName name="_134_____123Graph_XCHART_3" hidden="1">#REF!</definedName>
    <definedName name="_135_____123Graph_XCHART_4" localSheetId="5" hidden="1">#REF!</definedName>
    <definedName name="_135_____123Graph_XCHART_4" hidden="1">#REF!</definedName>
    <definedName name="_136____123Graph_ACHART_4" localSheetId="5" hidden="1">#REF!</definedName>
    <definedName name="_136____123Graph_ACHART_4" hidden="1">#REF!</definedName>
    <definedName name="_137____123Graph_XCHART_3" localSheetId="5" hidden="1">#REF!</definedName>
    <definedName name="_137____123Graph_XCHART_3" hidden="1">#REF!</definedName>
    <definedName name="_138____123Graph_XCHART_4" localSheetId="5" hidden="1">#REF!</definedName>
    <definedName name="_138____123Graph_XCHART_4" hidden="1">#REF!</definedName>
    <definedName name="_139___123Graph_ACHART_4" localSheetId="5" hidden="1">#REF!</definedName>
    <definedName name="_139___123Graph_ACHART_4" hidden="1">#REF!</definedName>
    <definedName name="_14_____________________________________________123Graph_XCHART_3" localSheetId="5" hidden="1">#REF!</definedName>
    <definedName name="_14_____________________________________________123Graph_XCHART_3" hidden="1">#REF!</definedName>
    <definedName name="_14_____________________123Graph_XCHART_3" localSheetId="5" hidden="1">#REF!</definedName>
    <definedName name="_14_____________________123Graph_XCHART_3" hidden="1">#REF!</definedName>
    <definedName name="_140___123Graph_XCHART_3" localSheetId="5" hidden="1">#REF!</definedName>
    <definedName name="_140___123Graph_XCHART_3" hidden="1">#REF!</definedName>
    <definedName name="_141___123Graph_XCHART_4" localSheetId="5" hidden="1">#REF!</definedName>
    <definedName name="_141___123Graph_XCHART_4" hidden="1">#REF!</definedName>
    <definedName name="_142__123Graph_ACHART_4" localSheetId="5" hidden="1">#REF!</definedName>
    <definedName name="_142__123Graph_ACHART_4" hidden="1">#REF!</definedName>
    <definedName name="_143__123Graph_XCHART_3" localSheetId="5" hidden="1">#REF!</definedName>
    <definedName name="_143__123Graph_XCHART_3" hidden="1">#REF!</definedName>
    <definedName name="_144__123Graph_XCHART_4" localSheetId="5" hidden="1">#REF!</definedName>
    <definedName name="_144__123Graph_XCHART_4" hidden="1">#REF!</definedName>
    <definedName name="_15_____________________________________________123Graph_XCHART_4" localSheetId="5" hidden="1">#REF!</definedName>
    <definedName name="_15_____________________________________________123Graph_XCHART_4" hidden="1">#REF!</definedName>
    <definedName name="_15_____________________123Graph_XCHART_4" localSheetId="5" hidden="1">#REF!</definedName>
    <definedName name="_15_____________________123Graph_XCHART_4" hidden="1">#REF!</definedName>
    <definedName name="_16____________________________________________123Graph_ACHART_4" localSheetId="5" hidden="1">#REF!</definedName>
    <definedName name="_16____________________________________________123Graph_ACHART_4" hidden="1">#REF!</definedName>
    <definedName name="_16____________________123Graph_ACHART_4" localSheetId="5" hidden="1">#REF!</definedName>
    <definedName name="_16____________________123Graph_ACHART_4" hidden="1">#REF!</definedName>
    <definedName name="_17____________________________________________123Graph_XCHART_3" localSheetId="5" hidden="1">#REF!</definedName>
    <definedName name="_17____________________________________________123Graph_XCHART_3" hidden="1">#REF!</definedName>
    <definedName name="_17____________________123Graph_XCHART_3" localSheetId="5" hidden="1">#REF!</definedName>
    <definedName name="_17____________________123Graph_XCHART_3" hidden="1">#REF!</definedName>
    <definedName name="_1718___123Graph_ACHART_4" localSheetId="5" hidden="1">#REF!</definedName>
    <definedName name="_1718___123Graph_ACHART_4" hidden="1">#REF!</definedName>
    <definedName name="_1719___123Graph_XCHART_3" localSheetId="5" hidden="1">#REF!</definedName>
    <definedName name="_1719___123Graph_XCHART_3" hidden="1">#REF!</definedName>
    <definedName name="_1720___123Graph_XCHART_4" localSheetId="5" hidden="1">#REF!</definedName>
    <definedName name="_1720___123Graph_XCHART_4" hidden="1">#REF!</definedName>
    <definedName name="_18____________________________________________123Graph_XCHART_4" localSheetId="5" hidden="1">#REF!</definedName>
    <definedName name="_18____________________________________________123Graph_XCHART_4" hidden="1">#REF!</definedName>
    <definedName name="_18____________________123Graph_XCHART_4" localSheetId="5" hidden="1">#REF!</definedName>
    <definedName name="_18____________________123Graph_XCHART_4" hidden="1">#REF!</definedName>
    <definedName name="_19___________________________________________123Graph_ACHART_4" localSheetId="5" hidden="1">#REF!</definedName>
    <definedName name="_19___________________________________________123Graph_ACHART_4" hidden="1">#REF!</definedName>
    <definedName name="_19___________________123Graph_ACHART_4" localSheetId="5" hidden="1">#REF!</definedName>
    <definedName name="_19___________________123Graph_ACHART_4" hidden="1">#REF!</definedName>
    <definedName name="_1Excel_BuiltIn_Print_Area_1_1_1">NA()</definedName>
    <definedName name="_2_________________________________________________123Graph_XCHART_3" localSheetId="5" hidden="1">#REF!</definedName>
    <definedName name="_2_________________________________________________123Graph_XCHART_3" localSheetId="7" hidden="1">#REF!</definedName>
    <definedName name="_2_________________________________________________123Graph_XCHART_3" hidden="1">#REF!</definedName>
    <definedName name="_2_________________________123Graph_XCHART_3" localSheetId="5" hidden="1">#REF!</definedName>
    <definedName name="_2_________________________123Graph_XCHART_3" hidden="1">#REF!</definedName>
    <definedName name="_2__123Graph_XCHART_3" localSheetId="5" hidden="1">#REF!</definedName>
    <definedName name="_2__123Graph_XCHART_3" hidden="1">#REF!</definedName>
    <definedName name="_20___________________________________________123Graph_XCHART_3" localSheetId="5" hidden="1">#REF!</definedName>
    <definedName name="_20___________________________________________123Graph_XCHART_3" hidden="1">#REF!</definedName>
    <definedName name="_20___________________123Graph_XCHART_3" localSheetId="5" hidden="1">#REF!</definedName>
    <definedName name="_20___________________123Graph_XCHART_3" hidden="1">#REF!</definedName>
    <definedName name="_21___________________________________________123Graph_XCHART_4" localSheetId="5" hidden="1">#REF!</definedName>
    <definedName name="_21___________________________________________123Graph_XCHART_4" hidden="1">#REF!</definedName>
    <definedName name="_21___________________123Graph_XCHART_4" localSheetId="5" hidden="1">#REF!</definedName>
    <definedName name="_21___________________123Graph_XCHART_4" hidden="1">#REF!</definedName>
    <definedName name="_22__________________________________________123Graph_ACHART_4" localSheetId="5" hidden="1">#REF!</definedName>
    <definedName name="_22__________________________________________123Graph_ACHART_4" hidden="1">#REF!</definedName>
    <definedName name="_22__________________123Graph_ACHART_4" localSheetId="5" hidden="1">#REF!</definedName>
    <definedName name="_22__________________123Graph_ACHART_4" hidden="1">#REF!</definedName>
    <definedName name="_23__________________________________________123Graph_XCHART_3" localSheetId="5" hidden="1">#REF!</definedName>
    <definedName name="_23__________________________________________123Graph_XCHART_3" hidden="1">#REF!</definedName>
    <definedName name="_23__________________123Graph_XCHART_3" localSheetId="5" hidden="1">#REF!</definedName>
    <definedName name="_23__________________123Graph_XCHART_3" hidden="1">#REF!</definedName>
    <definedName name="_24__________________________________________123Graph_XCHART_4" localSheetId="5" hidden="1">#REF!</definedName>
    <definedName name="_24__________________________________________123Graph_XCHART_4" hidden="1">#REF!</definedName>
    <definedName name="_24__________________123Graph_XCHART_4" localSheetId="5" hidden="1">#REF!</definedName>
    <definedName name="_24__________________123Graph_XCHART_4" hidden="1">#REF!</definedName>
    <definedName name="_25_________________________________________123Graph_ACHART_4" localSheetId="5" hidden="1">#REF!</definedName>
    <definedName name="_25_________________________________________123Graph_ACHART_4" hidden="1">#REF!</definedName>
    <definedName name="_25_________________123Graph_ACHART_4" localSheetId="5" hidden="1">#REF!</definedName>
    <definedName name="_25_________________123Graph_ACHART_4" hidden="1">#REF!</definedName>
    <definedName name="_26_________________________________________123Graph_XCHART_3" localSheetId="5" hidden="1">#REF!</definedName>
    <definedName name="_26_________________________________________123Graph_XCHART_3" hidden="1">#REF!</definedName>
    <definedName name="_26_________________123Graph_XCHART_3" localSheetId="5" hidden="1">#REF!</definedName>
    <definedName name="_26_________________123Graph_XCHART_3" hidden="1">#REF!</definedName>
    <definedName name="_27_________________________________________123Graph_XCHART_4" localSheetId="5" hidden="1">#REF!</definedName>
    <definedName name="_27_________________________________________123Graph_XCHART_4" hidden="1">#REF!</definedName>
    <definedName name="_27_________________123Graph_XCHART_4" localSheetId="5" hidden="1">#REF!</definedName>
    <definedName name="_27_________________123Graph_XCHART_4" hidden="1">#REF!</definedName>
    <definedName name="_28________________________________________123Graph_ACHART_4" localSheetId="5" hidden="1">#REF!</definedName>
    <definedName name="_28________________________________________123Graph_ACHART_4" hidden="1">#REF!</definedName>
    <definedName name="_28________________123Graph_ACHART_4" localSheetId="5" hidden="1">#REF!</definedName>
    <definedName name="_28________________123Graph_ACHART_4" hidden="1">#REF!</definedName>
    <definedName name="_29________________________________________123Graph_XCHART_3" localSheetId="5" hidden="1">#REF!</definedName>
    <definedName name="_29________________________________________123Graph_XCHART_3" hidden="1">#REF!</definedName>
    <definedName name="_29________________123Graph_XCHART_3" localSheetId="5" hidden="1">#REF!</definedName>
    <definedName name="_29________________123Graph_XCHART_3" hidden="1">#REF!</definedName>
    <definedName name="_3_________________________________________________123Graph_XCHART_4" localSheetId="5" hidden="1">#REF!</definedName>
    <definedName name="_3_________________________________________________123Graph_XCHART_4" hidden="1">#REF!</definedName>
    <definedName name="_3_________________________123Graph_XCHART_4" localSheetId="5" hidden="1">#REF!</definedName>
    <definedName name="_3_________________________123Graph_XCHART_4" hidden="1">#REF!</definedName>
    <definedName name="_3__123Graph_XCHART_4" localSheetId="5" hidden="1">#REF!</definedName>
    <definedName name="_3__123Graph_XCHART_4" hidden="1">#REF!</definedName>
    <definedName name="_30________________________________________123Graph_XCHART_4" localSheetId="5" hidden="1">#REF!</definedName>
    <definedName name="_30________________________________________123Graph_XCHART_4" hidden="1">#REF!</definedName>
    <definedName name="_30________________123Graph_XCHART_4" localSheetId="5" hidden="1">#REF!</definedName>
    <definedName name="_30________________123Graph_XCHART_4" hidden="1">#REF!</definedName>
    <definedName name="_31_______________________________________123Graph_ACHART_4" localSheetId="5" hidden="1">#REF!</definedName>
    <definedName name="_31_______________________________________123Graph_ACHART_4" hidden="1">#REF!</definedName>
    <definedName name="_31_______________123Graph_ACHART_4" localSheetId="5" hidden="1">#REF!</definedName>
    <definedName name="_31_______________123Graph_ACHART_4" hidden="1">#REF!</definedName>
    <definedName name="_32_______________________________________123Graph_XCHART_3" localSheetId="5" hidden="1">#REF!</definedName>
    <definedName name="_32_______________________________________123Graph_XCHART_3" hidden="1">#REF!</definedName>
    <definedName name="_32_______________123Graph_XCHART_3" localSheetId="5" hidden="1">#REF!</definedName>
    <definedName name="_32_______________123Graph_XCHART_3" hidden="1">#REF!</definedName>
    <definedName name="_33_______________________________________123Graph_XCHART_4" localSheetId="5" hidden="1">#REF!</definedName>
    <definedName name="_33_______________________________________123Graph_XCHART_4" hidden="1">#REF!</definedName>
    <definedName name="_33_______________123Graph_XCHART_4" localSheetId="5" hidden="1">#REF!</definedName>
    <definedName name="_33_______________123Graph_XCHART_4" hidden="1">#REF!</definedName>
    <definedName name="_34______________________________________123Graph_ACHART_4" localSheetId="5" hidden="1">#REF!</definedName>
    <definedName name="_34______________________________________123Graph_ACHART_4" hidden="1">#REF!</definedName>
    <definedName name="_34______________123Graph_ACHART_4" localSheetId="5" hidden="1">#REF!</definedName>
    <definedName name="_34______________123Graph_ACHART_4" hidden="1">#REF!</definedName>
    <definedName name="_3495__123Graph_ACHART_4" localSheetId="5" hidden="1">#REF!</definedName>
    <definedName name="_3495__123Graph_ACHART_4" hidden="1">#REF!</definedName>
    <definedName name="_3496__123Graph_XCHART_3" localSheetId="5" hidden="1">#REF!</definedName>
    <definedName name="_3496__123Graph_XCHART_3" hidden="1">#REF!</definedName>
    <definedName name="_3497__123Graph_XCHART_4" localSheetId="5" hidden="1">#REF!</definedName>
    <definedName name="_3497__123Graph_XCHART_4" hidden="1">#REF!</definedName>
    <definedName name="_35______________________________________123Graph_XCHART_3" localSheetId="5" hidden="1">#REF!</definedName>
    <definedName name="_35______________________________________123Graph_XCHART_3" hidden="1">#REF!</definedName>
    <definedName name="_35______________123Graph_XCHART_3" localSheetId="5" hidden="1">#REF!</definedName>
    <definedName name="_35______________123Graph_XCHART_3" hidden="1">#REF!</definedName>
    <definedName name="_36______________________________________123Graph_XCHART_4" localSheetId="5" hidden="1">#REF!</definedName>
    <definedName name="_36______________________________________123Graph_XCHART_4" hidden="1">#REF!</definedName>
    <definedName name="_36______________123Graph_XCHART_4" localSheetId="5" hidden="1">#REF!</definedName>
    <definedName name="_36______________123Graph_XCHART_4" hidden="1">#REF!</definedName>
    <definedName name="_37_____________________________________123Graph_ACHART_4" localSheetId="5" hidden="1">#REF!</definedName>
    <definedName name="_37_____________________________________123Graph_ACHART_4" hidden="1">#REF!</definedName>
    <definedName name="_37_____________123Graph_ACHART_4" localSheetId="5" hidden="1">#REF!</definedName>
    <definedName name="_37_____________123Graph_ACHART_4" hidden="1">#REF!</definedName>
    <definedName name="_38_____________________________________123Graph_XCHART_3" localSheetId="5" hidden="1">#REF!</definedName>
    <definedName name="_38_____________________________________123Graph_XCHART_3" hidden="1">#REF!</definedName>
    <definedName name="_38_____________123Graph_XCHART_3" localSheetId="5" hidden="1">#REF!</definedName>
    <definedName name="_38_____________123Graph_XCHART_3" hidden="1">#REF!</definedName>
    <definedName name="_39_____________________________________123Graph_XCHART_4" localSheetId="5" hidden="1">#REF!</definedName>
    <definedName name="_39_____________________________________123Graph_XCHART_4" hidden="1">#REF!</definedName>
    <definedName name="_39_____________123Graph_XCHART_4" localSheetId="5" hidden="1">#REF!</definedName>
    <definedName name="_39_____________123Graph_XCHART_4" hidden="1">#REF!</definedName>
    <definedName name="_4________________________________________________123Graph_ACHART_4" localSheetId="5" hidden="1">#REF!</definedName>
    <definedName name="_4________________________________________________123Graph_ACHART_4" hidden="1">#REF!</definedName>
    <definedName name="_4________________________123Graph_ACHART_4" localSheetId="5" hidden="1">#REF!</definedName>
    <definedName name="_4________________________123Graph_ACHART_4" hidden="1">#REF!</definedName>
    <definedName name="_40____________________________________123Graph_ACHART_4" localSheetId="5" hidden="1">#REF!</definedName>
    <definedName name="_40____________________________________123Graph_ACHART_4" hidden="1">#REF!</definedName>
    <definedName name="_40____________123Graph_ACHART_4" localSheetId="5" hidden="1">#REF!</definedName>
    <definedName name="_40____________123Graph_ACHART_4" hidden="1">#REF!</definedName>
    <definedName name="_41____________________________________123Graph_XCHART_3" localSheetId="5" hidden="1">#REF!</definedName>
    <definedName name="_41____________________________________123Graph_XCHART_3" hidden="1">#REF!</definedName>
    <definedName name="_41____________123Graph_XCHART_3" localSheetId="5" hidden="1">#REF!</definedName>
    <definedName name="_41____________123Graph_XCHART_3" hidden="1">#REF!</definedName>
    <definedName name="_42____________________________________123Graph_XCHART_4" localSheetId="5" hidden="1">#REF!</definedName>
    <definedName name="_42____________________________________123Graph_XCHART_4" hidden="1">#REF!</definedName>
    <definedName name="_42____________123Graph_XCHART_4" localSheetId="5" hidden="1">#REF!</definedName>
    <definedName name="_42____________123Graph_XCHART_4" hidden="1">#REF!</definedName>
    <definedName name="_43___________________________________123Graph_ACHART_4" localSheetId="5" hidden="1">#REF!</definedName>
    <definedName name="_43___________________________________123Graph_ACHART_4" hidden="1">#REF!</definedName>
    <definedName name="_43___________123Graph_ACHART_4" localSheetId="5" hidden="1">#REF!</definedName>
    <definedName name="_43___________123Graph_ACHART_4" hidden="1">#REF!</definedName>
    <definedName name="_44___________________________________123Graph_XCHART_3" localSheetId="5" hidden="1">#REF!</definedName>
    <definedName name="_44___________________________________123Graph_XCHART_3" hidden="1">#REF!</definedName>
    <definedName name="_44___________123Graph_XCHART_3" localSheetId="5" hidden="1">#REF!</definedName>
    <definedName name="_44___________123Graph_XCHART_3" hidden="1">#REF!</definedName>
    <definedName name="_45___________________________________123Graph_XCHART_4" localSheetId="5" hidden="1">#REF!</definedName>
    <definedName name="_45___________________________________123Graph_XCHART_4" hidden="1">#REF!</definedName>
    <definedName name="_45___________123Graph_XCHART_4" localSheetId="5" hidden="1">#REF!</definedName>
    <definedName name="_45___________123Graph_XCHART_4" hidden="1">#REF!</definedName>
    <definedName name="_46__________________________________123Graph_ACHART_4" localSheetId="5" hidden="1">#REF!</definedName>
    <definedName name="_46__________________________________123Graph_ACHART_4" hidden="1">#REF!</definedName>
    <definedName name="_46__________123Graph_ACHART_4" localSheetId="5" hidden="1">#REF!</definedName>
    <definedName name="_46__________123Graph_ACHART_4" hidden="1">#REF!</definedName>
    <definedName name="_47__________________________________123Graph_XCHART_3" localSheetId="5" hidden="1">#REF!</definedName>
    <definedName name="_47__________________________________123Graph_XCHART_3" hidden="1">#REF!</definedName>
    <definedName name="_47__________123Graph_XCHART_3" localSheetId="5" hidden="1">#REF!</definedName>
    <definedName name="_47__________123Graph_XCHART_3" hidden="1">#REF!</definedName>
    <definedName name="_48__________________________________123Graph_XCHART_4" localSheetId="5" hidden="1">#REF!</definedName>
    <definedName name="_48__________________________________123Graph_XCHART_4" hidden="1">#REF!</definedName>
    <definedName name="_48__________123Graph_XCHART_4" localSheetId="5" hidden="1">#REF!</definedName>
    <definedName name="_48__________123Graph_XCHART_4" hidden="1">#REF!</definedName>
    <definedName name="_49_________________________________123Graph_ACHART_4" localSheetId="5" hidden="1">#REF!</definedName>
    <definedName name="_49_________________________________123Graph_ACHART_4" hidden="1">#REF!</definedName>
    <definedName name="_49_________123Graph_ACHART_4" localSheetId="5" hidden="1">#REF!</definedName>
    <definedName name="_49_________123Graph_ACHART_4" hidden="1">#REF!</definedName>
    <definedName name="_5________________________________________________123Graph_XCHART_3" localSheetId="5" hidden="1">#REF!</definedName>
    <definedName name="_5________________________________________________123Graph_XCHART_3" hidden="1">#REF!</definedName>
    <definedName name="_5________________________123Graph_XCHART_3" localSheetId="5" hidden="1">#REF!</definedName>
    <definedName name="_5________________________123Graph_XCHART_3" hidden="1">#REF!</definedName>
    <definedName name="_5____123Graph_ACHART_4" localSheetId="5" hidden="1">#REF!</definedName>
    <definedName name="_5____123Graph_ACHART_4" hidden="1">#REF!</definedName>
    <definedName name="_50_________________________________123Graph_XCHART_3" localSheetId="5" hidden="1">#REF!</definedName>
    <definedName name="_50_________________________________123Graph_XCHART_3" hidden="1">#REF!</definedName>
    <definedName name="_50_________123Graph_XCHART_3" localSheetId="5" hidden="1">#REF!</definedName>
    <definedName name="_50_________123Graph_XCHART_3" hidden="1">#REF!</definedName>
    <definedName name="_51_________________________________123Graph_XCHART_4" localSheetId="5" hidden="1">#REF!</definedName>
    <definedName name="_51_________________________________123Graph_XCHART_4" hidden="1">#REF!</definedName>
    <definedName name="_51_________123Graph_XCHART_4" localSheetId="5" hidden="1">#REF!</definedName>
    <definedName name="_51_________123Graph_XCHART_4" hidden="1">#REF!</definedName>
    <definedName name="_52________________________________123Graph_ACHART_4" localSheetId="5" hidden="1">#REF!</definedName>
    <definedName name="_52________________________________123Graph_ACHART_4" hidden="1">#REF!</definedName>
    <definedName name="_52________123Graph_ACHART_4" localSheetId="5" hidden="1">#REF!</definedName>
    <definedName name="_52________123Graph_ACHART_4" hidden="1">#REF!</definedName>
    <definedName name="_53________________________________123Graph_XCHART_3" localSheetId="5" hidden="1">#REF!</definedName>
    <definedName name="_53________________________________123Graph_XCHART_3" hidden="1">#REF!</definedName>
    <definedName name="_53________123Graph_XCHART_3" localSheetId="5" hidden="1">#REF!</definedName>
    <definedName name="_53________123Graph_XCHART_3" hidden="1">#REF!</definedName>
    <definedName name="_54________________________________123Graph_XCHART_4" localSheetId="5" hidden="1">#REF!</definedName>
    <definedName name="_54________________________________123Graph_XCHART_4" hidden="1">#REF!</definedName>
    <definedName name="_54________123Graph_XCHART_4" localSheetId="5" hidden="1">#REF!</definedName>
    <definedName name="_54________123Graph_XCHART_4" hidden="1">#REF!</definedName>
    <definedName name="_55_______________________________123Graph_ACHART_4" localSheetId="5" hidden="1">#REF!</definedName>
    <definedName name="_55_______________________________123Graph_ACHART_4" hidden="1">#REF!</definedName>
    <definedName name="_55_______123Graph_ACHART_4" localSheetId="5" hidden="1">#REF!</definedName>
    <definedName name="_55_______123Graph_ACHART_4" hidden="1">#REF!</definedName>
    <definedName name="_56_______________________________123Graph_XCHART_3" localSheetId="5" hidden="1">#REF!</definedName>
    <definedName name="_56_______________________________123Graph_XCHART_3" hidden="1">#REF!</definedName>
    <definedName name="_56_______123Graph_XCHART_3" localSheetId="5" hidden="1">#REF!</definedName>
    <definedName name="_56_______123Graph_XCHART_3" hidden="1">#REF!</definedName>
    <definedName name="_57_______________________________123Graph_XCHART_4" localSheetId="5" hidden="1">#REF!</definedName>
    <definedName name="_57_______________________________123Graph_XCHART_4" hidden="1">#REF!</definedName>
    <definedName name="_57_______123Graph_XCHART_4" localSheetId="5" hidden="1">#REF!</definedName>
    <definedName name="_57_______123Graph_XCHART_4" hidden="1">#REF!</definedName>
    <definedName name="_58______________________________123Graph_ACHART_4" localSheetId="5" hidden="1">#REF!</definedName>
    <definedName name="_58______________________________123Graph_ACHART_4" hidden="1">#REF!</definedName>
    <definedName name="_58______123Graph_ACHART_4" localSheetId="5" hidden="1">#REF!</definedName>
    <definedName name="_58______123Graph_ACHART_4" hidden="1">#REF!</definedName>
    <definedName name="_59______________________________123Graph_XCHART_3" localSheetId="5" hidden="1">#REF!</definedName>
    <definedName name="_59______________________________123Graph_XCHART_3" hidden="1">#REF!</definedName>
    <definedName name="_59______123Graph_XCHART_3" localSheetId="5" hidden="1">#REF!</definedName>
    <definedName name="_59______123Graph_XCHART_3" hidden="1">#REF!</definedName>
    <definedName name="_6________________________________________________123Graph_XCHART_4" localSheetId="5" hidden="1">#REF!</definedName>
    <definedName name="_6________________________________________________123Graph_XCHART_4" hidden="1">#REF!</definedName>
    <definedName name="_6________________________123Graph_XCHART_4" localSheetId="5" hidden="1">#REF!</definedName>
    <definedName name="_6________________________123Graph_XCHART_4" hidden="1">#REF!</definedName>
    <definedName name="_6____123Graph_XCHART_3" localSheetId="5" hidden="1">#REF!</definedName>
    <definedName name="_6____123Graph_XCHART_3" hidden="1">#REF!</definedName>
    <definedName name="_60______________________________123Graph_XCHART_4" localSheetId="5" hidden="1">#REF!</definedName>
    <definedName name="_60______________________________123Graph_XCHART_4" hidden="1">#REF!</definedName>
    <definedName name="_60______123Graph_XCHART_4" localSheetId="5" hidden="1">#REF!</definedName>
    <definedName name="_60______123Graph_XCHART_4" hidden="1">#REF!</definedName>
    <definedName name="_61_____________________________123Graph_ACHART_4" localSheetId="5" hidden="1">#REF!</definedName>
    <definedName name="_61_____________________________123Graph_ACHART_4" hidden="1">#REF!</definedName>
    <definedName name="_61_____123Graph_ACHART_4" localSheetId="5" hidden="1">#REF!</definedName>
    <definedName name="_61_____123Graph_ACHART_4" hidden="1">#REF!</definedName>
    <definedName name="_62_____________________________123Graph_XCHART_3" localSheetId="5" hidden="1">#REF!</definedName>
    <definedName name="_62_____________________________123Graph_XCHART_3" hidden="1">#REF!</definedName>
    <definedName name="_62_____123Graph_XCHART_3" localSheetId="5" hidden="1">#REF!</definedName>
    <definedName name="_62_____123Graph_XCHART_3" hidden="1">#REF!</definedName>
    <definedName name="_63_____________________________123Graph_XCHART_4" localSheetId="5" hidden="1">#REF!</definedName>
    <definedName name="_63_____________________________123Graph_XCHART_4" hidden="1">#REF!</definedName>
    <definedName name="_63_____123Graph_XCHART_4" localSheetId="5" hidden="1">#REF!</definedName>
    <definedName name="_63_____123Graph_XCHART_4" hidden="1">#REF!</definedName>
    <definedName name="_64____________________________123Graph_ACHART_4" localSheetId="5" hidden="1">#REF!</definedName>
    <definedName name="_64____________________________123Graph_ACHART_4" hidden="1">#REF!</definedName>
    <definedName name="_64____123Graph_ACHART_4" localSheetId="5" hidden="1">#REF!</definedName>
    <definedName name="_64____123Graph_ACHART_4" hidden="1">#REF!</definedName>
    <definedName name="_65____________________________123Graph_XCHART_3" localSheetId="5" hidden="1">#REF!</definedName>
    <definedName name="_65____________________________123Graph_XCHART_3" hidden="1">#REF!</definedName>
    <definedName name="_65____123Graph_XCHART_3" localSheetId="5" hidden="1">#REF!</definedName>
    <definedName name="_65____123Graph_XCHART_3" hidden="1">#REF!</definedName>
    <definedName name="_66____________________________123Graph_XCHART_4" localSheetId="5" hidden="1">#REF!</definedName>
    <definedName name="_66____________________________123Graph_XCHART_4" hidden="1">#REF!</definedName>
    <definedName name="_66____123Graph_XCHART_4" localSheetId="5" hidden="1">#REF!</definedName>
    <definedName name="_66____123Graph_XCHART_4" hidden="1">#REF!</definedName>
    <definedName name="_67___________________________123Graph_ACHART_4" localSheetId="5" hidden="1">#REF!</definedName>
    <definedName name="_67___________________________123Graph_ACHART_4" hidden="1">#REF!</definedName>
    <definedName name="_67___123Graph_ACHART_4" localSheetId="5" hidden="1">#REF!</definedName>
    <definedName name="_67___123Graph_ACHART_4" hidden="1">#REF!</definedName>
    <definedName name="_68___________________________123Graph_XCHART_3" localSheetId="5" hidden="1">#REF!</definedName>
    <definedName name="_68___________________________123Graph_XCHART_3" hidden="1">#REF!</definedName>
    <definedName name="_68___123Graph_XCHART_3" localSheetId="5" hidden="1">#REF!</definedName>
    <definedName name="_68___123Graph_XCHART_3" hidden="1">#REF!</definedName>
    <definedName name="_69___________________________123Graph_XCHART_4" localSheetId="5" hidden="1">#REF!</definedName>
    <definedName name="_69___________________________123Graph_XCHART_4" hidden="1">#REF!</definedName>
    <definedName name="_69___123Graph_XCHART_4" localSheetId="5" hidden="1">#REF!</definedName>
    <definedName name="_69___123Graph_XCHART_4" hidden="1">#REF!</definedName>
    <definedName name="_7_______________________________________________123Graph_ACHART_4" localSheetId="5" hidden="1">#REF!</definedName>
    <definedName name="_7_______________________________________________123Graph_ACHART_4" hidden="1">#REF!</definedName>
    <definedName name="_7_______________________123Graph_ACHART_4" localSheetId="5" hidden="1">#REF!</definedName>
    <definedName name="_7_______________________123Graph_ACHART_4" hidden="1">#REF!</definedName>
    <definedName name="_7____123Graph_XCHART_4" localSheetId="5" hidden="1">#REF!</definedName>
    <definedName name="_7____123Graph_XCHART_4" hidden="1">#REF!</definedName>
    <definedName name="_70__________________________123Graph_ACHART_4" localSheetId="5" hidden="1">#REF!</definedName>
    <definedName name="_70__________________________123Graph_ACHART_4" hidden="1">#REF!</definedName>
    <definedName name="_70__123Graph_ACHART_4" localSheetId="5" hidden="1">#REF!</definedName>
    <definedName name="_70__123Graph_ACHART_4" hidden="1">#REF!</definedName>
    <definedName name="_71__________________________123Graph_XCHART_3" localSheetId="5" hidden="1">#REF!</definedName>
    <definedName name="_71__________________________123Graph_XCHART_3" hidden="1">#REF!</definedName>
    <definedName name="_71__123Graph_XCHART_3" localSheetId="5" hidden="1">#REF!</definedName>
    <definedName name="_71__123Graph_XCHART_3" hidden="1">#REF!</definedName>
    <definedName name="_72__________________________123Graph_XCHART_4" localSheetId="5" hidden="1">#REF!</definedName>
    <definedName name="_72__________________________123Graph_XCHART_4" hidden="1">#REF!</definedName>
    <definedName name="_72__123Graph_XCHART_4" localSheetId="5" hidden="1">#REF!</definedName>
    <definedName name="_72__123Graph_XCHART_4" hidden="1">#REF!</definedName>
    <definedName name="_73_________________________123Graph_ACHART_4" localSheetId="5" hidden="1">#REF!</definedName>
    <definedName name="_73_________________________123Graph_ACHART_4" hidden="1">#REF!</definedName>
    <definedName name="_74_________________________123Graph_XCHART_3" localSheetId="5" hidden="1">#REF!</definedName>
    <definedName name="_74_________________________123Graph_XCHART_3" hidden="1">#REF!</definedName>
    <definedName name="_75_________________________123Graph_XCHART_4" localSheetId="5" hidden="1">#REF!</definedName>
    <definedName name="_75_________________________123Graph_XCHART_4" hidden="1">#REF!</definedName>
    <definedName name="_76________________________123Graph_ACHART_4" localSheetId="5" hidden="1">#REF!</definedName>
    <definedName name="_76________________________123Graph_ACHART_4" hidden="1">#REF!</definedName>
    <definedName name="_77________________________123Graph_XCHART_3" localSheetId="5" hidden="1">#REF!</definedName>
    <definedName name="_77________________________123Graph_XCHART_3" hidden="1">#REF!</definedName>
    <definedName name="_78________________________123Graph_XCHART_4" localSheetId="5" hidden="1">#REF!</definedName>
    <definedName name="_78________________________123Graph_XCHART_4" hidden="1">#REF!</definedName>
    <definedName name="_79_______________________123Graph_ACHART_4" localSheetId="5" hidden="1">#REF!</definedName>
    <definedName name="_79_______________________123Graph_ACHART_4" hidden="1">#REF!</definedName>
    <definedName name="_8_______________________________________________123Graph_XCHART_3" localSheetId="5" hidden="1">#REF!</definedName>
    <definedName name="_8_______________________________________________123Graph_XCHART_3" hidden="1">#REF!</definedName>
    <definedName name="_8_______________________123Graph_XCHART_3" localSheetId="5" hidden="1">#REF!</definedName>
    <definedName name="_8_______________________123Graph_XCHART_3" hidden="1">#REF!</definedName>
    <definedName name="_80_______________________123Graph_XCHART_3" localSheetId="5" hidden="1">#REF!</definedName>
    <definedName name="_80_______________________123Graph_XCHART_3" hidden="1">#REF!</definedName>
    <definedName name="_81_______________________123Graph_XCHART_4" localSheetId="5" hidden="1">#REF!</definedName>
    <definedName name="_81_______________________123Graph_XCHART_4" hidden="1">#REF!</definedName>
    <definedName name="_82______________________123Graph_ACHART_4" localSheetId="5" hidden="1">#REF!</definedName>
    <definedName name="_82______________________123Graph_ACHART_4" hidden="1">#REF!</definedName>
    <definedName name="_83______________________123Graph_XCHART_3" localSheetId="5" hidden="1">#REF!</definedName>
    <definedName name="_83______________________123Graph_XCHART_3" hidden="1">#REF!</definedName>
    <definedName name="_84______________________123Graph_XCHART_4" localSheetId="5" hidden="1">#REF!</definedName>
    <definedName name="_84______________________123Graph_XCHART_4" hidden="1">#REF!</definedName>
    <definedName name="_85_____________________123Graph_ACHART_4" localSheetId="5" hidden="1">#REF!</definedName>
    <definedName name="_85_____________________123Graph_ACHART_4" hidden="1">#REF!</definedName>
    <definedName name="_86_____________________123Graph_XCHART_3" localSheetId="5" hidden="1">#REF!</definedName>
    <definedName name="_86_____________________123Graph_XCHART_3" hidden="1">#REF!</definedName>
    <definedName name="_87_____________________123Graph_XCHART_4" localSheetId="5" hidden="1">#REF!</definedName>
    <definedName name="_87_____________________123Graph_XCHART_4" hidden="1">#REF!</definedName>
    <definedName name="_88____________________123Graph_ACHART_4" localSheetId="5" hidden="1">#REF!</definedName>
    <definedName name="_88____________________123Graph_ACHART_4" hidden="1">#REF!</definedName>
    <definedName name="_89____________________123Graph_XCHART_3" localSheetId="5" hidden="1">#REF!</definedName>
    <definedName name="_89____________________123Graph_XCHART_3" hidden="1">#REF!</definedName>
    <definedName name="_9_______________________________________________123Graph_XCHART_4" localSheetId="5" hidden="1">#REF!</definedName>
    <definedName name="_9_______________________________________________123Graph_XCHART_4" hidden="1">#REF!</definedName>
    <definedName name="_9_______________________123Graph_XCHART_4" localSheetId="5" hidden="1">#REF!</definedName>
    <definedName name="_9_______________________123Graph_XCHART_4" hidden="1">#REF!</definedName>
    <definedName name="_90____________________123Graph_XCHART_4" localSheetId="5" hidden="1">#REF!</definedName>
    <definedName name="_90____________________123Graph_XCHART_4" hidden="1">#REF!</definedName>
    <definedName name="_91___________________123Graph_ACHART_4" localSheetId="5" hidden="1">#REF!</definedName>
    <definedName name="_91___________________123Graph_ACHART_4" hidden="1">#REF!</definedName>
    <definedName name="_92___________________123Graph_XCHART_3" localSheetId="5" hidden="1">#REF!</definedName>
    <definedName name="_92___________________123Graph_XCHART_3" hidden="1">#REF!</definedName>
    <definedName name="_93___________________123Graph_XCHART_4" localSheetId="5" hidden="1">#REF!</definedName>
    <definedName name="_93___________________123Graph_XCHART_4" hidden="1">#REF!</definedName>
    <definedName name="_94__________________123Graph_ACHART_4" localSheetId="5" hidden="1">#REF!</definedName>
    <definedName name="_94__________________123Graph_ACHART_4" hidden="1">#REF!</definedName>
    <definedName name="_95__________________123Graph_XCHART_3" localSheetId="5" hidden="1">#REF!</definedName>
    <definedName name="_95__________________123Graph_XCHART_3" hidden="1">#REF!</definedName>
    <definedName name="_96__________________123Graph_XCHART_4" localSheetId="5" hidden="1">#REF!</definedName>
    <definedName name="_96__________________123Graph_XCHART_4" hidden="1">#REF!</definedName>
    <definedName name="_97_________________123Graph_ACHART_4" localSheetId="5" hidden="1">#REF!</definedName>
    <definedName name="_97_________________123Graph_ACHART_4" hidden="1">#REF!</definedName>
    <definedName name="_98_________________123Graph_XCHART_3" localSheetId="5" hidden="1">#REF!</definedName>
    <definedName name="_98_________________123Graph_XCHART_3" hidden="1">#REF!</definedName>
    <definedName name="_99_________________123Graph_XCHART_4" localSheetId="5" hidden="1">#REF!</definedName>
    <definedName name="_99_________________123Graph_XCHART_4" hidden="1">#REF!</definedName>
    <definedName name="_CF4" localSheetId="5">'3.4. Паспорт надежность '!_CF4</definedName>
    <definedName name="_CF4" localSheetId="7">'5. анализ эконом эфф '!_CF4</definedName>
    <definedName name="_CF4">[0]!_CF4</definedName>
    <definedName name="_Dlv1">[1]Формати!$C$11:$D$11</definedName>
    <definedName name="_Dlv2">[1]Формати!$C$12:$D$12</definedName>
    <definedName name="_Dlv3">[1]Формати!$B$13:$D$13</definedName>
    <definedName name="_Lev1">[1]Формати!$B$3:$E$3</definedName>
    <definedName name="_Lev2">[1]Формати!$B$4:$E$4</definedName>
    <definedName name="_Lev3">[1]Формати!$B$5:$E$5</definedName>
    <definedName name="_Lev4">[1]Формати!$B$6:$E$6</definedName>
    <definedName name="_Lev5">[1]Формати!$B$7:$E$7</definedName>
    <definedName name="_Lv1">[1]Формати!$B$3:$E$3</definedName>
    <definedName name="_Lv2">[1]Формати!$B$4:$E$4</definedName>
    <definedName name="_Lv3">[1]Формати!$B$5:$E$5</definedName>
    <definedName name="_Lv4">[1]Формати!$B$6:$E$6</definedName>
    <definedName name="_Lv5">[1]Формати!$B$7:$D$7</definedName>
    <definedName name="_mn1">'[2]0'!$J$1</definedName>
    <definedName name="_mn10">'[2]0'!$J$10</definedName>
    <definedName name="_mn11">'[2]0'!$J$11</definedName>
    <definedName name="_mn12">'[2]0'!$J$12</definedName>
    <definedName name="_mn2">'[2]0'!$J$2</definedName>
    <definedName name="_mn3">'[2]0'!$J$3</definedName>
    <definedName name="_mn4">'[2]0'!$J$4</definedName>
    <definedName name="_mn5">'[2]0'!$J$5</definedName>
    <definedName name="_mn6">'[2]0'!$J$6</definedName>
    <definedName name="_mn7">'[2]0'!$J$7</definedName>
    <definedName name="_mn8">'[2]0'!$J$8</definedName>
    <definedName name="_mn9">'[2]0'!$J$9</definedName>
    <definedName name="_u1" localSheetId="5" hidden="1">{#N/A,#N/A,FALSE,"Лист2"}</definedName>
    <definedName name="_u1" localSheetId="7" hidden="1">{#N/A,#N/A,FALSE,"Лист2"}</definedName>
    <definedName name="_u1" hidden="1">{#N/A,#N/A,FALSE,"Лист2"}</definedName>
    <definedName name="_wrn2" localSheetId="5" hidden="1">{#N/A,#N/A,FALSE,"9PS0"}</definedName>
    <definedName name="_wrn2" localSheetId="7" hidden="1">{#N/A,#N/A,FALSE,"9PS0"}</definedName>
    <definedName name="_wrn2" hidden="1">{#N/A,#N/A,FALSE,"9PS0"}</definedName>
    <definedName name="_wrn222" localSheetId="5" hidden="1">{"glc1",#N/A,FALSE,"GLC";"glc2",#N/A,FALSE,"GLC";"glc3",#N/A,FALSE,"GLC";"glc4",#N/A,FALSE,"GLC";"glc5",#N/A,FALSE,"GLC"}</definedName>
    <definedName name="_wrn222" localSheetId="7" hidden="1">{"glc1",#N/A,FALSE,"GLC";"glc2",#N/A,FALSE,"GLC";"glc3",#N/A,FALSE,"GLC";"glc4",#N/A,FALSE,"GLC";"glc5",#N/A,FALSE,"GLC"}</definedName>
    <definedName name="_wrn222" hidden="1">{"glc1",#N/A,FALSE,"GLC";"glc2",#N/A,FALSE,"GLC";"glc3",#N/A,FALSE,"GLC";"glc4",#N/A,FALSE,"GLC";"glc5",#N/A,FALSE,"GLC"}</definedName>
    <definedName name="_Л1">[3]_Л1!$A$2:$C$28</definedName>
    <definedName name="_Л10">[3]_Л10!$A$1:$D$411</definedName>
    <definedName name="_Л11">[3]_Л11!$A$1:$F$290</definedName>
    <definedName name="_Л2">[3]_Л2!$A$1:$D$416</definedName>
    <definedName name="_Л3">[3]_Л3!$A$1:$C$7</definedName>
    <definedName name="_Л4">[3]_Л4!$A$1:$D$7</definedName>
    <definedName name="_Л5">[3]_Л5!$A$1:$D$235</definedName>
    <definedName name="_Л7">[3]_Л7!$A$1:$G$113</definedName>
    <definedName name="_Л8">[3]_Л8!$A$1:$G$43</definedName>
    <definedName name="_Л9">[3]_Л9!$A$1:$G$43</definedName>
    <definedName name="_Т1">[4]_Т1!$A$1:$E$56</definedName>
    <definedName name="_Т10">[4]_Т10!$A$1:$L$591</definedName>
    <definedName name="_Т2">[4]_Т2!$A$1:$L$144</definedName>
    <definedName name="_Т3" localSheetId="5">#REF!</definedName>
    <definedName name="_Т3" localSheetId="7">#REF!</definedName>
    <definedName name="_Т3">#REF!</definedName>
    <definedName name="_Т4">[4]_Т4!$A$1:$K$78</definedName>
    <definedName name="_Т5">[4]_Т5!$A$1:$D$75</definedName>
    <definedName name="_Т6">[4]_Т6!$A$1:$D$65</definedName>
    <definedName name="_Т7">[4]_Т7!$A$1:$E$608</definedName>
    <definedName name="_Т8">[4]_Т8!$A$1:$L$608</definedName>
    <definedName name="_Т9">[4]_Т9!$A$1:$E$591</definedName>
    <definedName name="_Ф1" localSheetId="5">#REF!</definedName>
    <definedName name="_Ф1" localSheetId="7">#REF!</definedName>
    <definedName name="_Ф1">#REF!</definedName>
    <definedName name="_Ф2">[5]_Ф2!$A$1:$E$47</definedName>
    <definedName name="_Ф3" localSheetId="7">[6]_Ф3!#REF!</definedName>
    <definedName name="_Ф3">[6]_Ф3!#REF!</definedName>
    <definedName name="_Ф4">[6]_Ф4!$A$1:$G$41</definedName>
    <definedName name="_Ф5">[6]_Ф5!$A$1:$H$119</definedName>
    <definedName name="_Ф6">[7]импортеры99!$A$1:$O$300</definedName>
    <definedName name="_Ф7" localSheetId="5">#REF!</definedName>
    <definedName name="_Ф7" localSheetId="7">#REF!</definedName>
    <definedName name="_Ф7">#REF!</definedName>
    <definedName name="_xlnm._FilterDatabase" hidden="1">'[8]4'!$B$3:$E$5</definedName>
    <definedName name="a" localSheetId="5">[0]!hopok</definedName>
    <definedName name="a" localSheetId="7">[0]!hopok</definedName>
    <definedName name="a">[0]!hopok</definedName>
    <definedName name="aaa" localSheetId="5" hidden="1">{#N/A,#N/A,FALSE,"9PS0"}</definedName>
    <definedName name="aaa" localSheetId="7" hidden="1">{#N/A,#N/A,FALSE,"9PS0"}</definedName>
    <definedName name="aaa" hidden="1">{#N/A,#N/A,FALSE,"9PS0"}</definedName>
    <definedName name="aaaa" localSheetId="5">'3.4. Паспорт надежность '!aaaa</definedName>
    <definedName name="aaaa" localSheetId="7">'5. анализ эконом эфф '!aaaa</definedName>
    <definedName name="aaaa">[0]!aaaa</definedName>
    <definedName name="aaaaaaaaaaaa" localSheetId="5">'3.4. Паспорт надежность '!aaaaaaaaaaaa</definedName>
    <definedName name="aaaaaaaaaaaa" localSheetId="7">'5. анализ эконом эфф '!aaaaaaaaaaaa</definedName>
    <definedName name="aaaaaaaaaaaa">[0]!aaaaaaaaaaaa</definedName>
    <definedName name="ab" localSheetId="5" hidden="1">{#N/A,#N/A,FALSE,"9PS0"}</definedName>
    <definedName name="ab" localSheetId="7" hidden="1">{#N/A,#N/A,FALSE,"9PS0"}</definedName>
    <definedName name="ab" hidden="1">{#N/A,#N/A,FALSE,"9PS0"}</definedName>
    <definedName name="Adr">[9]Ini!$B$9</definedName>
    <definedName name="Ar">'[2]0'!$B$9</definedName>
    <definedName name="AS2DocOpenMode" hidden="1">"AS2DocumentEdit"</definedName>
    <definedName name="asd" localSheetId="5">'3.4. Паспорт надежность '!asd</definedName>
    <definedName name="asd" localSheetId="7">'5. анализ эконом эфф '!asd</definedName>
    <definedName name="asd">[0]!asd</definedName>
    <definedName name="bbb" localSheetId="7">[10]assump!#REF!</definedName>
    <definedName name="bbb">[10]assump!#REF!</definedName>
    <definedName name="bhf" localSheetId="5">'3.4. Паспорт надежность '!bhf</definedName>
    <definedName name="bhf" localSheetId="7">'5. анализ эконом эфф '!bhf</definedName>
    <definedName name="bhf">[0]!bhf</definedName>
    <definedName name="BLPH1" hidden="1">[11]GLC_ratios_Jun!$D$15</definedName>
    <definedName name="BLPH2" hidden="1">[11]GLC_ratios_Jun!$Z$15</definedName>
    <definedName name="C_108" localSheetId="7">[12]факт!#REF!</definedName>
    <definedName name="C_108">[12]факт!#REF!</definedName>
    <definedName name="C_109" localSheetId="7">[12]факт!#REF!</definedName>
    <definedName name="C_109">[12]факт!#REF!</definedName>
    <definedName name="C_110">[12]факт!#REF!</definedName>
    <definedName name="C_111">[12]факт!#REF!</definedName>
    <definedName name="C_112">[12]факт!#REF!</definedName>
    <definedName name="C_113">[12]факт!#REF!</definedName>
    <definedName name="C_114">[12]факт!#REF!</definedName>
    <definedName name="CBWorkbookPriority" hidden="1">-1327012695</definedName>
    <definedName name="CFo" localSheetId="5" hidden="1">{"'таб 21'!$A$1:$U$24","'таб 21'!$A$1:$U$1"}</definedName>
    <definedName name="CFo" localSheetId="7" hidden="1">{"'таб 21'!$A$1:$U$24","'таб 21'!$A$1:$U$1"}</definedName>
    <definedName name="CFo" hidden="1">{"'таб 21'!$A$1:$U$24","'таб 21'!$A$1:$U$1"}</definedName>
    <definedName name="Common">[1]Ini!$C$52</definedName>
    <definedName name="CommonCell">[1]Ini!$C$52</definedName>
    <definedName name="d" localSheetId="5" hidden="1">{"'таб 21'!$A$1:$U$24","'таб 21'!$A$1:$U$1"}</definedName>
    <definedName name="d" localSheetId="7" hidden="1">{"'таб 21'!$A$1:$U$24","'таб 21'!$A$1:$U$1"}</definedName>
    <definedName name="d" hidden="1">{"'таб 21'!$A$1:$U$24","'таб 21'!$A$1:$U$1"}</definedName>
    <definedName name="DataDir">[1]Ini!$C$6</definedName>
    <definedName name="DataLevels">[13]Ini!$C$47:$C$49</definedName>
    <definedName name="DataPath">[1]Ini!$C$5</definedName>
    <definedName name="ddd" localSheetId="5" hidden="1">{#N/A,#N/A,FALSE,"9PS0"}</definedName>
    <definedName name="ddd" localSheetId="7" hidden="1">{#N/A,#N/A,FALSE,"9PS0"}</definedName>
    <definedName name="ddd" hidden="1">{#N/A,#N/A,FALSE,"9PS0"}</definedName>
    <definedName name="Dep_Full">[1]Філіали!$D$2:$D$20</definedName>
    <definedName name="Dep_Name">[1]Філіали!$C$2:$C$20</definedName>
    <definedName name="DepT">'[1]Типи філіалів'!$A$2:$A$3</definedName>
    <definedName name="DepType">[1]Філіали!$E$2:$E$17</definedName>
    <definedName name="DepTypeName">'[1]Типи філіалів'!$B$2:$B$3</definedName>
    <definedName name="dfd" localSheetId="7">[14]assump!#REF!</definedName>
    <definedName name="dfd">[14]assump!#REF!</definedName>
    <definedName name="Discl" localSheetId="5" hidden="1">{"Valuation_Common",#N/A,FALSE,"Valuation"}</definedName>
    <definedName name="Discl" localSheetId="7" hidden="1">{"Valuation_Common",#N/A,FALSE,"Valuation"}</definedName>
    <definedName name="Discl" hidden="1">{"Valuation_Common",#N/A,FALSE,"Valuation"}</definedName>
    <definedName name="DLv0">[1]Формати!$B$10:$D$10</definedName>
    <definedName name="e" localSheetId="5" hidden="1">#REF!</definedName>
    <definedName name="e" localSheetId="7" hidden="1">#REF!</definedName>
    <definedName name="e" hidden="1">#REF!</definedName>
    <definedName name="ee" localSheetId="5" hidden="1">#REF!</definedName>
    <definedName name="ee" hidden="1">#REF!</definedName>
    <definedName name="ekymay">NA()</definedName>
    <definedName name="Electro">[1]Ini!$C$53</definedName>
    <definedName name="ElectroCell">[1]Ini!$C$53</definedName>
    <definedName name="ElectroTeplo1">[1]Ini!$C$55</definedName>
    <definedName name="ElectroTeplo1Cell">[1]Ini!$C$55</definedName>
    <definedName name="ElectroTeplo2">[1]Ini!$C$56</definedName>
    <definedName name="ElectroTeplo2Cell">[1]Ini!$C$56</definedName>
    <definedName name="elman" localSheetId="5" hidden="1">#REF!</definedName>
    <definedName name="elman" localSheetId="7" hidden="1">#REF!</definedName>
    <definedName name="elman" hidden="1">#REF!</definedName>
    <definedName name="er" localSheetId="7">[15]assump!#REF!</definedName>
    <definedName name="er">[15]assump!#REF!</definedName>
    <definedName name="ert" localSheetId="5">[0]!ekymay</definedName>
    <definedName name="ert" localSheetId="7">[0]!ekymay</definedName>
    <definedName name="ert">[0]!ekymay</definedName>
    <definedName name="EUR">[16]Константы!$I$17</definedName>
    <definedName name="ew" localSheetId="5">'3.4. Паспорт надежность '!ew</definedName>
    <definedName name="ew" localSheetId="7">'5. анализ эконом эфф '!ew</definedName>
    <definedName name="ew">[0]!ew</definedName>
    <definedName name="Excel_BuiltIn__FilterDatabase">'[8]4'!$B$3:$E$5</definedName>
    <definedName name="Excel_BuiltIn_Database" localSheetId="5">#REF!</definedName>
    <definedName name="Excel_BuiltIn_Database" localSheetId="7">#REF!</definedName>
    <definedName name="Excel_BuiltIn_Database">#REF!</definedName>
    <definedName name="Excel_BuiltIn_Print_Area">'[8]Незав.пр-во '!$A:$IV</definedName>
    <definedName name="Excel_BuiltIn_Print_Area_1_1_1">NA()</definedName>
    <definedName name="Excel_BuiltIn_Print_Area_1_1_1_1">NA()</definedName>
    <definedName name="ExternalData2">[1]Плани!$A$1:$E$3</definedName>
    <definedName name="f" localSheetId="5">[0]!Katya</definedName>
    <definedName name="f" localSheetId="7">[0]!Katya</definedName>
    <definedName name="f">[0]!Katya</definedName>
    <definedName name="Fin" localSheetId="5" hidden="1">{"Valuation_Common",#N/A,FALSE,"Valuation"}</definedName>
    <definedName name="Fin" localSheetId="7" hidden="1">{"Valuation_Common",#N/A,FALSE,"Valuation"}</definedName>
    <definedName name="Fin" hidden="1">{"Valuation_Common",#N/A,FALSE,"Valuation"}</definedName>
    <definedName name="Finance" localSheetId="5" hidden="1">{"Valuation_Common",#N/A,FALSE,"Valuation"}</definedName>
    <definedName name="Finance" localSheetId="7" hidden="1">{"Valuation_Common",#N/A,FALSE,"Valuation"}</definedName>
    <definedName name="Finance" hidden="1">{"Valuation_Common",#N/A,FALSE,"Valuation"}</definedName>
    <definedName name="FirstDataRow">[1]Ini!$C$7</definedName>
    <definedName name="Format">[1]Ini!$C$57</definedName>
    <definedName name="FormatCell">[1]Ini!$C$57</definedName>
    <definedName name="fuck" localSheetId="7">'[17]ИП по проектам - план'!#REF!</definedName>
    <definedName name="fuck">'[17]ИП по проектам - план'!#REF!</definedName>
    <definedName name="g" localSheetId="5">[0]!llllll</definedName>
    <definedName name="g" localSheetId="7">[0]!llllll</definedName>
    <definedName name="g">[0]!llllll</definedName>
    <definedName name="GER">NA()</definedName>
    <definedName name="gg">NA()</definedName>
    <definedName name="ghg" localSheetId="7">[18]assump!#REF!</definedName>
    <definedName name="ghg">[18]assump!#REF!</definedName>
    <definedName name="gjh" localSheetId="7">[19]assump!#REF!</definedName>
    <definedName name="gjh">[19]assump!#REF!</definedName>
    <definedName name="h" localSheetId="5">[0]!may</definedName>
    <definedName name="h" localSheetId="7">[0]!may</definedName>
    <definedName name="h">[0]!may</definedName>
    <definedName name="Heading">[1]Ini!$C$8</definedName>
    <definedName name="hf" localSheetId="7">[18]assump!#REF!</definedName>
    <definedName name="hf">[18]assump!#REF!</definedName>
    <definedName name="hhhh" localSheetId="5">'3.4. Паспорт надежность '!hhhh</definedName>
    <definedName name="hhhh" localSheetId="7">'5. анализ эконом эфф '!hhhh</definedName>
    <definedName name="hhhh">[0]!hhhh</definedName>
    <definedName name="hhhhh">NA()</definedName>
    <definedName name="hjk" localSheetId="5">'3.4. Паспорт надежность '!hjk</definedName>
    <definedName name="hjk" localSheetId="7">'5. анализ эконом эфф '!hjk</definedName>
    <definedName name="hjk">[0]!hjk</definedName>
    <definedName name="hopok">NA()</definedName>
    <definedName name="HTML_CodePage">1251</definedName>
    <definedName name="HTML_Control" localSheetId="5">{"'таб 21'!$A$1:$U$24","'таб 21'!$A$1:$U$1"}</definedName>
    <definedName name="HTML_Control" localSheetId="7">{"'таб 21'!$A$1:$U$24","'таб 21'!$A$1:$U$1"}</definedName>
    <definedName name="HTML_Control">{"'таб 21'!$A$1:$U$24","'таб 21'!$A$1:$U$1"}</definedName>
    <definedName name="HTML_Description">""</definedName>
    <definedName name="HTML_Email">""</definedName>
    <definedName name="HTML_Header">"таб 21"</definedName>
    <definedName name="HTML_LastUpdate">"22.06.00"</definedName>
    <definedName name="HTML_LineAfter">TRUE</definedName>
    <definedName name="HTML_LineBefore">TRUE</definedName>
    <definedName name="HTML_Name">"KOPAN"</definedName>
    <definedName name="HTML_OBDlg2">TRUE</definedName>
    <definedName name="HTML_OBDlg4">TRUE</definedName>
    <definedName name="HTML_OS">0</definedName>
    <definedName name="HTML_PathFile">"C:\Мои документы\ОТЧЁТЫ 1999 ГОДА\12 мес\MyHTML.htm"</definedName>
    <definedName name="HTML_Title">"Таблицы к отчету 1999 года"</definedName>
    <definedName name="hu" localSheetId="7">[18]assump!#REF!</definedName>
    <definedName name="hu">[18]assump!#REF!</definedName>
    <definedName name="huiyr">#N/A</definedName>
    <definedName name="i" localSheetId="7">[18]assump!#REF!</definedName>
    <definedName name="i">[18]assump!#REF!</definedName>
    <definedName name="id_dep">[1]Філіали!$B$2:$B$20</definedName>
    <definedName name="id_p">[1]Періоди!$A$2:$A$35</definedName>
    <definedName name="Id_TypeList" localSheetId="7">'[20]Типи данних філії'!#REF!</definedName>
    <definedName name="Id_TypeList">'[20]Типи данних філії'!#REF!</definedName>
    <definedName name="iii_contr" localSheetId="5">{"'таб 21'!$A$1:$U$24","'таб 21'!$A$1:$U$1"}</definedName>
    <definedName name="iii_contr" localSheetId="7">{"'таб 21'!$A$1:$U$24","'таб 21'!$A$1:$U$1"}</definedName>
    <definedName name="iii_contr">{"'таб 21'!$A$1:$U$24","'таб 21'!$A$1:$U$1"}</definedName>
    <definedName name="Intercompany" localSheetId="7">#REF!</definedName>
    <definedName name="Intercompany">#REF!</definedName>
    <definedName name="j" localSheetId="5">[0]!MAYEK</definedName>
    <definedName name="j" localSheetId="7">[0]!MAYEK</definedName>
    <definedName name="j">[0]!MAYEK</definedName>
    <definedName name="jjjjjj" localSheetId="5">[0]!hhhhh</definedName>
    <definedName name="jjjjjj" localSheetId="7">[0]!hhhhh</definedName>
    <definedName name="jjjjjj">[0]!hhhhh</definedName>
    <definedName name="jo">#N/A</definedName>
    <definedName name="JPY">[16]Константы!$G$17</definedName>
    <definedName name="Katya">NA()</definedName>
    <definedName name="KBCN" localSheetId="5" hidden="1">{#N/A,#N/A,FALSE,"9PS0"}</definedName>
    <definedName name="KBCN" localSheetId="7" hidden="1">{#N/A,#N/A,FALSE,"9PS0"}</definedName>
    <definedName name="KBCN" hidden="1">{#N/A,#N/A,FALSE,"9PS0"}</definedName>
    <definedName name="kkh">[18]assump!#REF!</definedName>
    <definedName name="kod">[1]Періоди!$B$2:$B$35</definedName>
    <definedName name="koef_e_EZ">[1]KOEF!$E$2</definedName>
    <definedName name="koef_e_T5">[21]KOEF!$C$2</definedName>
    <definedName name="koef_e_T6">[21]KOEF!$D$2</definedName>
    <definedName name="koefE_1.1.1." localSheetId="5">#REF!</definedName>
    <definedName name="koefE_1.1.1." localSheetId="7">#REF!</definedName>
    <definedName name="koefE_1.1.1.">#REF!</definedName>
    <definedName name="koefE_1.1.2." localSheetId="5">#REF!</definedName>
    <definedName name="koefE_1.1.2.">#REF!</definedName>
    <definedName name="koefT_1.2." localSheetId="5">#REF!</definedName>
    <definedName name="koefT_1.2.">#REF!</definedName>
    <definedName name="LastDataLev">[13]Ini!$C$46</definedName>
    <definedName name="LastDep_Full">[1]Ini!$C$13</definedName>
    <definedName name="LastDep_FullD">[1]Ini!$C$18</definedName>
    <definedName name="LastDep_Name">[1]Ini!$C$12</definedName>
    <definedName name="LastDep_NameD">[1]Ini!$C$17</definedName>
    <definedName name="LastDtLev">[13]Ini!$C$38</definedName>
    <definedName name="LastID_DEP">[1]Ini!$C$11</definedName>
    <definedName name="LastID_DEPD">[1]Ini!$C$16</definedName>
    <definedName name="LastID_PLAN">[1]Ini!$C$21</definedName>
    <definedName name="LastId_rep">[1]Ini!$C$28</definedName>
    <definedName name="LastId_repD">[1]Ini!$C$24</definedName>
    <definedName name="LastId_type">[1]Ini!$C$20</definedName>
    <definedName name="LastItem">[22]Лист1!$A$1</definedName>
    <definedName name="LastLev">[1]Ini!$C$37</definedName>
    <definedName name="LastMonth">'[2]0'!$B$5</definedName>
    <definedName name="LastPeriodId">[1]Ini!$C$32</definedName>
    <definedName name="LastPeriodKod">[1]Ini!$C$33</definedName>
    <definedName name="LastPeriodPoz">[1]Ini!$C$31</definedName>
    <definedName name="LastPeriodRuName">[1]Ini!$C$35</definedName>
    <definedName name="LastPeriodUkName">[1]Ini!$C$34</definedName>
    <definedName name="LastPoz">[1]Ini!$C$10</definedName>
    <definedName name="LastPozD">[1]Ini!$C$15</definedName>
    <definedName name="LastRepName">[1]Ini!$C$29</definedName>
    <definedName name="LastRepNameD">[1]Ini!$C$25</definedName>
    <definedName name="LastRepPoz">[1]Ini!$C$27</definedName>
    <definedName name="LastRepPozD">[1]Ini!$C$23</definedName>
    <definedName name="LastStLev">[1]Ini!$C$37</definedName>
    <definedName name="LastTypePoz">[1]Ini!$C$19</definedName>
    <definedName name="LastYear">[1]Ini!$C$1</definedName>
    <definedName name="Lev0">[1]Формати!$B$2:$E$2</definedName>
    <definedName name="Level1">[1]Формати!$B$3:$E$3</definedName>
    <definedName name="Level2">[1]Формати!$B$4:$E$4</definedName>
    <definedName name="Level3">[1]Формати!$B$5:$E$5</definedName>
    <definedName name="Level4">[1]Формати!$B$6:$E$6</definedName>
    <definedName name="Level5">[1]Формати!$B$7:$E$7</definedName>
    <definedName name="LevNames">[13]Ini!$C$40:$C$44</definedName>
    <definedName name="llllll">NA()</definedName>
    <definedName name="Lv0">[1]Формати!$B$2:$E$2</definedName>
    <definedName name="Markohim" localSheetId="5">#REF!</definedName>
    <definedName name="Markohim" localSheetId="7">#REF!</definedName>
    <definedName name="Markohim">#REF!</definedName>
    <definedName name="may">NA()</definedName>
    <definedName name="MAYEK">NA()</definedName>
    <definedName name="mdr" localSheetId="5">[0]!gg</definedName>
    <definedName name="mdr" localSheetId="7">[0]!gg</definedName>
    <definedName name="mdr">[0]!gg</definedName>
    <definedName name="nds">[16]Константы!$B$6</definedName>
    <definedName name="NumFormat">[1]Формати!$B$16</definedName>
    <definedName name="oii">#N/A</definedName>
    <definedName name="OLE_LINK10" localSheetId="7">#REF!</definedName>
    <definedName name="OLE_LINK10">#REF!</definedName>
    <definedName name="OLE_LINK5" localSheetId="5">#REF!</definedName>
    <definedName name="OLE_LINK5">#REF!</definedName>
    <definedName name="op" localSheetId="7">[18]assump!#REF!</definedName>
    <definedName name="op">[18]assump!#REF!</definedName>
    <definedName name="opoiy" localSheetId="7">[18]assump!#REF!</definedName>
    <definedName name="opoiy">[18]assump!#REF!</definedName>
    <definedName name="otg_okat_ukr_data" localSheetId="5">#REF!</definedName>
    <definedName name="otg_okat_ukr_data" localSheetId="7">#REF!</definedName>
    <definedName name="otg_okat_ukr_data">#REF!</definedName>
    <definedName name="otg_okat_ukr_pokup" localSheetId="5">#REF!</definedName>
    <definedName name="otg_okat_ukr_pokup">#REF!</definedName>
    <definedName name="otg_okat_ukr_ves" localSheetId="5">#REF!</definedName>
    <definedName name="otg_okat_ukr_ves">#REF!</definedName>
    <definedName name="P_101" localSheetId="5">#REF!</definedName>
    <definedName name="P_101">#REF!</definedName>
    <definedName name="P_102" localSheetId="5">#REF!</definedName>
    <definedName name="P_102">#REF!</definedName>
    <definedName name="P_103" localSheetId="5">#REF!</definedName>
    <definedName name="P_103">#REF!</definedName>
    <definedName name="P_104" localSheetId="5">#REF!</definedName>
    <definedName name="P_104">#REF!</definedName>
    <definedName name="P_105" localSheetId="5">#REF!</definedName>
    <definedName name="P_105">#REF!</definedName>
    <definedName name="P_106" localSheetId="5">#REF!</definedName>
    <definedName name="P_106">#REF!</definedName>
    <definedName name="P_107" localSheetId="5">#REF!</definedName>
    <definedName name="P_107">#REF!</definedName>
    <definedName name="P_108" localSheetId="5">#REF!</definedName>
    <definedName name="P_108">#REF!</definedName>
    <definedName name="P_109" localSheetId="5">#REF!</definedName>
    <definedName name="P_109">#REF!</definedName>
    <definedName name="P_110" localSheetId="5">#REF!</definedName>
    <definedName name="P_110">#REF!</definedName>
    <definedName name="P_111" localSheetId="5">#REF!</definedName>
    <definedName name="P_111">#REF!</definedName>
    <definedName name="P_112" localSheetId="5">#REF!</definedName>
    <definedName name="P_112">#REF!</definedName>
    <definedName name="P_113" localSheetId="5">#REF!</definedName>
    <definedName name="P_113">#REF!</definedName>
    <definedName name="P_114" localSheetId="5">#REF!</definedName>
    <definedName name="P_114">#REF!</definedName>
    <definedName name="period">[16]даты!$A$1:$A$132</definedName>
    <definedName name="Periods">'[2]0'!$I$1:$I$16</definedName>
    <definedName name="PL">[1]Плани!$A$2:$E$2</definedName>
    <definedName name="PLN">[1]Плани!$B$2:$E$2</definedName>
    <definedName name="POLO">NA()</definedName>
    <definedName name="povestka" localSheetId="7">#REF!</definedName>
    <definedName name="povestka">#REF!</definedName>
    <definedName name="Poz">[1]Філіали!$A$2:$A$20</definedName>
    <definedName name="pppp">NA()</definedName>
    <definedName name="prib">[16]Константы!$B$5</definedName>
    <definedName name="q" localSheetId="5">[0]!POLO</definedName>
    <definedName name="q" localSheetId="7">[0]!POLO</definedName>
    <definedName name="q">[0]!POLO</definedName>
    <definedName name="qqq" localSheetId="5">#REF!</definedName>
    <definedName name="qqq" localSheetId="7">#REF!</definedName>
    <definedName name="qqq">#REF!</definedName>
    <definedName name="ReportsList" localSheetId="5">#REF!</definedName>
    <definedName name="ReportsList">#REF!</definedName>
    <definedName name="ret" localSheetId="5">[0]!GER</definedName>
    <definedName name="ret" localSheetId="7">[0]!GER</definedName>
    <definedName name="ret">[0]!GER</definedName>
    <definedName name="risk1" localSheetId="7">[16]RISK!#REF!</definedName>
    <definedName name="risk1">[16]RISK!#REF!</definedName>
    <definedName name="risk2">[16]RISK!$C$4</definedName>
    <definedName name="risk3">[16]RISK!$C$5</definedName>
    <definedName name="risk4">[16]RISK!$C$6</definedName>
    <definedName name="risk5">[16]RISK!$C$7</definedName>
    <definedName name="RuName">[1]Періоди!$D$2:$D$35</definedName>
    <definedName name="RUR">[16]Константы!$E$17</definedName>
    <definedName name="s" localSheetId="5" hidden="1">{"'таб 21'!$A$1:$U$24","'таб 21'!$A$1:$U$1"}</definedName>
    <definedName name="s" localSheetId="7" hidden="1">{"'таб 21'!$A$1:$U$24","'таб 21'!$A$1:$U$1"}</definedName>
    <definedName name="s" hidden="1">{"'таб 21'!$A$1:$U$24","'таб 21'!$A$1:$U$1"}</definedName>
    <definedName name="SALES">[23]assump!#REF!</definedName>
    <definedName name="SALES_1">[23]assump!#REF!</definedName>
    <definedName name="SALES_11">[23]assump!#REF!</definedName>
    <definedName name="SALES_114">[23]assump!#REF!</definedName>
    <definedName name="SALES_123">[23]assump!#REF!</definedName>
    <definedName name="SALES_132">[23]assump!#REF!</definedName>
    <definedName name="SALES_141">[23]assump!#REF!</definedName>
    <definedName name="SALES_1414">[23]assump!#REF!</definedName>
    <definedName name="SALES_151">[23]assump!#REF!</definedName>
    <definedName name="SALES_174">[23]assump!#REF!</definedName>
    <definedName name="sales_2">[18]assump!#REF!</definedName>
    <definedName name="SALES_2000">[24]assump!#REF!</definedName>
    <definedName name="SALES_20010">[24]assump!#REF!</definedName>
    <definedName name="SALES_20011">[24]assump!#REF!</definedName>
    <definedName name="SALES_2002">[25]assump!#REF!</definedName>
    <definedName name="SALES_2002_1">"$#ССЫЛ!.$#ССЫЛ!$#ССЫЛ!"</definedName>
    <definedName name="SALES_2003" localSheetId="7">[25]assump!#REF!</definedName>
    <definedName name="SALES_2003">[25]assump!#REF!</definedName>
    <definedName name="SALES_2003_1">"$#ССЫЛ!.$#ССЫЛ!$#ССЫЛ!"</definedName>
    <definedName name="SALES_2004" localSheetId="7">[25]assump!#REF!</definedName>
    <definedName name="SALES_2004">[25]assump!#REF!</definedName>
    <definedName name="SALES_2004_1">"$#ССЫЛ!.$#ССЫЛ!$#ССЫЛ!"</definedName>
    <definedName name="SALES_2005" localSheetId="7">[25]assump!#REF!</definedName>
    <definedName name="SALES_2005">[25]assump!#REF!</definedName>
    <definedName name="SALES_2005_1">"$#ССЫЛ!.$#ССЫЛ!$#ССЫЛ!"</definedName>
    <definedName name="SALES_2006" localSheetId="7">[25]assump!#REF!</definedName>
    <definedName name="SALES_2006">[25]assump!#REF!</definedName>
    <definedName name="SALES_2006_1">"$#ССЫЛ!.$#ССЫЛ!$#ССЫЛ!"</definedName>
    <definedName name="SALES_2007" localSheetId="7">[25]assump!#REF!</definedName>
    <definedName name="SALES_2007">[25]assump!#REF!</definedName>
    <definedName name="SALES_2007_1">"$#ССЫЛ!.$#ССЫЛ!$#ССЫЛ!"</definedName>
    <definedName name="SALES_2008" localSheetId="7">[25]assump!#REF!</definedName>
    <definedName name="SALES_2008">[25]assump!#REF!</definedName>
    <definedName name="SALES_2008_1">"$#ССЫЛ!.$#ССЫЛ!$#ССЫЛ!"</definedName>
    <definedName name="SALES_2009" localSheetId="7">[25]assump!#REF!</definedName>
    <definedName name="SALES_2009">[25]assump!#REF!</definedName>
    <definedName name="SALES_2009_1">"$#ССЫЛ!.$#ССЫЛ!$#ССЫЛ!"</definedName>
    <definedName name="SALES_2010" localSheetId="7">[25]assump!#REF!</definedName>
    <definedName name="SALES_2010">[25]assump!#REF!</definedName>
    <definedName name="SALES_2010_1">"$#ССЫЛ!.$#ССЫЛ!$#ССЫЛ!"</definedName>
    <definedName name="SALES_2011" localSheetId="7">[25]assump!#REF!</definedName>
    <definedName name="SALES_2011">[25]assump!#REF!</definedName>
    <definedName name="SALES_2011_1">"$#ССЫЛ!.$#ССЫЛ!$#ССЫЛ!"</definedName>
    <definedName name="SALES_2012" localSheetId="7">[25]assump!#REF!</definedName>
    <definedName name="SALES_2012">[25]assump!#REF!</definedName>
    <definedName name="SALES_2012_1">"$#ССЫЛ!.$#ССЫЛ!$#ССЫЛ!"</definedName>
    <definedName name="SALES_21" localSheetId="7">[23]assump!#REF!</definedName>
    <definedName name="SALES_21">[23]assump!#REF!</definedName>
    <definedName name="SALES_210" localSheetId="7">[23]assump!#REF!</definedName>
    <definedName name="SALES_210">[23]assump!#REF!</definedName>
    <definedName name="SALES_2100" localSheetId="7">[23]assump!#REF!</definedName>
    <definedName name="SALES_2100">[23]assump!#REF!</definedName>
    <definedName name="SALES_2101">[23]assump!#REF!</definedName>
    <definedName name="SALES_2102">[23]assump!#REF!</definedName>
    <definedName name="SALES_2104">[23]assump!#REF!</definedName>
    <definedName name="SALES_2105">[23]assump!#REF!</definedName>
    <definedName name="SALES_2106">[23]assump!#REF!</definedName>
    <definedName name="SALES_2107">[23]assump!#REF!</definedName>
    <definedName name="SALES_2108">[23]assump!#REF!</definedName>
    <definedName name="SALES_2109">[23]assump!#REF!</definedName>
    <definedName name="SALES_211">[23]assump!#REF!</definedName>
    <definedName name="SALES_2111">[23]assump!#REF!</definedName>
    <definedName name="SALES_22">[23]assump!#REF!</definedName>
    <definedName name="SALES_2212">[23]assump!#REF!</definedName>
    <definedName name="SALES_2222">[23]assump!#REF!</definedName>
    <definedName name="SALES_321">[23]assump!#REF!</definedName>
    <definedName name="SALES_41">[23]assump!#REF!</definedName>
    <definedName name="SALES_42">[23]assump!#REF!</definedName>
    <definedName name="SALES_43">[23]assump!#REF!</definedName>
    <definedName name="SALES_44">[23]assump!#REF!</definedName>
    <definedName name="SALES_45">[23]assump!#REF!</definedName>
    <definedName name="SALES_46">[23]assump!#REF!</definedName>
    <definedName name="SALES_47">[23]assump!#REF!</definedName>
    <definedName name="SALES_48">[23]assump!#REF!</definedName>
    <definedName name="SALES_49">[23]assump!#REF!</definedName>
    <definedName name="SALES_51">[23]assump!#REF!</definedName>
    <definedName name="SALES_52">[23]assump!#REF!</definedName>
    <definedName name="SALES_53">[23]assump!#REF!</definedName>
    <definedName name="SALES_54">[23]assump!#REF!</definedName>
    <definedName name="SALES_55">[23]assump!#REF!</definedName>
    <definedName name="SALES_56">[23]assump!#REF!</definedName>
    <definedName name="SALES_57">[23]assump!#REF!</definedName>
    <definedName name="SALES_58">[23]assump!#REF!</definedName>
    <definedName name="SALES_59">[23]assump!#REF!</definedName>
    <definedName name="SALES_6">[23]assump!#REF!</definedName>
    <definedName name="SALES_60">[23]assump!#REF!</definedName>
    <definedName name="SALES_61">[23]assump!#REF!</definedName>
    <definedName name="SALES_62">[23]assump!#REF!</definedName>
    <definedName name="SALES_63">[23]assump!#REF!</definedName>
    <definedName name="SALES_64">[23]assump!#REF!</definedName>
    <definedName name="SALES_65">[23]assump!#REF!</definedName>
    <definedName name="SALES_66">[23]assump!#REF!</definedName>
    <definedName name="SALES_67">[23]assump!#REF!</definedName>
    <definedName name="SALES_68">[23]assump!#REF!</definedName>
    <definedName name="SALES_69">[23]assump!#REF!</definedName>
    <definedName name="SALES_70">[23]assump!#REF!</definedName>
    <definedName name="SALES_71">[23]assump!#REF!</definedName>
    <definedName name="SALES_72">[23]assump!#REF!</definedName>
    <definedName name="SALES_73">[23]assump!#REF!</definedName>
    <definedName name="SALES_74">[23]assump!#REF!</definedName>
    <definedName name="SALES_75">[23]assump!#REF!</definedName>
    <definedName name="SALES_76">[23]assump!#REF!</definedName>
    <definedName name="SALES_77">[23]assump!#REF!</definedName>
    <definedName name="SALES_78">[23]assump!#REF!</definedName>
    <definedName name="SALES_79">[23]assump!#REF!</definedName>
    <definedName name="SALES_80">[23]assump!#REF!</definedName>
    <definedName name="SALES_81">[23]assump!#REF!</definedName>
    <definedName name="SALES_82">[23]assump!#REF!</definedName>
    <definedName name="SALES_83">[23]assump!#REF!</definedName>
    <definedName name="SALES_84">[23]assump!#REF!</definedName>
    <definedName name="SALES_98">[23]assump!#REF!</definedName>
    <definedName name="sd">[15]assump!#REF!</definedName>
    <definedName name="sdds" localSheetId="5" hidden="1">{"'таб 21'!$A$1:$U$24","'таб 21'!$A$1:$U$1"}</definedName>
    <definedName name="sdds" localSheetId="7" hidden="1">{"'таб 21'!$A$1:$U$24","'таб 21'!$A$1:$U$1"}</definedName>
    <definedName name="sdds" hidden="1">{"'таб 21'!$A$1:$U$24","'таб 21'!$A$1:$U$1"}</definedName>
    <definedName name="sdsd" localSheetId="5" hidden="1">{"'таб 21'!$A$1:$U$24","'таб 21'!$A$1:$U$1"}</definedName>
    <definedName name="sdsd" localSheetId="7" hidden="1">{"'таб 21'!$A$1:$U$24","'таб 21'!$A$1:$U$1"}</definedName>
    <definedName name="sdsd" hidden="1">{"'таб 21'!$A$1:$U$24","'таб 21'!$A$1:$U$1"}</definedName>
    <definedName name="SetP">'[1]Типи філіалів'!$C$2:$C$3</definedName>
    <definedName name="ShowFil">[22]!ShowFil</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7"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sss" localSheetId="7">#REF!</definedName>
    <definedName name="ssss">#REF!</definedName>
    <definedName name="stroka">'[26]tar ee 99'!$CT$95:$CT$110</definedName>
    <definedName name="t" localSheetId="5" hidden="1">{#N/A,#N/A,FALSE,"9PS0"}</definedName>
    <definedName name="t" localSheetId="7" hidden="1">{#N/A,#N/A,FALSE,"9PS0"}</definedName>
    <definedName name="t" hidden="1">{#N/A,#N/A,FALSE,"9PS0"}</definedName>
    <definedName name="Teplo">[1]Ini!$C$54</definedName>
    <definedName name="TeploCell">[1]Ini!$C$54</definedName>
    <definedName name="ThisYear">'[2]0'!$B$3</definedName>
    <definedName name="tr" localSheetId="7">[18]assump!#REF!</definedName>
    <definedName name="tr">[18]assump!#REF!</definedName>
    <definedName name="ty" localSheetId="7">[18]assump!#REF!</definedName>
    <definedName name="ty">[18]assump!#REF!</definedName>
    <definedName name="ui">[15]assump!#REF!</definedName>
    <definedName name="UkName">[1]Періоди!$C$2:$C$35</definedName>
    <definedName name="USD">[16]Константы!$C$17</definedName>
    <definedName name="uuuu">NA()</definedName>
    <definedName name="uuuuu" localSheetId="5">'3.4. Паспорт надежность '!uuuuu</definedName>
    <definedName name="uuuuu" localSheetId="7">'5. анализ эконом эфф '!uuuuu</definedName>
    <definedName name="uuuuu">[0]!uuuuu</definedName>
    <definedName name="ver" localSheetId="5" hidden="1">{#N/A,#N/A,FALSE,"9PS0"}</definedName>
    <definedName name="ver" localSheetId="7" hidden="1">{#N/A,#N/A,FALSE,"9PS0"}</definedName>
    <definedName name="ver" hidden="1">{#N/A,#N/A,FALSE,"9PS0"}</definedName>
    <definedName name="VVVVV">NA()</definedName>
    <definedName name="we">[15]assump!#REF!</definedName>
    <definedName name="wer" localSheetId="5" hidden="1">{#N/A,#N/A,FALSE,"9PS0"}</definedName>
    <definedName name="wer" localSheetId="7" hidden="1">{#N/A,#N/A,FALSE,"9PS0"}</definedName>
    <definedName name="wer" hidden="1">{#N/A,#N/A,FALSE,"9PS0"}</definedName>
    <definedName name="WorkPath">[1]Ini!$C$4</definedName>
    <definedName name="wrn" localSheetId="5" hidden="1">{#N/A,#N/A,FALSE,"Лист2"}</definedName>
    <definedName name="wrn" localSheetId="7" hidden="1">{#N/A,#N/A,FALSE,"Лист2"}</definedName>
    <definedName name="wrn" hidden="1">{#N/A,#N/A,FALSE,"Лист2"}</definedName>
    <definedName name="wrn.55555555." localSheetId="5" hidden="1">{#N/A,#N/A,FALSE,"Лист2"}</definedName>
    <definedName name="wrn.55555555." localSheetId="7" hidden="1">{#N/A,#N/A,FALSE,"Лист2"}</definedName>
    <definedName name="wrn.55555555." hidden="1">{#N/A,#N/A,FALSE,"Лист2"}</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5" hidden="1">{#N/A,#N/A,FALSE,"Aging Summary";#N/A,#N/A,FALSE,"Ratio Analysis";#N/A,#N/A,FALSE,"Test 120 Day Accts";#N/A,#N/A,FALSE,"Tickmarks"}</definedName>
    <definedName name="wrn.Aging.and._Trend._.Analysis.2" localSheetId="7"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fin." localSheetId="5" hidden="1">{"assets",#N/A,FALSE,"historicBS";"liab",#N/A,FALSE,"historicBS";"is",#N/A,FALSE,"historicIS";"ratios",#N/A,FALSE,"ratios"}</definedName>
    <definedName name="wrn.basicfin." localSheetId="7" hidden="1">{"assets",#N/A,FALSE,"historicBS";"liab",#N/A,FALSE,"historicBS";"is",#N/A,FALSE,"historicIS";"ratios",#N/A,FALSE,"ratios"}</definedName>
    <definedName name="wrn.basicfin." hidden="1">{"assets",#N/A,FALSE,"historicBS";"liab",#N/A,FALSE,"historicBS";"is",#N/A,FALSE,"historicIS";"ratios",#N/A,FALSE,"ratios"}</definedName>
    <definedName name="wrn.basicfin.2" localSheetId="5" hidden="1">{"assets",#N/A,FALSE,"historicBS";"liab",#N/A,FALSE,"historicBS";"is",#N/A,FALSE,"historicIS";"ratios",#N/A,FALSE,"ratios"}</definedName>
    <definedName name="wrn.basicfin.2" localSheetId="7" hidden="1">{"assets",#N/A,FALSE,"historicBS";"liab",#N/A,FALSE,"historicBS";"is",#N/A,FALSE,"historicIS";"ratios",#N/A,FALSE,"ratios"}</definedName>
    <definedName name="wrn.basicfin.2" hidden="1">{"assets",#N/A,FALSE,"historicBS";"liab",#N/A,FALSE,"historicBS";"is",#N/A,FALSE,"historicIS";"ratios",#N/A,FALSE,"ratios"}</definedName>
    <definedName name="wrn.glc." localSheetId="5" hidden="1">{"glcbs",#N/A,FALSE,"GLCBS";"glccsbs",#N/A,FALSE,"GLCCSBS";"glcis",#N/A,FALSE,"GLCIS";"glccsis",#N/A,FALSE,"GLCCSIS";"glcrat1",#N/A,FALSE,"GLC-ratios1"}</definedName>
    <definedName name="wrn.glc." localSheetId="7"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5" hidden="1">{"glc1",#N/A,FALSE,"GLC";"glc2",#N/A,FALSE,"GLC";"glc3",#N/A,FALSE,"GLC";"glc4",#N/A,FALSE,"GLC";"glc5",#N/A,FALSE,"GLC"}</definedName>
    <definedName name="wrn.glcpromonte." localSheetId="7" hidden="1">{"glc1",#N/A,FALSE,"GLC";"glc2",#N/A,FALSE,"GLC";"glc3",#N/A,FALSE,"GLC";"glc4",#N/A,FALSE,"GLC";"glc5",#N/A,FALSE,"GLC"}</definedName>
    <definedName name="wrn.glcpromonte." hidden="1">{"glc1",#N/A,FALSE,"GLC";"glc2",#N/A,FALSE,"GLC";"glc3",#N/A,FALSE,"GLC";"glc4",#N/A,FALSE,"GLC";"glc5",#N/A,FALSE,"GLC"}</definedName>
    <definedName name="wrn.print."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r1." localSheetId="5" hidden="1">{#N/A,#N/A,FALSE,"9PS0"}</definedName>
    <definedName name="wrn.r1." localSheetId="7" hidden="1">{#N/A,#N/A,FALSE,"9PS0"}</definedName>
    <definedName name="wrn.r1." hidden="1">{#N/A,#N/A,FALSE,"9PS0"}</definedName>
    <definedName name="wrn.test." localSheetId="5" hidden="1">{"Valuation_Common",#N/A,FALSE,"Valuation"}</definedName>
    <definedName name="wrn.test." localSheetId="7" hidden="1">{"Valuation_Common",#N/A,FALSE,"Valuation"}</definedName>
    <definedName name="wrn.test." hidden="1">{"Valuation_Common",#N/A,FALSE,"Valuation"}</definedName>
    <definedName name="wrn.Виробництво._.11._.міс." localSheetId="5">{#N/A,#N/A,TRUE,"попередні"}</definedName>
    <definedName name="wrn.Виробництво._.11._.міс." localSheetId="7">{#N/A,#N/A,TRUE,"попередні"}</definedName>
    <definedName name="wrn.Виробництво._.11._.міс.">{#N/A,#N/A,TRUE,"попередні"}</definedName>
    <definedName name="y" localSheetId="7">#REF!</definedName>
    <definedName name="y">#REF!</definedName>
    <definedName name="Year" localSheetId="5">#REF!</definedName>
    <definedName name="Year">#REF!</definedName>
    <definedName name="yu" localSheetId="7">[18]assump!#REF!</definedName>
    <definedName name="yu">[18]assump!#REF!</definedName>
    <definedName name="yyy" localSheetId="5">#REF!</definedName>
    <definedName name="yyy" localSheetId="7">#REF!</definedName>
    <definedName name="yyy">#REF!</definedName>
    <definedName name="Z_2B9BA360_C094_11D4_BCAF_00C026C07CB6_.wvu.Cols" hidden="1">'[27]0'!$C$1:$L$65536,'[27]0'!$P$1:$AI$65536</definedName>
    <definedName name="Z_2B9BA361_C094_11D4_BCAF_00C026C07CB6_.wvu.Cols" hidden="1">'[27]1'!$D$1:$F$65536,'[27]1'!$L$1:$AQ$65536</definedName>
    <definedName name="Z_2B9BA362_C094_11D4_BCAF_00C026C07CB6_.wvu.Cols" hidden="1">'[27]1 кв'!$C$1:$E$65536,'[27]1 кв'!$N$1:$AX$65536</definedName>
    <definedName name="Z_2B9BA363_C094_11D4_BCAF_00C026C07CB6_.wvu.Cols" hidden="1">'[27]10'!$F$1:$H$65536,'[27]10'!$P$1:$AR$65536</definedName>
    <definedName name="Z_2B9BA364_C094_11D4_BCAF_00C026C07CB6_.wvu.Cols" hidden="1">'[27]10 міс.'!$C$1:$E$65536,'[27]10 міс.'!$N$1:$AX$65536</definedName>
    <definedName name="Z_2B9BA365_C094_11D4_BCAF_00C026C07CB6_.wvu.Cols" hidden="1">'[27]11'!$F$1:$H$65536,'[27]11'!$P$1:$AR$65536</definedName>
    <definedName name="Z_2B9BA366_C094_11D4_BCAF_00C026C07CB6_.wvu.Cols" hidden="1">'[27]11 міс.'!$C$1:$E$65536,'[27]11 міс.'!$N$1:$AX$65536</definedName>
    <definedName name="Z_2B9BA367_C094_11D4_BCAF_00C026C07CB6_.wvu.Cols" hidden="1">'[27]12'!$F$1:$H$65536,'[27]12'!$P$1:$AR$65536</definedName>
    <definedName name="Z_2B9BA368_C094_11D4_BCAF_00C026C07CB6_.wvu.Cols" hidden="1">'[27]12 міс.'!$C$1:$E$65536,'[27]12 міс.'!$N$1:$AX$65536</definedName>
    <definedName name="Z_2B9BA369_C094_11D4_BCAF_00C026C07CB6_.wvu.Cols" hidden="1">'[27]1998'!$C$1:$E$65536,'[27]1998'!$I$1:$AC$65536</definedName>
    <definedName name="Z_2B9BA36A_C094_11D4_BCAF_00C026C07CB6_.wvu.Cols" hidden="1">'[27]1півр'!$C$1:$E$65536,'[27]1півр'!$N$1:$AX$65536</definedName>
    <definedName name="Z_2B9BA36B_C094_11D4_BCAF_00C026C07CB6_.wvu.Cols" hidden="1">'[27]2'!$F$1:$H$65536,'[27]2'!$P$1:$AQ$65536</definedName>
    <definedName name="Z_2B9BA36C_C094_11D4_BCAF_00C026C07CB6_.wvu.Cols" hidden="1">'[27]2 кв'!$C$1:$E$65536,'[27]2 кв'!$M$1:$AW$65536</definedName>
    <definedName name="Z_2B9BA36D_C094_11D4_BCAF_00C026C07CB6_.wvu.Cols" hidden="1">'[27]2 утв'!$F$1:$H$65536,'[27]2 утв'!$P$1:$AM$65536</definedName>
    <definedName name="Z_2B9BA36E_C094_11D4_BCAF_00C026C07CB6_.wvu.Cols" hidden="1">'[27]3 не сокр.'!$F$1:$H$65536,'[27]3 не сокр.'!$P$1:$AQ$65536</definedName>
    <definedName name="Z_2B9BA36F_C094_11D4_BCAF_00C026C07CB6_.wvu.Cols" hidden="1">'[27]3 тар.'!$C$1:$E$65536,'[27]3 тар.'!$I$1:$AO$65536</definedName>
    <definedName name="Z_2B9BA370_C094_11D4_BCAF_00C026C07CB6_.wvu.Cols" hidden="1">'[27]3 утв.'!$F$1:$H$65536,'[27]3 утв.'!$P$1:$AQ$65536</definedName>
    <definedName name="Z_2B9BA371_C094_11D4_BCAF_00C026C07CB6_.wvu.Cols" hidden="1">'[27]3кв'!$C$1:$E$65536,'[27]3кв'!$N$1:$AX$65536</definedName>
    <definedName name="Z_2B9BA372_C094_11D4_BCAF_00C026C07CB6_.wvu.Cols" hidden="1">'[27]3кв '!$C$1:$E$65536,'[27]3кв '!$I$1:$AA$65536</definedName>
    <definedName name="Z_2B9BA373_C094_11D4_BCAF_00C026C07CB6_.wvu.Cols" hidden="1">'[27]4 утв'!$F$1:$H$65536,'[27]4 утв'!$P$1:$AR$65536</definedName>
    <definedName name="Z_2B9BA374_C094_11D4_BCAF_00C026C07CB6_.wvu.Cols" hidden="1">'[27]5'!$F$1:$H$65536,'[27]5'!$P$1:$AR$65536</definedName>
    <definedName name="Z_2B9BA375_C094_11D4_BCAF_00C026C07CB6_.wvu.Cols" hidden="1">'[27]6'!$F$1:$H$65536,'[27]6'!$P$1:$AR$65536</definedName>
    <definedName name="Z_2B9BA376_C094_11D4_BCAF_00C026C07CB6_.wvu.Cols" hidden="1">'[27]7'!$F$1:$H$65536,'[27]7'!$P$1:$AR$65536</definedName>
    <definedName name="Z_2B9BA377_C094_11D4_BCAF_00C026C07CB6_.wvu.Cols" hidden="1">'[27]7 міс'!$C$1:$E$65536,'[27]7 міс'!$N$1:$AX$65536</definedName>
    <definedName name="Z_2B9BA378_C094_11D4_BCAF_00C026C07CB6_.wvu.Cols" hidden="1">'[27]8'!$F$1:$H$65536,'[27]8'!$P$1:$AR$65536</definedName>
    <definedName name="Z_2B9BA379_C094_11D4_BCAF_00C026C07CB6_.wvu.Cols" hidden="1">'[27]8 міс.'!$C$1:$E$65536,'[27]8 міс.'!$N$1:$AX$65536</definedName>
    <definedName name="Z_2B9BA37A_C094_11D4_BCAF_00C026C07CB6_.wvu.Cols" hidden="1">'[27]812'!$F$1:$H$65536,'[27]812'!$P$1:$AM$65536</definedName>
    <definedName name="Z_2B9BA37B_C094_11D4_BCAF_00C026C07CB6_.wvu.Cols" hidden="1">'[27]812 (2)'!$F$1:$H$65536,'[27]812 (2)'!$P$1:$AL$65536</definedName>
    <definedName name="Z_2B9BA37C_C094_11D4_BCAF_00C026C07CB6_.wvu.Cols" hidden="1">'[27]9'!$F$1:$H$65536,'[27]9'!$P$1:$AP$65536</definedName>
    <definedName name="Z_2B9BA37D_C094_11D4_BCAF_00C026C07CB6_.wvu.Cols" hidden="1">'[27]9 (2)'!$C$1:$E$65536,'[27]9 (2)'!$I$1:$AF$65536</definedName>
    <definedName name="Z_2B9BA37E_C094_11D4_BCAF_00C026C07CB6_.wvu.Cols" hidden="1">'[27]9 міс.'!$C$1:$E$65536,'[27]9 міс.'!$N$1:$AX$65536</definedName>
    <definedName name="Z_F5654560_D292_11D4_BCAF_00C026C07CB6_.wvu.Cols" hidden="1">'[27]0'!$C$1:$L$65536,'[27]0'!$P$1:$AI$65536</definedName>
    <definedName name="Z_F5654561_D292_11D4_BCAF_00C026C07CB6_.wvu.Cols" hidden="1">'[27]1'!$D$1:$F$65536,'[27]1'!$L$1:$AQ$65536</definedName>
    <definedName name="Z_F5654562_D292_11D4_BCAF_00C026C07CB6_.wvu.Cols" hidden="1">'[27]1 кв'!$C$1:$E$65536,'[27]1 кв'!$N$1:$AX$65536</definedName>
    <definedName name="Z_F5654563_D292_11D4_BCAF_00C026C07CB6_.wvu.Cols" hidden="1">'[27]10'!$F$1:$H$65536,'[27]10'!$P$1:$AR$65536</definedName>
    <definedName name="Z_F5654564_D292_11D4_BCAF_00C026C07CB6_.wvu.Cols" hidden="1">'[27]10 міс.'!$C$1:$E$65536,'[27]10 міс.'!$N$1:$AX$65536</definedName>
    <definedName name="Z_F5654565_D292_11D4_BCAF_00C026C07CB6_.wvu.Cols" hidden="1">'[27]11'!$F$1:$H$65536,'[27]11'!$P$1:$AR$65536</definedName>
    <definedName name="Z_F5654566_D292_11D4_BCAF_00C026C07CB6_.wvu.Cols" hidden="1">'[27]11 міс.'!$C$1:$E$65536,'[27]11 міс.'!$N$1:$AX$65536</definedName>
    <definedName name="Z_F5654567_D292_11D4_BCAF_00C026C07CB6_.wvu.Cols" hidden="1">'[27]12'!$F$1:$H$65536,'[27]12'!$P$1:$AR$65536</definedName>
    <definedName name="Z_F5654568_D292_11D4_BCAF_00C026C07CB6_.wvu.Cols" hidden="1">'[27]12 міс.'!$C$1:$E$65536,'[27]12 міс.'!$N$1:$AX$65536</definedName>
    <definedName name="Z_F5654569_D292_11D4_BCAF_00C026C07CB6_.wvu.Cols" hidden="1">'[27]1998'!$C$1:$E$65536,'[27]1998'!$I$1:$AC$65536</definedName>
    <definedName name="Z_F565456A_D292_11D4_BCAF_00C026C07CB6_.wvu.Cols" hidden="1">'[27]1півр'!$C$1:$E$65536,'[27]1півр'!$N$1:$AX$65536</definedName>
    <definedName name="Z_F565456B_D292_11D4_BCAF_00C026C07CB6_.wvu.Cols" hidden="1">'[27]2'!$F$1:$H$65536,'[27]2'!$P$1:$AQ$65536</definedName>
    <definedName name="Z_F565456C_D292_11D4_BCAF_00C026C07CB6_.wvu.Cols" hidden="1">'[27]2 кв'!$C$1:$E$65536,'[27]2 кв'!$M$1:$AW$65536</definedName>
    <definedName name="Z_F565456D_D292_11D4_BCAF_00C026C07CB6_.wvu.Cols" hidden="1">'[27]2 утв'!$F$1:$H$65536,'[27]2 утв'!$P$1:$AM$65536</definedName>
    <definedName name="Z_F565456E_D292_11D4_BCAF_00C026C07CB6_.wvu.Cols" hidden="1">'[27]3 не сокр.'!$F$1:$H$65536,'[27]3 не сокр.'!$P$1:$AQ$65536</definedName>
    <definedName name="Z_F565456F_D292_11D4_BCAF_00C026C07CB6_.wvu.Cols" hidden="1">'[27]3 тар.'!$C$1:$E$65536,'[27]3 тар.'!$I$1:$AO$65536</definedName>
    <definedName name="Z_F5654570_D292_11D4_BCAF_00C026C07CB6_.wvu.Cols" hidden="1">'[27]3 утв.'!$F$1:$H$65536,'[27]3 утв.'!$P$1:$AQ$65536</definedName>
    <definedName name="Z_F5654571_D292_11D4_BCAF_00C026C07CB6_.wvu.Cols" hidden="1">'[27]3кв'!$C$1:$E$65536,'[27]3кв'!$N$1:$AX$65536</definedName>
    <definedName name="Z_F5654572_D292_11D4_BCAF_00C026C07CB6_.wvu.Cols" hidden="1">'[27]3кв '!$C$1:$E$65536,'[27]3кв '!$I$1:$AA$65536</definedName>
    <definedName name="Z_F5654573_D292_11D4_BCAF_00C026C07CB6_.wvu.Cols" hidden="1">'[27]4 утв'!$F$1:$H$65536,'[27]4 утв'!$P$1:$AR$65536</definedName>
    <definedName name="Z_F5654574_D292_11D4_BCAF_00C026C07CB6_.wvu.Cols" hidden="1">'[27]5'!$F$1:$H$65536,'[27]5'!$P$1:$AR$65536</definedName>
    <definedName name="Z_F5654575_D292_11D4_BCAF_00C026C07CB6_.wvu.Cols" hidden="1">'[27]6'!$F$1:$H$65536,'[27]6'!$P$1:$AR$65536</definedName>
    <definedName name="Z_F5654576_D292_11D4_BCAF_00C026C07CB6_.wvu.Cols" hidden="1">'[27]7'!$F$1:$H$65536,'[27]7'!$P$1:$AR$65536</definedName>
    <definedName name="Z_F5654577_D292_11D4_BCAF_00C026C07CB6_.wvu.Cols" hidden="1">'[27]7 міс'!$C$1:$E$65536,'[27]7 міс'!$N$1:$AX$65536</definedName>
    <definedName name="Z_F5654578_D292_11D4_BCAF_00C026C07CB6_.wvu.Cols" hidden="1">'[27]8'!$F$1:$H$65536,'[27]8'!$P$1:$AR$65536</definedName>
    <definedName name="Z_F5654579_D292_11D4_BCAF_00C026C07CB6_.wvu.Cols" hidden="1">'[27]8 міс.'!$C$1:$E$65536,'[27]8 міс.'!$N$1:$AX$65536</definedName>
    <definedName name="Z_F565457A_D292_11D4_BCAF_00C026C07CB6_.wvu.Cols" hidden="1">'[27]812'!$F$1:$H$65536,'[27]812'!$P$1:$AM$65536</definedName>
    <definedName name="Z_F565457B_D292_11D4_BCAF_00C026C07CB6_.wvu.Cols" hidden="1">'[27]812 (2)'!$F$1:$H$65536,'[27]812 (2)'!$P$1:$AL$65536</definedName>
    <definedName name="Z_F565457C_D292_11D4_BCAF_00C026C07CB6_.wvu.Cols" hidden="1">'[27]9'!$F$1:$H$65536,'[27]9'!$P$1:$AP$65536</definedName>
    <definedName name="Z_F565457D_D292_11D4_BCAF_00C026C07CB6_.wvu.Cols" hidden="1">'[27]9 (2)'!$C$1:$E$65536,'[27]9 (2)'!$I$1:$AF$65536</definedName>
    <definedName name="Z_F565457E_D292_11D4_BCAF_00C026C07CB6_.wvu.Cols" hidden="1">'[27]9 міс.'!$C$1:$E$65536,'[27]9 міс.'!$N$1:$AX$65536</definedName>
    <definedName name="а">NA()</definedName>
    <definedName name="а_1" localSheetId="5">'3.4. Паспорт надежность '!а_1</definedName>
    <definedName name="а_1" localSheetId="7">'5. анализ эконом эфф '!а_1</definedName>
    <definedName name="а_1">а_1</definedName>
    <definedName name="а1">'[28]Цены СНГ'!$B$2</definedName>
    <definedName name="А15" localSheetId="5">#REF!</definedName>
    <definedName name="А15" localSheetId="7">#REF!</definedName>
    <definedName name="А15">#REF!</definedName>
    <definedName name="аа">NA()</definedName>
    <definedName name="ааа">#N/A</definedName>
    <definedName name="аааааааа" localSheetId="5">'3.4. Паспорт надежность '!аааааааа</definedName>
    <definedName name="аааааааа" localSheetId="7">'5. анализ эконом эфф '!аааааааа</definedName>
    <definedName name="аааааааа">[0]!аааааааа</definedName>
    <definedName name="август">#N/A</definedName>
    <definedName name="ам" localSheetId="5" hidden="1">{"'таб 21'!$A$1:$U$24","'таб 21'!$A$1:$U$1"}</definedName>
    <definedName name="ам" localSheetId="7" hidden="1">{"'таб 21'!$A$1:$U$24","'таб 21'!$A$1:$U$1"}</definedName>
    <definedName name="ам" hidden="1">{"'таб 21'!$A$1:$U$24","'таб 21'!$A$1:$U$1"}</definedName>
    <definedName name="аппа" localSheetId="5">'3.4. Паспорт надежность '!аппа</definedName>
    <definedName name="аппа" localSheetId="7">'5. анализ эконом эфф '!аппа</definedName>
    <definedName name="аппа">[0]!аппа</definedName>
    <definedName name="ар" localSheetId="5">'3.4. Паспорт надежность '!ар</definedName>
    <definedName name="ар" localSheetId="7">'5. анализ эконом эфф '!ар</definedName>
    <definedName name="ар">[0]!ар</definedName>
    <definedName name="арро" localSheetId="7">[29]assump!#REF!</definedName>
    <definedName name="арро">[29]assump!#REF!</definedName>
    <definedName name="АХО" localSheetId="5" hidden="1">{#N/A,#N/A,TRUE,"попередні"}</definedName>
    <definedName name="АХО" localSheetId="7" hidden="1">{#N/A,#N/A,TRUE,"попередні"}</definedName>
    <definedName name="АХО" hidden="1">{#N/A,#N/A,TRUE,"попередні"}</definedName>
    <definedName name="АХО2" localSheetId="5" hidden="1">{#N/A,#N/A,TRUE,"попередні"}</definedName>
    <definedName name="АХО2" localSheetId="7" hidden="1">{#N/A,#N/A,TRUE,"попередні"}</definedName>
    <definedName name="АХО2" hidden="1">{#N/A,#N/A,TRUE,"попередні"}</definedName>
    <definedName name="_xlnm.Database" localSheetId="7">#REF!</definedName>
    <definedName name="_xlnm.Database">#REF!</definedName>
    <definedName name="База_данных_ИМ" localSheetId="5">#REF!</definedName>
    <definedName name="База_данных_ИМ">#REF!</definedName>
    <definedName name="базовый" localSheetId="5" hidden="1">{"'таб 21'!$A$1:$U$24","'таб 21'!$A$1:$U$1"}</definedName>
    <definedName name="базовый" localSheetId="7" hidden="1">{"'таб 21'!$A$1:$U$24","'таб 21'!$A$1:$U$1"}</definedName>
    <definedName name="базовый" hidden="1">{"'таб 21'!$A$1:$U$24","'таб 21'!$A$1:$U$1"}</definedName>
    <definedName name="банк_пл">[30]банк!#REF!</definedName>
    <definedName name="батуринец">[31]assump!#REF!</definedName>
    <definedName name="ббб">NA()</definedName>
    <definedName name="без" localSheetId="5">'3.4. Паспорт надежность '!без</definedName>
    <definedName name="без" localSheetId="7">'5. анализ эконом эфф '!без</definedName>
    <definedName name="без">[0]!без</definedName>
    <definedName name="бер">'[32]812'!$P$1:$P$65536</definedName>
    <definedName name="бнб" localSheetId="5">'3.4. Паспорт надежность '!бнб</definedName>
    <definedName name="бнб" localSheetId="7">'5. анализ эконом эфф '!бнб</definedName>
    <definedName name="бнб">[0]!бнб</definedName>
    <definedName name="ботлоб" localSheetId="7">[33]assump!#REF!</definedName>
    <definedName name="ботлоб">[33]assump!#REF!</definedName>
    <definedName name="бюдж_п">[34]м_812!$I$1:$I$65536</definedName>
    <definedName name="в">NA()</definedName>
    <definedName name="в1">'[28]Цены СНГ'!$B$2</definedName>
    <definedName name="В3" localSheetId="5">#REF!</definedName>
    <definedName name="В3" localSheetId="7">#REF!</definedName>
    <definedName name="В3">#REF!</definedName>
    <definedName name="в6" localSheetId="5">#REF!</definedName>
    <definedName name="в6">#REF!</definedName>
    <definedName name="ваи" localSheetId="5">'3.4. Паспорт надежность '!ваи</definedName>
    <definedName name="ваи" localSheetId="7">'5. анализ эконом эфф '!ваи</definedName>
    <definedName name="ваи">[0]!ваи</definedName>
    <definedName name="вв">NA()</definedName>
    <definedName name="ввв">NA()</definedName>
    <definedName name="вввввввв"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ер">'[32]812'!$X$1:$X$65536</definedName>
    <definedName name="вир_1" localSheetId="5">#REF!</definedName>
    <definedName name="вир_1" localSheetId="7">#REF!</definedName>
    <definedName name="вир_1">#REF!</definedName>
    <definedName name="вир_2" localSheetId="5">#REF!</definedName>
    <definedName name="вир_2">#REF!</definedName>
    <definedName name="вир_3" localSheetId="5">#REF!</definedName>
    <definedName name="вир_3">#REF!</definedName>
    <definedName name="вир_4" localSheetId="5">#REF!</definedName>
    <definedName name="вир_4">#REF!</definedName>
    <definedName name="вир_оч" localSheetId="5">#REF!</definedName>
    <definedName name="вир_оч">#REF!</definedName>
    <definedName name="вир_пл" localSheetId="5">#REF!</definedName>
    <definedName name="вир_пл">#REF!</definedName>
    <definedName name="витр_1" localSheetId="5">#REF!</definedName>
    <definedName name="витр_1">#REF!</definedName>
    <definedName name="витр_2" localSheetId="5">#REF!</definedName>
    <definedName name="витр_2">#REF!</definedName>
    <definedName name="витр_3" localSheetId="5">#REF!</definedName>
    <definedName name="витр_3">#REF!</definedName>
    <definedName name="витр_4" localSheetId="5">#REF!</definedName>
    <definedName name="витр_4">#REF!</definedName>
    <definedName name="витр_9" localSheetId="5">#REF!</definedName>
    <definedName name="витр_9">#REF!</definedName>
    <definedName name="витр_9п" localSheetId="5">#REF!</definedName>
    <definedName name="витр_9п">#REF!</definedName>
    <definedName name="витр_г" localSheetId="5">#REF!</definedName>
    <definedName name="витр_г">#REF!</definedName>
    <definedName name="витр_зв" localSheetId="5">#REF!</definedName>
    <definedName name="витр_зв">#REF!</definedName>
    <definedName name="витр_о" localSheetId="5">#REF!</definedName>
    <definedName name="витр_о">#REF!</definedName>
    <definedName name="витр_п" localSheetId="5">#REF!</definedName>
    <definedName name="витр_п">#REF!</definedName>
    <definedName name="витрати" hidden="1">'[35]1998'!$C$1:$E$65536,'[35]1998'!$I$1:$AC$65536</definedName>
    <definedName name="вііф" localSheetId="5" hidden="1">{#N/A,#N/A,FALSE,"9PS0"}</definedName>
    <definedName name="вііф" localSheetId="7" hidden="1">{#N/A,#N/A,FALSE,"9PS0"}</definedName>
    <definedName name="вііф" hidden="1">{#N/A,#N/A,FALSE,"9PS0"}</definedName>
    <definedName name="внешние_поставщики" localSheetId="7">#REF!</definedName>
    <definedName name="внешние_поставщики">#REF!</definedName>
    <definedName name="вода2" localSheetId="5" hidden="1">{#N/A,#N/A,FALSE,"9PS0"}</definedName>
    <definedName name="вода2" localSheetId="7" hidden="1">{#N/A,#N/A,FALSE,"9PS0"}</definedName>
    <definedName name="вода2" hidden="1">{#N/A,#N/A,FALSE,"9PS0"}</definedName>
    <definedName name="вохр_пл">'[36]Сторож охор_шаб'!#REF!</definedName>
    <definedName name="вс" localSheetId="5" hidden="1">{#N/A,#N/A,FALSE,"Aging Summary";#N/A,#N/A,FALSE,"Ratio Analysis";#N/A,#N/A,FALSE,"Test 120 Day Accts";#N/A,#N/A,FALSE,"Tickmarks"}</definedName>
    <definedName name="вс" localSheetId="7" hidden="1">{#N/A,#N/A,FALSE,"Aging Summary";#N/A,#N/A,FALSE,"Ratio Analysis";#N/A,#N/A,FALSE,"Test 120 Day Accts";#N/A,#N/A,FALSE,"Tickmarks"}</definedName>
    <definedName name="вс" hidden="1">{#N/A,#N/A,FALSE,"Aging Summary";#N/A,#N/A,FALSE,"Ratio Analysis";#N/A,#N/A,FALSE,"Test 120 Day Accts";#N/A,#N/A,FALSE,"Tickmarks"}</definedName>
    <definedName name="ВСЬОГО" localSheetId="7">#REF!</definedName>
    <definedName name="ВСЬОГО">#REF!</definedName>
    <definedName name="ВчерашнийДень" localSheetId="5">'3.4. Паспорт надежность '!ВчерашнийДень</definedName>
    <definedName name="ВчерашнийДень" localSheetId="7">'5. анализ эконом эфф '!ВчерашнийДень</definedName>
    <definedName name="ВчерашнийДень">[0]!ВчерашнийДень</definedName>
    <definedName name="вы" localSheetId="5">'3.4. Паспорт надежность '!вы</definedName>
    <definedName name="вы" localSheetId="7">'5. анализ эконом эфф '!вы</definedName>
    <definedName name="вы">[0]!вы</definedName>
    <definedName name="выс" localSheetId="5" hidden="1">{"'таб 21'!$A$1:$U$24","'таб 21'!$A$1:$U$1"}</definedName>
    <definedName name="выс" localSheetId="7" hidden="1">{"'таб 21'!$A$1:$U$24","'таб 21'!$A$1:$U$1"}</definedName>
    <definedName name="выс" hidden="1">{"'таб 21'!$A$1:$U$24","'таб 21'!$A$1:$U$1"}</definedName>
    <definedName name="выц" localSheetId="5">'3.4. Паспорт надежность '!выц</definedName>
    <definedName name="выц" localSheetId="7">'5. анализ эконом эфф '!выц</definedName>
    <definedName name="выц">[0]!выц</definedName>
    <definedName name="Г123" localSheetId="7">'[37]ВД (анал)'!#REF!</definedName>
    <definedName name="Г123">'[37]ВД (анал)'!#REF!</definedName>
    <definedName name="г154" localSheetId="5">#REF!</definedName>
    <definedName name="г154" localSheetId="7">#REF!</definedName>
    <definedName name="г154">#REF!</definedName>
    <definedName name="ГК" localSheetId="5" hidden="1">{#N/A,#N/A,TRUE,"попередні"}</definedName>
    <definedName name="ГК" localSheetId="7" hidden="1">{#N/A,#N/A,TRUE,"попередні"}</definedName>
    <definedName name="ГК" hidden="1">{#N/A,#N/A,TRUE,"попередні"}</definedName>
    <definedName name="год" localSheetId="5" hidden="1">{#N/A,#N/A,FALSE,"9PS0"}</definedName>
    <definedName name="год" localSheetId="7" hidden="1">{#N/A,#N/A,FALSE,"9PS0"}</definedName>
    <definedName name="год" hidden="1">{#N/A,#N/A,FALSE,"9PS0"}</definedName>
    <definedName name="гр">[38]assump!#REF!</definedName>
    <definedName name="график" localSheetId="5">#REF!</definedName>
    <definedName name="график" localSheetId="7">#REF!</definedName>
    <definedName name="график">#REF!</definedName>
    <definedName name="груд">'[32]812'!$AB$1:$AB$65536</definedName>
    <definedName name="ГРУДЕНЬ" localSheetId="5" hidden="1">{#N/A,#N/A,FALSE,"9PS0"}</definedName>
    <definedName name="ГРУДЕНЬ" localSheetId="7" hidden="1">{#N/A,#N/A,FALSE,"9PS0"}</definedName>
    <definedName name="ГРУДЕНЬ" hidden="1">{#N/A,#N/A,FALSE,"9PS0"}</definedName>
    <definedName name="гш" localSheetId="5" hidden="1">{"glc1",#N/A,FALSE,"GLC";"glc2",#N/A,FALSE,"GLC";"glc3",#N/A,FALSE,"GLC";"glc4",#N/A,FALSE,"GLC";"glc5",#N/A,FALSE,"GLC"}</definedName>
    <definedName name="гш" localSheetId="7" hidden="1">{"glc1",#N/A,FALSE,"GLC";"glc2",#N/A,FALSE,"GLC";"glc3",#N/A,FALSE,"GLC";"glc4",#N/A,FALSE,"GLC";"glc5",#N/A,FALSE,"GLC"}</definedName>
    <definedName name="гш" hidden="1">{"glc1",#N/A,FALSE,"GLC";"glc2",#N/A,FALSE,"GLC";"glc3",#N/A,FALSE,"GLC";"glc4",#N/A,FALSE,"GLC";"glc5",#N/A,FALSE,"GLC"}</definedName>
    <definedName name="гшб" localSheetId="5" hidden="1">{"'таб 21'!$A$1:$U$24","'таб 21'!$A$1:$U$1"}</definedName>
    <definedName name="гшб" localSheetId="7" hidden="1">{"'таб 21'!$A$1:$U$24","'таб 21'!$A$1:$U$1"}</definedName>
    <definedName name="гшб" hidden="1">{"'таб 21'!$A$1:$U$24","'таб 21'!$A$1:$U$1"}</definedName>
    <definedName name="д">[29]assump!#REF!</definedName>
    <definedName name="ддд">NA()</definedName>
    <definedName name="дддд" localSheetId="5">'3.4. Паспорт надежность '!дддд</definedName>
    <definedName name="дддд" localSheetId="7">'5. анализ эконом эфф '!дддд</definedName>
    <definedName name="дддд">[0]!дддд</definedName>
    <definedName name="дез_пл" localSheetId="7">[30]дез!#REF!</definedName>
    <definedName name="дез_пл">[30]дез!#REF!</definedName>
    <definedName name="ДепЕЗ" localSheetId="5" hidden="1">{#N/A,#N/A,FALSE,"9PS0"}</definedName>
    <definedName name="ДепЕЗ" localSheetId="7" hidden="1">{#N/A,#N/A,FALSE,"9PS0"}</definedName>
    <definedName name="ДепЕЗ" hidden="1">{#N/A,#N/A,FALSE,"9PS0"}</definedName>
    <definedName name="Динамика_импорта_ферро_98_00" localSheetId="7">#REF!</definedName>
    <definedName name="Динамика_импорта_ферро_98_00">#REF!</definedName>
    <definedName name="Динамика_импорта_ферро_98_01" localSheetId="5">#REF!</definedName>
    <definedName name="Динамика_импорта_ферро_98_01">#REF!</definedName>
    <definedName name="Динамика_импорта_ферро_98_99" localSheetId="5">#REF!</definedName>
    <definedName name="Динамика_импорта_ферро_98_99">#REF!</definedName>
    <definedName name="Динамика_экспорта_ферро_98_00" localSheetId="5">#REF!</definedName>
    <definedName name="Динамика_экспорта_ферро_98_00">#REF!</definedName>
    <definedName name="Динамика_экспорта_ферро_98_01" localSheetId="5">#REF!</definedName>
    <definedName name="Динамика_экспорта_ферро_98_01">#REF!</definedName>
    <definedName name="Динамика_экспорта_ферро_98_99" localSheetId="5">#REF!</definedName>
    <definedName name="Динамика_экспорта_ферро_98_99">#REF!</definedName>
    <definedName name="Динамика_экспорта_чугуна_97_00" localSheetId="5">#REF!</definedName>
    <definedName name="Динамика_экспорта_чугуна_97_00">#REF!</definedName>
    <definedName name="Динамика_экспорта_чугуна_98_00" localSheetId="5">#REF!</definedName>
    <definedName name="Динамика_экспорта_чугуна_98_00">#REF!</definedName>
    <definedName name="Динамика_экспорта_чугуна_98_99" localSheetId="5">#REF!</definedName>
    <definedName name="Динамика_экспорта_чугуна_98_99">#REF!</definedName>
    <definedName name="дло1" localSheetId="5">#REF!</definedName>
    <definedName name="дло1">#REF!</definedName>
    <definedName name="дм">NA()</definedName>
    <definedName name="дм_1" localSheetId="5">'3.4. Паспорт надежность '!дм_1</definedName>
    <definedName name="дм_1" localSheetId="7">'5. анализ эконом эфф '!дм_1</definedName>
    <definedName name="дм_1">дм_1</definedName>
    <definedName name="ДОЛ" localSheetId="5">#REF!</definedName>
    <definedName name="ДОЛ" localSheetId="7">#REF!</definedName>
    <definedName name="ДОЛ">#REF!</definedName>
    <definedName name="ееее" localSheetId="5">'3.4. Паспорт надежность '!ееее</definedName>
    <definedName name="ееее" localSheetId="7">'5. анализ эконом эфф '!ееее</definedName>
    <definedName name="ееее">[0]!ееее</definedName>
    <definedName name="екол_пл" localSheetId="5">#REF!</definedName>
    <definedName name="екол_пл" localSheetId="7">#REF!</definedName>
    <definedName name="екол_пл">#REF!</definedName>
    <definedName name="експл_9">[39]Експл!$J$59</definedName>
    <definedName name="експл_9п">[39]Експл!$I$59</definedName>
    <definedName name="експл_зв">[39]Експл!$E$59</definedName>
    <definedName name="експл_п">[39]Експл!$K$59</definedName>
    <definedName name="експл_пл" localSheetId="7">[40]вдоск!#REF!</definedName>
    <definedName name="експл_пл">[40]вдоск!#REF!</definedName>
    <definedName name="ел_1" localSheetId="7">[41]енергія!#REF!</definedName>
    <definedName name="ел_1">[41]енергія!#REF!</definedName>
    <definedName name="ел_2">[41]енергія!#REF!</definedName>
    <definedName name="ел_3">[41]енергія!#REF!</definedName>
    <definedName name="ел_4">[41]енергія!#REF!</definedName>
    <definedName name="ел_г">[41]енергія!#REF!</definedName>
    <definedName name="еп" localSheetId="5" hidden="1">{#N/A,#N/A,TRUE,"попередні"}</definedName>
    <definedName name="еп" localSheetId="7" hidden="1">{#N/A,#N/A,TRUE,"попередні"}</definedName>
    <definedName name="еп" hidden="1">{#N/A,#N/A,TRUE,"попередні"}</definedName>
    <definedName name="еь" localSheetId="5">'3.4. Паспорт надежность '!еь</definedName>
    <definedName name="еь" localSheetId="7">'5. анализ эконом эфф '!еь</definedName>
    <definedName name="еь">[0]!еь</definedName>
    <definedName name="жж" localSheetId="5">'3.4. Паспорт надежность '!жж</definedName>
    <definedName name="жж" localSheetId="7">'5. анализ эконом эфф '!жж</definedName>
    <definedName name="жж">[0]!жж</definedName>
    <definedName name="жовт">'[32]812'!$Z$1:$Z$65536</definedName>
    <definedName name="жовтень" localSheetId="5" hidden="1">{#N/A,#N/A,FALSE,"9PS0"}</definedName>
    <definedName name="жовтень" localSheetId="7" hidden="1">{#N/A,#N/A,FALSE,"9PS0"}</definedName>
    <definedName name="жовтень" hidden="1">{#N/A,#N/A,FALSE,"9PS0"}</definedName>
    <definedName name="з0з" localSheetId="5" hidden="1">{"glc1",#N/A,FALSE,"GLC";"glc2",#N/A,FALSE,"GLC";"glc3",#N/A,FALSE,"GLC";"glc4",#N/A,FALSE,"GLC";"glc5",#N/A,FALSE,"GLC"}</definedName>
    <definedName name="з0з" localSheetId="7" hidden="1">{"glc1",#N/A,FALSE,"GLC";"glc2",#N/A,FALSE,"GLC";"glc3",#N/A,FALSE,"GLC";"glc4",#N/A,FALSE,"GLC";"glc5",#N/A,FALSE,"GLC"}</definedName>
    <definedName name="з0з" hidden="1">{"glc1",#N/A,FALSE,"GLC";"glc2",#N/A,FALSE,"GLC";"glc3",#N/A,FALSE,"GLC";"glc4",#N/A,FALSE,"GLC";"glc5",#N/A,FALSE,"GLC"}</definedName>
    <definedName name="заг_1" localSheetId="7">#REF!</definedName>
    <definedName name="заг_1">#REF!</definedName>
    <definedName name="заг_2" localSheetId="5">#REF!</definedName>
    <definedName name="заг_2">#REF!</definedName>
    <definedName name="заг_3" localSheetId="5">#REF!</definedName>
    <definedName name="заг_3">#REF!</definedName>
    <definedName name="заг_4" localSheetId="5">#REF!</definedName>
    <definedName name="заг_4">#REF!</definedName>
    <definedName name="заг_оч" localSheetId="5">#REF!</definedName>
    <definedName name="заг_оч">#REF!</definedName>
    <definedName name="заг_пл" localSheetId="5">#REF!</definedName>
    <definedName name="заг_пл">#REF!</definedName>
    <definedName name="заг_сх" localSheetId="5">#REF!</definedName>
    <definedName name="заг_сх">#REF!</definedName>
    <definedName name="_xlnm.Print_Titles" localSheetId="0">'1. паспорт местоположение'!$21:$21</definedName>
    <definedName name="_xlnm.Print_Titles" localSheetId="1">'2. паспорт  ТП'!$21:$21</definedName>
    <definedName name="_xlnm.Print_Titles" localSheetId="4">'3.3 паспорт описание'!$21:$21</definedName>
    <definedName name="_xlnm.Print_Titles" localSheetId="6">'4. паспортбюджет'!$21:$21</definedName>
    <definedName name="зак" localSheetId="5">#REF!</definedName>
    <definedName name="зак" localSheetId="7">#REF!</definedName>
    <definedName name="зак">#REF!</definedName>
    <definedName name="заключение" localSheetId="5" hidden="1">{"'таб 21'!$A$1:$U$24","'таб 21'!$A$1:$U$1"}</definedName>
    <definedName name="заключение" localSheetId="7" hidden="1">{"'таб 21'!$A$1:$U$24","'таб 21'!$A$1:$U$1"}</definedName>
    <definedName name="заключение" hidden="1">{"'таб 21'!$A$1:$U$24","'таб 21'!$A$1:$U$1"}</definedName>
    <definedName name="зах_1" localSheetId="7">#REF!</definedName>
    <definedName name="зах_1">#REF!</definedName>
    <definedName name="зах_2" localSheetId="5">#REF!</definedName>
    <definedName name="зах_2">#REF!</definedName>
    <definedName name="зах_3" localSheetId="5">#REF!</definedName>
    <definedName name="зах_3">#REF!</definedName>
    <definedName name="зах_4" localSheetId="5">#REF!</definedName>
    <definedName name="зах_4">#REF!</definedName>
    <definedName name="зах_пл" localSheetId="5">#REF!</definedName>
    <definedName name="зах_пл">#REF!</definedName>
    <definedName name="ЗБ">'[42]tar ee 99'!$CT$95:$CT$110</definedName>
    <definedName name="зв">[39]ПЛАН_1вар!$G$1:$G$65536</definedName>
    <definedName name="зв_2004">[34]м_812!$H$1:$H$65536</definedName>
    <definedName name="зв_9">[39]ПЛАН_1вар!$L$1:$L$65536</definedName>
    <definedName name="зв_9м">[34]м_812!$K$1:$K$65536</definedName>
    <definedName name="зв_оч" localSheetId="7">[30]связь!#REF!</definedName>
    <definedName name="зв_оч">[30]связь!#REF!</definedName>
    <definedName name="земл_пл" localSheetId="5">#REF!</definedName>
    <definedName name="земл_пл" localSheetId="7">#REF!</definedName>
    <definedName name="земл_пл">#REF!</definedName>
    <definedName name="ззз">NA()</definedName>
    <definedName name="ззз_1" localSheetId="5">'3.4. Паспорт надежность '!ззз_1</definedName>
    <definedName name="ззз_1" localSheetId="7">'5. анализ эконом эфф '!ззз_1</definedName>
    <definedName name="ззз_1">ззз_1</definedName>
    <definedName name="й" localSheetId="5">'3.4. Паспорт надежность '!й</definedName>
    <definedName name="й" localSheetId="7">'5. анализ эконом эфф '!й</definedName>
    <definedName name="й">[0]!й</definedName>
    <definedName name="игш" localSheetId="5">'3.4. Паспорт надежность '!игш</definedName>
    <definedName name="игш" localSheetId="7">'5. анализ эконом эфф '!игш</definedName>
    <definedName name="игш">[0]!игш</definedName>
    <definedName name="Извлечение_ИМ" localSheetId="5">#REF!</definedName>
    <definedName name="Извлечение_ИМ" localSheetId="7">#REF!</definedName>
    <definedName name="Извлечение_ИМ">#REF!</definedName>
    <definedName name="_xlnm.Extract" localSheetId="5">#REF!</definedName>
    <definedName name="_xlnm.Extract">#REF!</definedName>
    <definedName name="иии">NA()</definedName>
    <definedName name="ййййй">NA()</definedName>
    <definedName name="ииир" localSheetId="5">'3.4. Паспорт надежность '!ииир</definedName>
    <definedName name="ииир" localSheetId="7">'5. анализ эконом эфф '!ииир</definedName>
    <definedName name="ииир">[0]!ииир</definedName>
    <definedName name="имен_диап">[43]Январь!$B$8:$C$11</definedName>
    <definedName name="ипаи" localSheetId="5" hidden="1">{#N/A,#N/A,TRUE,"попередні"}</definedName>
    <definedName name="ипаи" localSheetId="7" hidden="1">{#N/A,#N/A,TRUE,"попередні"}</definedName>
    <definedName name="ипаи" hidden="1">{#N/A,#N/A,TRUE,"попередні"}</definedName>
    <definedName name="ира" localSheetId="5">'3.4. Паспорт надежность '!ира</definedName>
    <definedName name="ира" localSheetId="7">'5. анализ эконом эфф '!ира</definedName>
    <definedName name="ира">[0]!ира</definedName>
    <definedName name="ИсключитьПраздник" localSheetId="5">'3.4. Паспорт надежность '!ИсключитьПраздник</definedName>
    <definedName name="ИсключитьПраздник" localSheetId="7">'5. анализ эконом эфф '!ИсключитьПраздник</definedName>
    <definedName name="ИсключитьПраздник">[0]!ИсключитьПраздник</definedName>
    <definedName name="исп_1" localSheetId="5">#REF!</definedName>
    <definedName name="исп_1" localSheetId="7">#REF!</definedName>
    <definedName name="исп_1">#REF!</definedName>
    <definedName name="исп_2" localSheetId="5">#REF!</definedName>
    <definedName name="исп_2">#REF!</definedName>
    <definedName name="исп_3" localSheetId="5">#REF!</definedName>
    <definedName name="исп_3">#REF!</definedName>
    <definedName name="исп_4" localSheetId="5">#REF!</definedName>
    <definedName name="исп_4">#REF!</definedName>
    <definedName name="исп_г" localSheetId="5">#REF!</definedName>
    <definedName name="исп_г">#REF!</definedName>
    <definedName name="исп_зв" localSheetId="5">#REF!</definedName>
    <definedName name="исп_зв">#REF!</definedName>
    <definedName name="исп_оч" localSheetId="5">#REF!</definedName>
    <definedName name="исп_оч">#REF!</definedName>
    <definedName name="исп_пл" localSheetId="5">#REF!</definedName>
    <definedName name="исп_пл">#REF!</definedName>
    <definedName name="Исх_данн" localSheetId="5">#REF!</definedName>
    <definedName name="Исх_данн">#REF!</definedName>
    <definedName name="йц">[44]_Т2!$A$1:$L$142</definedName>
    <definedName name="йцв" localSheetId="5">'3.4. Паспорт надежность '!йцв</definedName>
    <definedName name="йцв" localSheetId="7">'5. анализ эконом эфф '!йцв</definedName>
    <definedName name="йцв">[0]!йцв</definedName>
    <definedName name="июль2007">#N/A</definedName>
    <definedName name="к">#N/A</definedName>
    <definedName name="кадри_пл" localSheetId="7">#REF!</definedName>
    <definedName name="кадри_пл">#REF!</definedName>
    <definedName name="капремонт" localSheetId="7">[45]assump!#REF!</definedName>
    <definedName name="капремонт">[45]assump!#REF!</definedName>
    <definedName name="катюша" localSheetId="5">'3.4. Паспорт надежность '!катюша</definedName>
    <definedName name="катюша" localSheetId="7">'5. анализ эконом эфф '!катюша</definedName>
    <definedName name="катюша">[0]!катюша</definedName>
    <definedName name="Катя" localSheetId="5">{#N/A,#N/A,TRUE,"попередні"}</definedName>
    <definedName name="Катя" localSheetId="7">{#N/A,#N/A,TRUE,"попередні"}</definedName>
    <definedName name="Катя">{#N/A,#N/A,TRUE,"попередні"}</definedName>
    <definedName name="кв_4">[34]м_812!$AF$1:$AF$65536</definedName>
    <definedName name="кв1">'[46]812'!$N$1:$N$65536</definedName>
    <definedName name="кв2">'[46]812'!$O$1:$O$65536</definedName>
    <definedName name="кв3">'[46]812'!$P$1:$P$65536</definedName>
    <definedName name="кв4">'[46]812'!$Q$1:$Q$65536</definedName>
    <definedName name="квіт">'[32]812'!$R$1:$R$65536</definedName>
    <definedName name="кврн" localSheetId="7">[23]assump!#REF!</definedName>
    <definedName name="кврн">[23]assump!#REF!</definedName>
    <definedName name="ке" localSheetId="5">'3.4. Паспорт надежность '!ке</definedName>
    <definedName name="ке" localSheetId="7">'5. анализ эконом эфф '!ке</definedName>
    <definedName name="ке">[0]!ке</definedName>
    <definedName name="кен_оч">[40]вдоск!$E$9</definedName>
    <definedName name="кен_пл" localSheetId="7">[40]вдоск!#REF!</definedName>
    <definedName name="кен_пл">[40]вдоск!#REF!</definedName>
    <definedName name="кер" localSheetId="5">'3.4. Паспорт надежность '!кер</definedName>
    <definedName name="кер" localSheetId="7">'5. анализ эконом эфф '!кер</definedName>
    <definedName name="кер">[0]!кер</definedName>
    <definedName name="кие" localSheetId="5">'3.4. Паспорт надежность '!кие</definedName>
    <definedName name="кие" localSheetId="7">'5. анализ эконом эфф '!кие</definedName>
    <definedName name="кие">[0]!кие</definedName>
    <definedName name="КЛ4" localSheetId="5" hidden="1">{#N/A,#N/A,FALSE,"9PS0"}</definedName>
    <definedName name="КЛ4" localSheetId="7" hidden="1">{#N/A,#N/A,FALSE,"9PS0"}</definedName>
    <definedName name="КЛ4" hidden="1">{#N/A,#N/A,FALSE,"9PS0"}</definedName>
    <definedName name="км" localSheetId="5">'3.4. Паспорт надежность '!км</definedName>
    <definedName name="км" localSheetId="7">'5. анализ эконом эфф '!км</definedName>
    <definedName name="км">[0]!км</definedName>
    <definedName name="конец" localSheetId="5">#REF!</definedName>
    <definedName name="конец" localSheetId="7">#REF!</definedName>
    <definedName name="конец">#REF!</definedName>
    <definedName name="_xlnm.Criteria" localSheetId="5">#REF!</definedName>
    <definedName name="_xlnm.Criteria">#REF!</definedName>
    <definedName name="Критерии_ИМ" localSheetId="5">#REF!</definedName>
    <definedName name="Критерии_ИМ">#REF!</definedName>
    <definedName name="ку" localSheetId="5" hidden="1">{"'таб 21'!$A$1:$U$24","'таб 21'!$A$1:$U$1"}</definedName>
    <definedName name="ку" localSheetId="7" hidden="1">{"'таб 21'!$A$1:$U$24","'таб 21'!$A$1:$U$1"}</definedName>
    <definedName name="ку" hidden="1">{"'таб 21'!$A$1:$U$24","'таб 21'!$A$1:$U$1"}</definedName>
    <definedName name="курс">[47]ФинПоказатели!$C$49</definedName>
    <definedName name="курс_1кв">[48]Stat_forms!$L$1</definedName>
    <definedName name="Курс_долл" localSheetId="5">#REF!</definedName>
    <definedName name="Курс_долл" localSheetId="7">#REF!</definedName>
    <definedName name="Курс_долл">#REF!</definedName>
    <definedName name="Курс_ноябрь" localSheetId="5">#REF!</definedName>
    <definedName name="Курс_ноябрь">#REF!</definedName>
    <definedName name="курс_окт" localSheetId="5">#REF!</definedName>
    <definedName name="курс_окт">#REF!</definedName>
    <definedName name="курс_сент">[49]Затраты!$F$3</definedName>
    <definedName name="курс_сс">[50]СС_ТП!$F$2</definedName>
    <definedName name="курс2">'[51]анализ кт'!$B$2</definedName>
    <definedName name="курс2004" localSheetId="5">#REF!</definedName>
    <definedName name="курс2004" localSheetId="7">#REF!</definedName>
    <definedName name="курс2004">#REF!</definedName>
    <definedName name="курс2005">[47]ФинПоказатели!$C$50</definedName>
    <definedName name="курсс" localSheetId="7">[47]ФинПоказатели!#REF!</definedName>
    <definedName name="курсс">[47]ФинПоказатели!#REF!</definedName>
    <definedName name="кяп" localSheetId="5">'3.4. Паспорт надежность '!кяп</definedName>
    <definedName name="кяп" localSheetId="7">'5. анализ эконом эфф '!кяп</definedName>
    <definedName name="кяп">[0]!кяп</definedName>
    <definedName name="л">NA()</definedName>
    <definedName name="л_1" localSheetId="5">'3.4. Паспорт надежность '!л_1</definedName>
    <definedName name="л_1" localSheetId="7">'5. анализ эконом эфф '!л_1</definedName>
    <definedName name="л_1">л_1</definedName>
    <definedName name="лип">'[32]812'!$V$1:$V$65536</definedName>
    <definedName name="лист" localSheetId="5">#REF!</definedName>
    <definedName name="лист" localSheetId="7">#REF!</definedName>
    <definedName name="лист">#REF!</definedName>
    <definedName name="Лист1" localSheetId="5">#REF!</definedName>
    <definedName name="Лист1">#REF!</definedName>
    <definedName name="лл" localSheetId="5" hidden="1">{"'таб 21'!$A$1:$U$24","'таб 21'!$A$1:$U$1"}</definedName>
    <definedName name="лл" localSheetId="7" hidden="1">{"'таб 21'!$A$1:$U$24","'таб 21'!$A$1:$U$1"}</definedName>
    <definedName name="лл" hidden="1">{"'таб 21'!$A$1:$U$24","'таб 21'!$A$1:$U$1"}</definedName>
    <definedName name="ллл" localSheetId="5">'3.4. Паспорт надежность '!ллл</definedName>
    <definedName name="ллл" localSheetId="7">'5. анализ эконом эфф '!ллл</definedName>
    <definedName name="ллл">[0]!ллл</definedName>
    <definedName name="ллллл">NA()</definedName>
    <definedName name="лллллл" localSheetId="5">'3.4. Паспорт надежность '!лллллл</definedName>
    <definedName name="лллллл" localSheetId="7">'5. анализ эконом эфф '!лллллл</definedName>
    <definedName name="лллллл">[0]!лллллл</definedName>
    <definedName name="Лом___по_мес_и_стр__тонн_" localSheetId="5">#REF!</definedName>
    <definedName name="Лом___по_мес_и_стр__тонн_" localSheetId="7">#REF!</definedName>
    <definedName name="Лом___по_мес_и_стр__тонн_">#REF!</definedName>
    <definedName name="Лом___ср_цена_экс99" localSheetId="5">#REF!</definedName>
    <definedName name="Лом___ср_цена_экс99">#REF!</definedName>
    <definedName name="Лом___тоннаж_экс99_по_месяцам" localSheetId="5">#REF!</definedName>
    <definedName name="Лом___тоннаж_экс99_по_месяцам">#REF!</definedName>
    <definedName name="Лом___тоннаж_экс99_по_странам">'[52]3'!$A$2:$F$37</definedName>
    <definedName name="Лом_нерж___ср_цена_экс98" localSheetId="5">#REF!</definedName>
    <definedName name="Лом_нерж___ср_цена_экс98" localSheetId="7">#REF!</definedName>
    <definedName name="Лом_нерж___ср_цена_экс98">#REF!</definedName>
    <definedName name="Лом_нерж___ср_цена_экс99" localSheetId="5">#REF!</definedName>
    <definedName name="Лом_нерж___ср_цена_экс99">#REF!</definedName>
    <definedName name="Лом_нерж___тоннаж_экс99_по_странам" localSheetId="5">#REF!</definedName>
    <definedName name="Лом_нерж___тоннаж_экс99_по_странам">#REF!</definedName>
    <definedName name="ЛОМ3">[53]ЛОМ_УКР!$A$2:$H$30</definedName>
    <definedName name="лопорпп" localSheetId="5">'3.4. Паспорт надежность '!лопорпп</definedName>
    <definedName name="лопорпп" localSheetId="7">'5. анализ эконом эфф '!лопорпп</definedName>
    <definedName name="лопорпп">[0]!лопорпп</definedName>
    <definedName name="лор">NA()</definedName>
    <definedName name="лора" localSheetId="5">'3.4. Паспорт надежность '!лора</definedName>
    <definedName name="лора" localSheetId="7">'5. анализ эконом эфф '!лора</definedName>
    <definedName name="лора">[0]!лора</definedName>
    <definedName name="лорн" localSheetId="5">{#N/A,#N/A,TRUE,"попередні"}</definedName>
    <definedName name="лорн" localSheetId="7">{#N/A,#N/A,TRUE,"попередні"}</definedName>
    <definedName name="лорн">{#N/A,#N/A,TRUE,"попередні"}</definedName>
    <definedName name="лют">'[32]812'!$O$1:$O$65536</definedName>
    <definedName name="лютий" localSheetId="5" hidden="1">{#N/A,#N/A,FALSE,"9PS0"}</definedName>
    <definedName name="лютий" localSheetId="7" hidden="1">{#N/A,#N/A,FALSE,"9PS0"}</definedName>
    <definedName name="лютий" hidden="1">{#N/A,#N/A,FALSE,"9PS0"}</definedName>
    <definedName name="М24" localSheetId="7">#REF!</definedName>
    <definedName name="М24">#REF!</definedName>
    <definedName name="макет812">'[46]812'!$A$1:$R$65536</definedName>
    <definedName name="мама" localSheetId="5" hidden="1">{#N/A,#N/A,TRUE,"попередні"}</definedName>
    <definedName name="мама" localSheetId="7" hidden="1">{#N/A,#N/A,TRUE,"попередні"}</definedName>
    <definedName name="мама" hidden="1">{#N/A,#N/A,TRUE,"попередні"}</definedName>
    <definedName name="мощ">[14]assump!#REF!</definedName>
    <definedName name="мощности">[14]assump!#REF!</definedName>
    <definedName name="МПК">[23]assump!#REF!</definedName>
    <definedName name="мцм" localSheetId="5" hidden="1">{"'таб 21'!$A$1:$U$24","'таб 21'!$A$1:$U$1"}</definedName>
    <definedName name="мцм" localSheetId="7" hidden="1">{"'таб 21'!$A$1:$U$24","'таб 21'!$A$1:$U$1"}</definedName>
    <definedName name="мцм" hidden="1">{"'таб 21'!$A$1:$U$24","'таб 21'!$A$1:$U$1"}</definedName>
    <definedName name="н" localSheetId="5">'3.4. Паспорт надежность '!н</definedName>
    <definedName name="н" localSheetId="7">'5. анализ эконом эфф '!н</definedName>
    <definedName name="н">[0]!н</definedName>
    <definedName name="Назва_звіту">[1]Звіти!$B$2:$B$6</definedName>
    <definedName name="нгн" localSheetId="5" hidden="1">{#N/A,#N/A,TRUE,"попередні"}</definedName>
    <definedName name="нгн" localSheetId="7" hidden="1">{#N/A,#N/A,TRUE,"попередні"}</definedName>
    <definedName name="нгн" hidden="1">{#N/A,#N/A,TRUE,"попередні"}</definedName>
    <definedName name="НДС">1.2</definedName>
    <definedName name="незнаюимя" localSheetId="5" hidden="1">{"'таб 21'!$A$1:$U$24","'таб 21'!$A$1:$U$1"}</definedName>
    <definedName name="незнаюимя" localSheetId="7" hidden="1">{"'таб 21'!$A$1:$U$24","'таб 21'!$A$1:$U$1"}</definedName>
    <definedName name="незнаюимя" hidden="1">{"'таб 21'!$A$1:$U$24","'таб 21'!$A$1:$U$1"}</definedName>
    <definedName name="Новая">[31]assump!#REF!</definedName>
    <definedName name="ног" localSheetId="5">'3.4. Паспорт надежность '!ног</definedName>
    <definedName name="ног" localSheetId="7">'5. анализ эконом эфф '!ног</definedName>
    <definedName name="ног">[0]!ног</definedName>
    <definedName name="Номер">[1]Звіти!$A$2:$A$6</definedName>
    <definedName name="нпи" localSheetId="5">'3.4. Паспорт надежность '!нпи</definedName>
    <definedName name="нпи" localSheetId="7">'5. анализ эконом эфф '!нпи</definedName>
    <definedName name="нпи">[0]!нпи</definedName>
    <definedName name="нь" localSheetId="5" hidden="1">{#N/A,#N/A,TRUE,"попередні"}</definedName>
    <definedName name="нь" localSheetId="7" hidden="1">{#N/A,#N/A,TRUE,"попередні"}</definedName>
    <definedName name="нь" hidden="1">{#N/A,#N/A,TRUE,"попередні"}</definedName>
    <definedName name="о">[14]assump!#REF!</definedName>
    <definedName name="_xlnm.Print_Area" localSheetId="0">'1. паспорт местоположение'!$A$1:$C$49</definedName>
    <definedName name="_xlnm.Print_Area" localSheetId="1">'2. паспорт  ТП'!$A$1:$S$24</definedName>
    <definedName name="_xlnm.Print_Area" localSheetId="2">'3.1. паспорт Техсостояние ПС'!$A$2:$T$27</definedName>
    <definedName name="_xlnm.Print_Area" localSheetId="3">'3.2 паспорт Техсостояние ЛЭП'!$A$1:$AA$26</definedName>
    <definedName name="_xlnm.Print_Area" localSheetId="4">'3.3 паспорт описание'!$A$1:$C$30</definedName>
    <definedName name="_xlnm.Print_Area" localSheetId="5">'3.4. Паспорт надежность '!$A$1:$Z$31</definedName>
    <definedName name="_xlnm.Print_Area" localSheetId="6">'4. паспортбюджет'!$A$1:$O$22</definedName>
    <definedName name="_xlnm.Print_Area" localSheetId="7">'5. анализ эконом эфф '!$A$1:$K$103</definedName>
    <definedName name="_xlnm.Print_Area" localSheetId="8">'6.1. Паспорт сетевой график'!$A$1:$L$54</definedName>
    <definedName name="_xlnm.Print_Area" localSheetId="9">'6.2. Паспорт фин осв ввод'!$A$1:$BG$64</definedName>
    <definedName name="_xlnm.Print_Area" localSheetId="10">'7. Паспорт отчет о закупке'!$A$1:$AV$28</definedName>
    <definedName name="_xlnm.Print_Area">'[8]Незав.пр-во '!$A:$IV</definedName>
    <definedName name="одяг_1" localSheetId="5">#REF!</definedName>
    <definedName name="одяг_1" localSheetId="7">#REF!</definedName>
    <definedName name="одяг_1">#REF!</definedName>
    <definedName name="одяг_2" localSheetId="5">#REF!</definedName>
    <definedName name="одяг_2">#REF!</definedName>
    <definedName name="одяг_3" localSheetId="5">#REF!</definedName>
    <definedName name="одяг_3">#REF!</definedName>
    <definedName name="одяг_4" localSheetId="5">#REF!</definedName>
    <definedName name="одяг_4">#REF!</definedName>
    <definedName name="одяг_пл" localSheetId="5">#REF!</definedName>
    <definedName name="одяг_пл">#REF!</definedName>
    <definedName name="ооо">NA()</definedName>
    <definedName name="ооо_1" localSheetId="5">'3.4. Паспорт надежность '!ооо_1</definedName>
    <definedName name="ооо_1" localSheetId="7">'5. анализ эконом эфф '!ооо_1</definedName>
    <definedName name="ооо_1">ооо_1</definedName>
    <definedName name="отчет_2005">'[54]812'!$F$1:$F$65536</definedName>
    <definedName name="отчет_9мес">'[32]812'!$K$1:$K$65536</definedName>
    <definedName name="оц_пл" localSheetId="5">#REF!</definedName>
    <definedName name="оц_пл" localSheetId="7">#REF!</definedName>
    <definedName name="оц_пл">#REF!</definedName>
    <definedName name="оч_г">[39]ПЛАН_1вар!$N$1:$N$65536</definedName>
    <definedName name="оч_рік">[34]м_812!$L$1:$L$65536</definedName>
    <definedName name="очікув">'[32]812'!$J$1:$J$65536</definedName>
    <definedName name="п" localSheetId="5">{#N/A,#N/A,TRUE,"попередні"}</definedName>
    <definedName name="п" localSheetId="7">{#N/A,#N/A,TRUE,"попередні"}</definedName>
    <definedName name="п">{#N/A,#N/A,TRUE,"попередні"}</definedName>
    <definedName name="пеи" localSheetId="5" hidden="1">{"'таб 21'!$A$1:$U$24","'таб 21'!$A$1:$U$1"}</definedName>
    <definedName name="пеи" localSheetId="7" hidden="1">{"'таб 21'!$A$1:$U$24","'таб 21'!$A$1:$U$1"}</definedName>
    <definedName name="пеи" hidden="1">{"'таб 21'!$A$1:$U$24","'таб 21'!$A$1:$U$1"}</definedName>
    <definedName name="пит_1" localSheetId="7">#REF!</definedName>
    <definedName name="пит_1">#REF!</definedName>
    <definedName name="пит_2" localSheetId="5">#REF!</definedName>
    <definedName name="пит_2">#REF!</definedName>
    <definedName name="пит_3" localSheetId="5">#REF!</definedName>
    <definedName name="пит_3">#REF!</definedName>
    <definedName name="пит_4" localSheetId="5">#REF!</definedName>
    <definedName name="пит_4">#REF!</definedName>
    <definedName name="пит_9" localSheetId="5">#REF!</definedName>
    <definedName name="пит_9">#REF!</definedName>
    <definedName name="пит_9п" localSheetId="5">#REF!</definedName>
    <definedName name="пит_9п">#REF!</definedName>
    <definedName name="пит_г" localSheetId="5">#REF!</definedName>
    <definedName name="пит_г">#REF!</definedName>
    <definedName name="пит_зв" localSheetId="5">#REF!</definedName>
    <definedName name="пит_зв">#REF!</definedName>
    <definedName name="пит_о" localSheetId="5">#REF!</definedName>
    <definedName name="пит_о">#REF!</definedName>
    <definedName name="пит_п" localSheetId="5">#REF!</definedName>
    <definedName name="пит_п">#REF!</definedName>
    <definedName name="пл_9">[39]ПЛАН_1вар!$K$1:$K$65536</definedName>
    <definedName name="пл_г">[39]ПЛАН_1вар!$M$1:$M$65536</definedName>
    <definedName name="пл_скор">[34]м_812!$J$1:$J$65536</definedName>
    <definedName name="план">[39]ПЛАН_1вар!$A$1:$T$65536</definedName>
    <definedName name="пмпрм" localSheetId="5">{"'таб 21'!$A$1:$U$24","'таб 21'!$A$1:$U$1"}</definedName>
    <definedName name="пмпрм" localSheetId="7">{"'таб 21'!$A$1:$U$24","'таб 21'!$A$1:$U$1"}</definedName>
    <definedName name="пмпрм">{"'таб 21'!$A$1:$U$24","'таб 21'!$A$1:$U$1"}</definedName>
    <definedName name="под_пл">[30]компод!#REF!</definedName>
    <definedName name="пож_пл">[30]пож!#REF!</definedName>
    <definedName name="пороп" localSheetId="5">{"'таб 21'!$A$1:$U$24","'таб 21'!$A$1:$U$1"}</definedName>
    <definedName name="пороп" localSheetId="7">{"'таб 21'!$A$1:$U$24","'таб 21'!$A$1:$U$1"}</definedName>
    <definedName name="пороп">{"'таб 21'!$A$1:$U$24","'таб 21'!$A$1:$U$1"}</definedName>
    <definedName name="Построение_жука">NA()</definedName>
    <definedName name="Построение_жука_1" localSheetId="5">'3.4. Паспорт надежность '!Построение_жука_1</definedName>
    <definedName name="Построение_жука_1" localSheetId="7">'5. анализ эконом эфф '!Построение_жука_1</definedName>
    <definedName name="Построение_жука_1">Построение_жука_1</definedName>
    <definedName name="пр_1">[39]ПЛАН_1вар!$P$1:$P$65536</definedName>
    <definedName name="пр_1кв">[34]м_812!$N$1:$N$65536</definedName>
    <definedName name="пр_2">[39]ПЛАН_1вар!$Q$1:$Q$65536</definedName>
    <definedName name="пр_2кв">[34]м_812!$O$1:$O$65536</definedName>
    <definedName name="пр_3">[39]ПЛАН_1вар!$R$1:$R$65536</definedName>
    <definedName name="пр_3кв">[34]м_812!$P$1:$P$65536</definedName>
    <definedName name="пр_4">[39]ПЛАН_1вар!$S$1:$S$65536</definedName>
    <definedName name="пр_4кв">[34]м_812!$Q$1:$Q$65536</definedName>
    <definedName name="пр_г">[39]ПЛАН_1вар!$O$1:$O$65536</definedName>
    <definedName name="пр_зв" localSheetId="7">[30]проезд!#REF!</definedName>
    <definedName name="пр_зв">[30]проезд!#REF!</definedName>
    <definedName name="пр_пл" localSheetId="7">[30]проезд!#REF!</definedName>
    <definedName name="пр_пл">[30]проезд!#REF!</definedName>
    <definedName name="пр_рік">[34]м_812!$M$1:$M$65536</definedName>
    <definedName name="про" localSheetId="5">'3.4. Паспорт надежность '!про</definedName>
    <definedName name="про" localSheetId="7">'5. анализ эконом эфф '!про</definedName>
    <definedName name="про">[0]!про</definedName>
    <definedName name="Прогр" localSheetId="7">[31]assump!#REF!</definedName>
    <definedName name="Прогр">[31]assump!#REF!</definedName>
    <definedName name="прогр." localSheetId="5">'3.4. Паспорт надежность '!прогр.</definedName>
    <definedName name="прогр." localSheetId="7">'5. анализ эконом эфф '!прогр.</definedName>
    <definedName name="прогр.">[0]!прогр.</definedName>
    <definedName name="проект">'[32]812'!$L$1:$L$65536</definedName>
    <definedName name="прочие" localSheetId="5">{"'таб 21'!$A$1:$U$24","'таб 21'!$A$1:$U$1"}</definedName>
    <definedName name="прочие" localSheetId="7">{"'таб 21'!$A$1:$U$24","'таб 21'!$A$1:$U$1"}</definedName>
    <definedName name="прочие">{"'таб 21'!$A$1:$U$24","'таб 21'!$A$1:$U$1"}</definedName>
    <definedName name="птоа">[14]assump!#REF!</definedName>
    <definedName name="ПУУ" localSheetId="5">'3.4. Паспорт надежность '!ПУУ</definedName>
    <definedName name="ПУУ" localSheetId="7">'5. анализ эконом эфф '!ПУУ</definedName>
    <definedName name="ПУУ">[0]!ПУУ</definedName>
    <definedName name="расчет">NA()</definedName>
    <definedName name="рік" localSheetId="5" hidden="1">{#N/A,#N/A,FALSE,"9PS0"}</definedName>
    <definedName name="рік" localSheetId="7" hidden="1">{#N/A,#N/A,FALSE,"9PS0"}</definedName>
    <definedName name="рік" hidden="1">{#N/A,#N/A,FALSE,"9PS0"}</definedName>
    <definedName name="рк">[23]assump!#REF!</definedName>
    <definedName name="ркг" localSheetId="5">'3.4. Паспорт надежность '!ркг</definedName>
    <definedName name="ркг" localSheetId="7">'5. анализ эконом эфф '!ркг</definedName>
    <definedName name="ркг">[0]!ркг</definedName>
    <definedName name="рол" localSheetId="5" hidden="1">{"'таб 21'!$A$1:$U$24","'таб 21'!$A$1:$U$1"}</definedName>
    <definedName name="рол" localSheetId="7" hidden="1">{"'таб 21'!$A$1:$U$24","'таб 21'!$A$1:$U$1"}</definedName>
    <definedName name="рол" hidden="1">{"'таб 21'!$A$1:$U$24","'таб 21'!$A$1:$U$1"}</definedName>
    <definedName name="ронг" localSheetId="5">'3.4. Паспорт надежность '!ронг</definedName>
    <definedName name="ронг" localSheetId="7">'5. анализ эконом эфф '!ронг</definedName>
    <definedName name="ронг">[0]!ронг</definedName>
    <definedName name="ррр" localSheetId="7">[55]assump!#REF!</definedName>
    <definedName name="ррр">[55]assump!#REF!</definedName>
    <definedName name="с" localSheetId="7">[38]assump!#REF!</definedName>
    <definedName name="с">[38]assump!#REF!</definedName>
    <definedName name="свод">[34]м_812!$A$1:$AL$65536</definedName>
    <definedName name="серп">'[32]812'!$W$1:$W$65536</definedName>
    <definedName name="СЕРПЕНЬ" localSheetId="5" hidden="1">{#N/A,#N/A,FALSE,"9PS0"}</definedName>
    <definedName name="СЕРПЕНЬ" localSheetId="7" hidden="1">{#N/A,#N/A,FALSE,"9PS0"}</definedName>
    <definedName name="СЕРПЕНЬ" hidden="1">{#N/A,#N/A,FALSE,"9PS0"}</definedName>
    <definedName name="січ">'[32]812'!$N$1:$N$65536</definedName>
    <definedName name="січень" localSheetId="5" hidden="1">{#N/A,#N/A,FALSE,"9PS0"}</definedName>
    <definedName name="січень" localSheetId="7" hidden="1">{#N/A,#N/A,FALSE,"9PS0"}</definedName>
    <definedName name="січень" hidden="1">{#N/A,#N/A,FALSE,"9PS0"}</definedName>
    <definedName name="скоригов">'[32]812'!$I$1:$I$65536</definedName>
    <definedName name="соц_1">'[39]Інші витрати'!$M$65</definedName>
    <definedName name="соц_2">'[39]Інші витрати'!$N$65</definedName>
    <definedName name="соц_3">'[39]Інші витрати'!$O$65</definedName>
    <definedName name="соц_4">'[39]Інші витрати'!$P$65</definedName>
    <definedName name="соц_9">'[39]Інші витрати'!$I$65</definedName>
    <definedName name="соц_9п">'[39]Інші витрати'!$H$65</definedName>
    <definedName name="соц_зв">'[39]Інші витрати'!$D$65</definedName>
    <definedName name="соц_о">'[39]Інші витрати'!$K$65</definedName>
    <definedName name="соц_п">'[39]Інші витрати'!$J$65</definedName>
    <definedName name="соцдирекция" localSheetId="5" hidden="1">{#N/A,#N/A,TRUE,"попередні"}</definedName>
    <definedName name="соцдирекция" localSheetId="7" hidden="1">{#N/A,#N/A,TRUE,"попередні"}</definedName>
    <definedName name="соцдирекция" hidden="1">{#N/A,#N/A,TRUE,"попередні"}</definedName>
    <definedName name="списание" localSheetId="5" hidden="1">{#N/A,#N/A,TRUE,"попередні"}</definedName>
    <definedName name="списание" localSheetId="7" hidden="1">{#N/A,#N/A,TRUE,"попередні"}</definedName>
    <definedName name="списание" hidden="1">{#N/A,#N/A,TRUE,"попередні"}</definedName>
    <definedName name="список">[56]PR!$A$1:$A$25</definedName>
    <definedName name="сс">#N/A</definedName>
    <definedName name="статьи">[34]м_812!$D$1:$D$65536</definedName>
    <definedName name="Степн" localSheetId="5">#REF!</definedName>
    <definedName name="Степн" localSheetId="7">#REF!</definedName>
    <definedName name="Степн">#REF!</definedName>
    <definedName name="Степная" localSheetId="5" hidden="1">#REF!</definedName>
    <definedName name="Степная" hidden="1">#REF!</definedName>
    <definedName name="стимость" localSheetId="5">[38]assump!#REF!</definedName>
    <definedName name="стимость" localSheetId="7">[38]assump!#REF!</definedName>
    <definedName name="стимость">[38]assump!#REF!</definedName>
    <definedName name="стор_пл" localSheetId="5">'[36]Сторож охор_шаб'!#REF!</definedName>
    <definedName name="стор_пл">'[36]Сторож охор_шаб'!#REF!</definedName>
    <definedName name="страх_пл">[30]страх!#REF!</definedName>
    <definedName name="сфы" localSheetId="5">'3.4. Паспорт надежность '!сфы</definedName>
    <definedName name="сфы" localSheetId="7">'5. анализ эконом эфф '!сфы</definedName>
    <definedName name="сфы">[0]!сфы</definedName>
    <definedName name="сцу" localSheetId="5">'3.4. Паспорт надежность '!сцу</definedName>
    <definedName name="сцу" localSheetId="7">'5. анализ эконом эфф '!сцу</definedName>
    <definedName name="сцу">[0]!сцу</definedName>
    <definedName name="Т" localSheetId="7">[31]assump!#REF!</definedName>
    <definedName name="Т">[31]assump!#REF!</definedName>
    <definedName name="таблица" localSheetId="5">#REF!</definedName>
    <definedName name="таблица" localSheetId="7">#REF!</definedName>
    <definedName name="таблица">#REF!</definedName>
    <definedName name="Таблоборудование" localSheetId="5">#REF!</definedName>
    <definedName name="Таблоборудование">#REF!</definedName>
    <definedName name="тар" localSheetId="5" hidden="1">{#N/A,#N/A,FALSE,"9PS0"}</definedName>
    <definedName name="тар" localSheetId="7" hidden="1">{#N/A,#N/A,FALSE,"9PS0"}</definedName>
    <definedName name="тар" hidden="1">{#N/A,#N/A,FALSE,"9PS0"}</definedName>
    <definedName name="теп_1">[41]енергія!#REF!</definedName>
    <definedName name="теп_2">[41]енергія!#REF!</definedName>
    <definedName name="теп_3">[41]енергія!#REF!</definedName>
    <definedName name="теп_4">[41]енергія!#REF!</definedName>
    <definedName name="теп_г">[41]енергія!#REF!</definedName>
    <definedName name="Терн">[31]assump!#REF!</definedName>
    <definedName name="терновская" localSheetId="5">'3.4. Паспорт надежность '!терновская</definedName>
    <definedName name="терновская" localSheetId="7">'5. анализ эконом эфф '!терновская</definedName>
    <definedName name="терновская">[0]!терновская</definedName>
    <definedName name="тех_1" localSheetId="5">#REF!</definedName>
    <definedName name="тех_1" localSheetId="7">#REF!</definedName>
    <definedName name="тех_1">#REF!</definedName>
    <definedName name="тех_2" localSheetId="5">#REF!</definedName>
    <definedName name="тех_2">#REF!</definedName>
    <definedName name="тех_3" localSheetId="5">#REF!</definedName>
    <definedName name="тех_3">#REF!</definedName>
    <definedName name="тех_4" localSheetId="5">#REF!</definedName>
    <definedName name="тех_4">#REF!</definedName>
    <definedName name="тех_г" localSheetId="5">#REF!</definedName>
    <definedName name="тех_г">#REF!</definedName>
    <definedName name="тех_оч" localSheetId="5">#REF!</definedName>
    <definedName name="тех_оч">#REF!</definedName>
    <definedName name="тех_пл" localSheetId="5">#REF!</definedName>
    <definedName name="тех_пл">#REF!</definedName>
    <definedName name="тр" localSheetId="5" hidden="1">{"'таб 21'!$A$1:$U$24","'таб 21'!$A$1:$U$1"}</definedName>
    <definedName name="тр" localSheetId="7" hidden="1">{"'таб 21'!$A$1:$U$24","'таб 21'!$A$1:$U$1"}</definedName>
    <definedName name="тр" hidden="1">{"'таб 21'!$A$1:$U$24","'таб 21'!$A$1:$U$1"}</definedName>
    <definedName name="трав">'[32]812'!$S$1:$S$65536</definedName>
    <definedName name="травень" localSheetId="5" hidden="1">{#N/A,#N/A,FALSE,"9PS0"}</definedName>
    <definedName name="травень" localSheetId="7" hidden="1">{#N/A,#N/A,FALSE,"9PS0"}</definedName>
    <definedName name="травень" hidden="1">{#N/A,#N/A,FALSE,"9PS0"}</definedName>
    <definedName name="ттт">#N/A</definedName>
    <definedName name="у">[57]assump!#REF!</definedName>
    <definedName name="уа" localSheetId="5">'3.4. Паспорт надежность '!уа</definedName>
    <definedName name="уа" localSheetId="7">'5. анализ эконом эфф '!уа</definedName>
    <definedName name="уа">[0]!уа</definedName>
    <definedName name="УЖДТ">NA()</definedName>
    <definedName name="ук" localSheetId="5">'3.4. Паспорт надежность '!ук</definedName>
    <definedName name="ук" localSheetId="7">'5. анализ эконом эфф '!ук</definedName>
    <definedName name="ук">[0]!ук</definedName>
    <definedName name="укау" localSheetId="5">'3.4. Паспорт надежность '!укау</definedName>
    <definedName name="укау" localSheetId="7">'5. анализ эконом эфф '!укау</definedName>
    <definedName name="укау">[0]!укау</definedName>
    <definedName name="укп" localSheetId="5">'3.4. Паспорт надежность '!укп</definedName>
    <definedName name="укп" localSheetId="7">'5. анализ эконом эфф '!укп</definedName>
    <definedName name="укп">[0]!укп</definedName>
    <definedName name="Условия_ИМ" localSheetId="5">#REF!</definedName>
    <definedName name="Условия_ИМ" localSheetId="7">#REF!</definedName>
    <definedName name="Условия_ИМ">#REF!</definedName>
    <definedName name="участники" localSheetId="5">#REF!</definedName>
    <definedName name="участники">#REF!</definedName>
    <definedName name="уыяпчср" localSheetId="5">[38]assump!#REF!</definedName>
    <definedName name="уыяпчср" localSheetId="7">[38]assump!#REF!</definedName>
    <definedName name="уыяпчср">[38]assump!#REF!</definedName>
    <definedName name="Ф" localSheetId="5">[38]assump!#REF!</definedName>
    <definedName name="Ф">[38]assump!#REF!</definedName>
    <definedName name="Ф5_97">[58]Ф5_97!$A$3:$O$231</definedName>
    <definedName name="Ф6_96">[7]импортеры96!$A$3:$O$322</definedName>
    <definedName name="Ф6_97">[7]импортеры97!$A$3:$O$306</definedName>
    <definedName name="Ф7_цены">[6]Ф7_цены!$A$1:$F$17</definedName>
    <definedName name="Ф8_цены">[6]Ф8_цены!$A$1:$F$18</definedName>
    <definedName name="фвыапплропал" localSheetId="5">'3.4. Паспорт надежность '!фвыапплропал</definedName>
    <definedName name="фвыапплропал" localSheetId="7">'5. анализ эконом эфф '!фвыапплропал</definedName>
    <definedName name="фвыапплропал">[0]!фвыапплропал</definedName>
    <definedName name="фс" localSheetId="5">'3.4. Паспорт надежность '!фс</definedName>
    <definedName name="фс" localSheetId="7">'5. анализ эконом эфф '!фс</definedName>
    <definedName name="фс">[0]!фс</definedName>
    <definedName name="ффф" localSheetId="7">[38]assump!#REF!</definedName>
    <definedName name="ффф">[38]assump!#REF!</definedName>
    <definedName name="фыа">NA()</definedName>
    <definedName name="фыв" localSheetId="5">'3.4. Паспорт надежность '!фыв</definedName>
    <definedName name="фыв" localSheetId="7">'5. анализ эконом эфф '!фыв</definedName>
    <definedName name="фыв">[0]!фыв</definedName>
    <definedName name="ххх" localSheetId="5">'3.4. Паспорт надежность '!ххх</definedName>
    <definedName name="ххх" localSheetId="7">'5. анализ эконом эфф '!ххх</definedName>
    <definedName name="ххх">[0]!ххх</definedName>
    <definedName name="ца" localSheetId="5">'3.4. Паспорт надежность '!ца</definedName>
    <definedName name="ца" localSheetId="7">'5. анализ эконом эфф '!ца</definedName>
    <definedName name="ца">[0]!ца</definedName>
    <definedName name="цу" localSheetId="5">'3.4. Паспорт надежность '!цу</definedName>
    <definedName name="цу" localSheetId="7">'5. анализ эконом эфф '!цу</definedName>
    <definedName name="цу">[0]!цу</definedName>
    <definedName name="цуа" localSheetId="5" hidden="1">{#N/A,#N/A,TRUE,"попередні"}</definedName>
    <definedName name="цуа" localSheetId="7" hidden="1">{#N/A,#N/A,TRUE,"попередні"}</definedName>
    <definedName name="цуа" hidden="1">{#N/A,#N/A,TRUE,"попередні"}</definedName>
    <definedName name="цув" localSheetId="5">'3.4. Паспорт надежность '!цув</definedName>
    <definedName name="цув" localSheetId="7">'5. анализ эконом эфф '!цув</definedName>
    <definedName name="цув">[0]!цув</definedName>
    <definedName name="черв">'[32]812'!$T$1:$T$65536</definedName>
    <definedName name="ЧУГУН3">[53]Чугун_Украина!$A$2:$H$20</definedName>
    <definedName name="чцй" localSheetId="5" hidden="1">{"'таб 21'!$A$1:$U$24","'таб 21'!$A$1:$U$1"}</definedName>
    <definedName name="чцй" localSheetId="7" hidden="1">{"'таб 21'!$A$1:$U$24","'таб 21'!$A$1:$U$1"}</definedName>
    <definedName name="чцй" hidden="1">{"'таб 21'!$A$1:$U$24","'таб 21'!$A$1:$U$1"}</definedName>
    <definedName name="шшш">NA()</definedName>
    <definedName name="шшш_1" localSheetId="5">'3.4. Паспорт надежность '!шшш_1</definedName>
    <definedName name="шшш_1" localSheetId="7">'5. анализ эконом эфф '!шшш_1</definedName>
    <definedName name="шшш_1">шшш_1</definedName>
    <definedName name="щзю" localSheetId="5">'3.4. Паспорт надежность '!щзю</definedName>
    <definedName name="щзю" localSheetId="7">'5. анализ эконом эфф '!щзю</definedName>
    <definedName name="щзю">[0]!щзю</definedName>
    <definedName name="ыа">NA()</definedName>
    <definedName name="ыаы">NA()</definedName>
    <definedName name="ывм" localSheetId="5">'3.4. Паспорт надежность '!ывм</definedName>
    <definedName name="ывм" localSheetId="7">'5. анализ эконом эфф '!ывм</definedName>
    <definedName name="ывм">[0]!ывм</definedName>
    <definedName name="ыйцйц" localSheetId="5" hidden="1">{#N/A,#N/A,FALSE,"Лист2"}</definedName>
    <definedName name="ыйцйц" localSheetId="7" hidden="1">{#N/A,#N/A,FALSE,"Лист2"}</definedName>
    <definedName name="ыйцйц" hidden="1">{#N/A,#N/A,FALSE,"Лист2"}</definedName>
    <definedName name="ым" localSheetId="5">'3.4. Паспорт надежность '!ым</definedName>
    <definedName name="ым" localSheetId="7">'5. анализ эконом эфф '!ым</definedName>
    <definedName name="ым">[0]!ым</definedName>
    <definedName name="ыффыв" localSheetId="7">[23]assump!#REF!</definedName>
    <definedName name="ыффыв">[23]assump!#REF!</definedName>
    <definedName name="ьг" localSheetId="5">'3.4. Паспорт надежность '!ьг</definedName>
    <definedName name="ьг" localSheetId="7">'5. анализ эконом эфф '!ьг</definedName>
    <definedName name="ьг">[0]!ьг</definedName>
    <definedName name="Экспорт_99_1">[59]Экспорт_99_1!$A$2:$F$29</definedName>
    <definedName name="Экспорт_99_2">[59]Экспорт_99_2!$A$1:$F$27</definedName>
    <definedName name="Экспорт_99_3">[59]Экспорт_99_3!$A$1:$H$34</definedName>
    <definedName name="эээ">NA()</definedName>
    <definedName name="югш" localSheetId="5" hidden="1">{#N/A,#N/A,TRUE,"попередні"}</definedName>
    <definedName name="югш" localSheetId="7" hidden="1">{#N/A,#N/A,TRUE,"попередні"}</definedName>
    <definedName name="югш" hidden="1">{#N/A,#N/A,TRUE,"попередні"}</definedName>
    <definedName name="яеыомполрщдоэ">[23]assump!#REF!</definedName>
    <definedName name="япк" localSheetId="5">'3.4. Паспорт надежность '!япк</definedName>
    <definedName name="япк" localSheetId="7">'5. анализ эконом эфф '!япк</definedName>
    <definedName name="япк">[0]!япк</definedName>
    <definedName name="яяя">NA()</definedName>
    <definedName name="яяяя" localSheetId="5" hidden="1">{"glc1",#N/A,FALSE,"GLC";"glc2",#N/A,FALSE,"GLC";"glc3",#N/A,FALSE,"GLC";"glc4",#N/A,FALSE,"GLC";"glc5",#N/A,FALSE,"GLC"}</definedName>
    <definedName name="яяяя" localSheetId="7" hidden="1">{"glc1",#N/A,FALSE,"GLC";"glc2",#N/A,FALSE,"GLC";"glc3",#N/A,FALSE,"GLC";"glc4",#N/A,FALSE,"GLC";"glc5",#N/A,FALSE,"GLC"}</definedName>
    <definedName name="яяяя" hidden="1">{"glc1",#N/A,FALSE,"GLC";"glc2",#N/A,FALSE,"GLC";"glc3",#N/A,FALSE,"GLC";"glc4",#N/A,FALSE,"GLC";"glc5",#N/A,FALSE,"GLC"}</definedName>
  </definedNames>
  <calcPr calcId="145621"/>
</workbook>
</file>

<file path=xl/calcChain.xml><?xml version="1.0" encoding="utf-8"?>
<calcChain xmlns="http://schemas.openxmlformats.org/spreadsheetml/2006/main">
  <c r="V57" i="15" l="1"/>
  <c r="V52" i="15"/>
  <c r="V50" i="15"/>
  <c r="U32" i="15"/>
  <c r="D41" i="16"/>
  <c r="C37" i="16"/>
  <c r="D37" i="16"/>
  <c r="C35" i="16"/>
  <c r="D32" i="16"/>
  <c r="AF50" i="15" l="1"/>
  <c r="C32" i="16"/>
  <c r="D31" i="16"/>
  <c r="C39" i="16" l="1"/>
  <c r="D39" i="16" s="1"/>
  <c r="C41" i="16" s="1"/>
  <c r="C48" i="16" s="1"/>
  <c r="D48" i="16" s="1"/>
  <c r="C53" i="16" s="1"/>
  <c r="D53" i="16" s="1"/>
  <c r="D35" i="16"/>
  <c r="G31" i="15" l="1"/>
  <c r="A86" i="28" l="1"/>
  <c r="L80" i="28"/>
  <c r="K80" i="28"/>
  <c r="J80" i="28"/>
  <c r="I80" i="28"/>
  <c r="H80" i="28"/>
  <c r="G80" i="28"/>
  <c r="F80" i="28"/>
  <c r="E80" i="28"/>
  <c r="D80" i="28"/>
  <c r="C80" i="28"/>
  <c r="B80" i="28"/>
  <c r="G76" i="28"/>
  <c r="F76" i="28"/>
  <c r="E76" i="28"/>
  <c r="D71" i="28"/>
  <c r="C71" i="28"/>
  <c r="B71" i="28"/>
  <c r="L62" i="28"/>
  <c r="A56" i="28"/>
  <c r="B49" i="28"/>
  <c r="B50" i="28" s="1"/>
  <c r="B64" i="28" s="1"/>
  <c r="B72" i="28" s="1"/>
  <c r="C47" i="28"/>
  <c r="C49" i="28" s="1"/>
  <c r="K44" i="28"/>
  <c r="K53" i="28" s="1"/>
  <c r="J44" i="28"/>
  <c r="J53" i="28" s="1"/>
  <c r="I44" i="28"/>
  <c r="I53" i="28" s="1"/>
  <c r="H44" i="28"/>
  <c r="H53" i="28" s="1"/>
  <c r="G44" i="28"/>
  <c r="G53" i="28" s="1"/>
  <c r="F44" i="28"/>
  <c r="F53" i="28" s="1"/>
  <c r="E44" i="28"/>
  <c r="E53" i="28" s="1"/>
  <c r="B43" i="28"/>
  <c r="B40" i="28"/>
  <c r="B27" i="28"/>
  <c r="B24" i="28"/>
  <c r="E19" i="28"/>
  <c r="D19" i="28"/>
  <c r="C19" i="28"/>
  <c r="F14" i="28"/>
  <c r="AP46" i="15"/>
  <c r="AP45" i="15"/>
  <c r="D76" i="28" l="1"/>
  <c r="D44" i="28"/>
  <c r="D53" i="28" s="1"/>
  <c r="B59" i="28"/>
  <c r="B58" i="28"/>
  <c r="G75" i="28"/>
  <c r="K75" i="28"/>
  <c r="B19" i="28"/>
  <c r="C43" i="28"/>
  <c r="H75" i="28"/>
  <c r="C77" i="28"/>
  <c r="C50" i="28"/>
  <c r="C64" i="28" s="1"/>
  <c r="C72" i="28" s="1"/>
  <c r="B76" i="28"/>
  <c r="B44" i="28"/>
  <c r="B53" i="28" s="1"/>
  <c r="H56" i="28"/>
  <c r="D56" i="28"/>
  <c r="G56" i="28"/>
  <c r="C56" i="28"/>
  <c r="F56" i="28"/>
  <c r="B56" i="28"/>
  <c r="E56" i="28"/>
  <c r="I75" i="28"/>
  <c r="C76" i="28"/>
  <c r="C44" i="28"/>
  <c r="C53" i="28" s="1"/>
  <c r="J57" i="28"/>
  <c r="F57" i="28"/>
  <c r="B57" i="28"/>
  <c r="L55" i="28"/>
  <c r="H55" i="28"/>
  <c r="D55" i="28"/>
  <c r="I57" i="28"/>
  <c r="E57" i="28"/>
  <c r="K55" i="28"/>
  <c r="G55" i="28"/>
  <c r="C55" i="28"/>
  <c r="H57" i="28"/>
  <c r="D57" i="28"/>
  <c r="J55" i="28"/>
  <c r="F55" i="28"/>
  <c r="B55" i="28"/>
  <c r="K57" i="28"/>
  <c r="G57" i="28"/>
  <c r="C57" i="28"/>
  <c r="I55" i="28"/>
  <c r="E55" i="28"/>
  <c r="F75" i="28"/>
  <c r="J75" i="28"/>
  <c r="B77" i="28"/>
  <c r="D47" i="28"/>
  <c r="C85" i="28" l="1"/>
  <c r="C84" i="28"/>
  <c r="D75" i="28"/>
  <c r="B75" i="28"/>
  <c r="B61" i="28"/>
  <c r="C58" i="28"/>
  <c r="C54" i="28" s="1"/>
  <c r="C59" i="28"/>
  <c r="D43" i="28"/>
  <c r="D85" i="28"/>
  <c r="D84" i="28"/>
  <c r="B54" i="28"/>
  <c r="B74" i="28" s="1"/>
  <c r="C75" i="28"/>
  <c r="E75" i="28"/>
  <c r="F62" i="28"/>
  <c r="F71" i="28" s="1"/>
  <c r="E62" i="28"/>
  <c r="E71" i="28" s="1"/>
  <c r="F60" i="28"/>
  <c r="B93" i="28"/>
  <c r="M93" i="28" s="1"/>
  <c r="H62" i="28"/>
  <c r="I60" i="28"/>
  <c r="E60" i="28"/>
  <c r="G62" i="28"/>
  <c r="G71" i="28" s="1"/>
  <c r="D49" i="28"/>
  <c r="E47" i="28"/>
  <c r="C61" i="28" l="1"/>
  <c r="C74" i="28"/>
  <c r="F47" i="28"/>
  <c r="E49" i="28"/>
  <c r="D77" i="28"/>
  <c r="D50" i="28"/>
  <c r="D64" i="28" s="1"/>
  <c r="D72" i="28" s="1"/>
  <c r="B94" i="28"/>
  <c r="B63" i="28"/>
  <c r="H60" i="28"/>
  <c r="H71" i="28"/>
  <c r="I62" i="28"/>
  <c r="D58" i="28"/>
  <c r="D59" i="28"/>
  <c r="E43" i="28"/>
  <c r="G60" i="28"/>
  <c r="I71" i="28" l="1"/>
  <c r="J62" i="28"/>
  <c r="J60" i="28"/>
  <c r="K60" i="28"/>
  <c r="C63" i="28"/>
  <c r="C94" i="28"/>
  <c r="D54" i="28"/>
  <c r="B65" i="28"/>
  <c r="B70" i="28"/>
  <c r="E77" i="28"/>
  <c r="E50" i="28"/>
  <c r="E64" i="28" s="1"/>
  <c r="E72" i="28" s="1"/>
  <c r="F49" i="28"/>
  <c r="E59" i="28"/>
  <c r="E58" i="28"/>
  <c r="F43" i="28"/>
  <c r="F50" i="28" l="1"/>
  <c r="F64" i="28" s="1"/>
  <c r="F72" i="28" s="1"/>
  <c r="F77" i="28"/>
  <c r="C70" i="28"/>
  <c r="C65" i="28"/>
  <c r="E54" i="28"/>
  <c r="B66" i="28"/>
  <c r="B67" i="28" s="1"/>
  <c r="F59" i="28"/>
  <c r="F58" i="28"/>
  <c r="G43" i="28"/>
  <c r="D74" i="28"/>
  <c r="D61" i="28"/>
  <c r="G47" i="28"/>
  <c r="J71" i="28"/>
  <c r="K62" i="28"/>
  <c r="K71" i="28" s="1"/>
  <c r="C66" i="28" l="1"/>
  <c r="M64" i="28"/>
  <c r="M65" i="28" s="1"/>
  <c r="C67" i="28"/>
  <c r="D94" i="28"/>
  <c r="D63" i="28"/>
  <c r="G58" i="28"/>
  <c r="H43" i="28"/>
  <c r="G59" i="28"/>
  <c r="C73" i="28"/>
  <c r="C78" i="28" s="1"/>
  <c r="C81" i="28" s="1"/>
  <c r="B73" i="28"/>
  <c r="B78" i="28" s="1"/>
  <c r="G49" i="28"/>
  <c r="H47" i="28"/>
  <c r="F54" i="28"/>
  <c r="E74" i="28"/>
  <c r="E61" i="28"/>
  <c r="E94" i="28" l="1"/>
  <c r="E63" i="28"/>
  <c r="H58" i="28"/>
  <c r="H54" i="28" s="1"/>
  <c r="I43" i="28"/>
  <c r="H59" i="28"/>
  <c r="G77" i="28"/>
  <c r="G50" i="28"/>
  <c r="G64" i="28" s="1"/>
  <c r="G72" i="28" s="1"/>
  <c r="C83" i="28"/>
  <c r="B83" i="28"/>
  <c r="B81" i="28"/>
  <c r="C79" i="28"/>
  <c r="B79" i="28"/>
  <c r="B84" i="28" s="1"/>
  <c r="G54" i="28"/>
  <c r="F61" i="28"/>
  <c r="F74" i="28"/>
  <c r="D65" i="28"/>
  <c r="D70" i="28"/>
  <c r="H49" i="28"/>
  <c r="I47" i="28"/>
  <c r="H61" i="28" l="1"/>
  <c r="H74" i="28"/>
  <c r="I49" i="28"/>
  <c r="E65" i="28"/>
  <c r="E70" i="28"/>
  <c r="H77" i="28"/>
  <c r="H50" i="28"/>
  <c r="H64" i="28" s="1"/>
  <c r="H72" i="28" s="1"/>
  <c r="F94" i="28"/>
  <c r="F63" i="28"/>
  <c r="G61" i="28"/>
  <c r="G74" i="28"/>
  <c r="D66" i="28"/>
  <c r="B82" i="28"/>
  <c r="B85" i="28" s="1"/>
  <c r="C82" i="28"/>
  <c r="I59" i="28"/>
  <c r="I58" i="28"/>
  <c r="J43" i="28"/>
  <c r="I56" i="28"/>
  <c r="G63" i="28" l="1"/>
  <c r="G94" i="28"/>
  <c r="I77" i="28"/>
  <c r="I50" i="28"/>
  <c r="I64" i="28" s="1"/>
  <c r="I72" i="28" s="1"/>
  <c r="D73" i="28"/>
  <c r="D78" i="28" s="1"/>
  <c r="J47" i="28"/>
  <c r="I54" i="28"/>
  <c r="D67" i="28"/>
  <c r="F65" i="28"/>
  <c r="F70" i="28"/>
  <c r="J59" i="28"/>
  <c r="J58" i="28"/>
  <c r="K43" i="28"/>
  <c r="J56" i="28"/>
  <c r="J54" i="28" s="1"/>
  <c r="E66" i="28"/>
  <c r="E73" i="28" s="1"/>
  <c r="E78" i="28" s="1"/>
  <c r="E81" i="28" s="1"/>
  <c r="H94" i="28"/>
  <c r="H63" i="28"/>
  <c r="H65" i="28" l="1"/>
  <c r="H70" i="28"/>
  <c r="J74" i="28"/>
  <c r="J61" i="28"/>
  <c r="I61" i="28"/>
  <c r="I74" i="28"/>
  <c r="D81" i="28"/>
  <c r="D79" i="28"/>
  <c r="D83" i="28"/>
  <c r="E83" i="28"/>
  <c r="E79" i="28"/>
  <c r="E84" i="28" s="1"/>
  <c r="K58" i="28"/>
  <c r="K59" i="28"/>
  <c r="K56" i="28"/>
  <c r="J49" i="28"/>
  <c r="K47" i="28"/>
  <c r="K49" i="28" s="1"/>
  <c r="E67" i="28"/>
  <c r="F66" i="28"/>
  <c r="F67" i="28"/>
  <c r="G70" i="28"/>
  <c r="G65" i="28"/>
  <c r="J50" i="28" l="1"/>
  <c r="J64" i="28" s="1"/>
  <c r="J72" i="28" s="1"/>
  <c r="J77" i="28"/>
  <c r="E82" i="28"/>
  <c r="E85" i="28" s="1"/>
  <c r="D82" i="28"/>
  <c r="F73" i="28"/>
  <c r="F78" i="28" s="1"/>
  <c r="G66" i="28"/>
  <c r="G67" i="28" s="1"/>
  <c r="I94" i="28"/>
  <c r="I63" i="28"/>
  <c r="K77" i="28"/>
  <c r="K50" i="28"/>
  <c r="K64" i="28" s="1"/>
  <c r="K72" i="28" s="1"/>
  <c r="K54" i="28"/>
  <c r="J94" i="28"/>
  <c r="J63" i="28"/>
  <c r="H66" i="28"/>
  <c r="H67" i="28" l="1"/>
  <c r="F81" i="28"/>
  <c r="F83" i="28"/>
  <c r="F79" i="28"/>
  <c r="F84" i="28" s="1"/>
  <c r="G73" i="28"/>
  <c r="G78" i="28" s="1"/>
  <c r="G81" i="28" s="1"/>
  <c r="J65" i="28"/>
  <c r="J70" i="28"/>
  <c r="K74" i="28"/>
  <c r="K61" i="28"/>
  <c r="I65" i="28"/>
  <c r="I70" i="28"/>
  <c r="F82" i="28" l="1"/>
  <c r="F85" i="28" s="1"/>
  <c r="G82" i="28"/>
  <c r="G85" i="28" s="1"/>
  <c r="K63" i="28"/>
  <c r="K94" i="28"/>
  <c r="M94" i="28" s="1"/>
  <c r="C96" i="28" s="1"/>
  <c r="B86" i="28" s="1"/>
  <c r="G79" i="28"/>
  <c r="G84" i="28" s="1"/>
  <c r="I66" i="28"/>
  <c r="G83" i="28"/>
  <c r="H73" i="28"/>
  <c r="H78" i="28" s="1"/>
  <c r="H81" i="28" s="1"/>
  <c r="H82" i="28" s="1"/>
  <c r="H85" i="28" s="1"/>
  <c r="J66" i="28"/>
  <c r="J67" i="28"/>
  <c r="I73" i="28" l="1"/>
  <c r="I78" i="28" s="1"/>
  <c r="I81" i="28" s="1"/>
  <c r="I83" i="28"/>
  <c r="I67" i="28"/>
  <c r="J73" i="28"/>
  <c r="J78" i="28" s="1"/>
  <c r="J81" i="28" s="1"/>
  <c r="H83" i="28"/>
  <c r="H79" i="28"/>
  <c r="H84" i="28" s="1"/>
  <c r="K70" i="28"/>
  <c r="K65" i="28"/>
  <c r="I79" i="28" l="1"/>
  <c r="J83" i="28"/>
  <c r="J79" i="28"/>
  <c r="I84" i="28"/>
  <c r="K66" i="28"/>
  <c r="K73" i="28" s="1"/>
  <c r="K78" i="28" s="1"/>
  <c r="J82" i="28"/>
  <c r="I82" i="28"/>
  <c r="I85" i="28" s="1"/>
  <c r="K81" i="28" l="1"/>
  <c r="K82" i="28" s="1"/>
  <c r="K79" i="28"/>
  <c r="K84" i="28" s="1"/>
  <c r="K83" i="28"/>
  <c r="K67" i="28"/>
  <c r="J85" i="28"/>
  <c r="J84" i="28"/>
  <c r="G22" i="28" l="1"/>
  <c r="B100" i="28"/>
  <c r="K85" i="28"/>
  <c r="G23" i="28" s="1"/>
  <c r="G24" i="28"/>
  <c r="G25" i="28" s="1"/>
  <c r="B21" i="22" l="1"/>
  <c r="AF45" i="15"/>
  <c r="B22" i="22" l="1"/>
  <c r="AT32" i="15" l="1"/>
  <c r="R28" i="24" l="1"/>
  <c r="N27" i="24"/>
  <c r="P28" i="24"/>
  <c r="U28" i="24" s="1"/>
  <c r="O28" i="24"/>
  <c r="A14" i="24"/>
  <c r="A11" i="24"/>
  <c r="A8" i="24"/>
  <c r="A4" i="24"/>
  <c r="J27" i="24"/>
  <c r="J26" i="24" s="1"/>
  <c r="I27" i="24"/>
  <c r="G27" i="24"/>
  <c r="F27" i="24"/>
  <c r="E27" i="24"/>
  <c r="D27" i="24"/>
  <c r="C27" i="24"/>
  <c r="V28" i="24" l="1"/>
  <c r="X28" i="24"/>
  <c r="Q28" i="24"/>
  <c r="Q27" i="24" s="1"/>
  <c r="S28" i="24"/>
  <c r="W28" i="24" s="1"/>
  <c r="T28" i="24"/>
  <c r="T27" i="24" s="1"/>
  <c r="T26" i="24" s="1"/>
  <c r="X27" i="24" s="1"/>
  <c r="Y28" i="24"/>
  <c r="Y27" i="24" s="1"/>
  <c r="V27" i="24"/>
  <c r="O27" i="24"/>
  <c r="P27" i="24"/>
  <c r="S27" i="24"/>
  <c r="W27" i="24" s="1"/>
  <c r="U27" i="24" l="1"/>
  <c r="A15" i="22"/>
  <c r="A12" i="22"/>
  <c r="A9" i="22"/>
  <c r="A5" i="22"/>
  <c r="A15" i="5"/>
  <c r="A12" i="5"/>
  <c r="A9" i="5"/>
  <c r="A5" i="5"/>
  <c r="A14" i="15"/>
  <c r="A11" i="15"/>
  <c r="A8" i="15"/>
  <c r="A4" i="15"/>
  <c r="A15" i="16"/>
  <c r="A12" i="16"/>
  <c r="A9" i="16"/>
  <c r="A5" i="16"/>
  <c r="A15" i="10"/>
  <c r="A12" i="10"/>
  <c r="A9" i="10"/>
  <c r="A5" i="10"/>
  <c r="A15" i="6"/>
  <c r="A12" i="6"/>
  <c r="A9" i="6"/>
  <c r="A5" i="6"/>
  <c r="A5" i="14"/>
  <c r="A16" i="13"/>
  <c r="A13" i="13"/>
  <c r="A10" i="13"/>
  <c r="A6" i="13"/>
  <c r="A14" i="12"/>
  <c r="A11" i="12"/>
  <c r="A8" i="12"/>
  <c r="A4" i="12"/>
  <c r="BA64" i="15" l="1"/>
  <c r="BA63" i="15"/>
  <c r="BA62" i="15"/>
  <c r="BA61" i="15"/>
  <c r="BA60" i="15"/>
  <c r="AV64" i="15"/>
  <c r="AV63" i="15"/>
  <c r="AV62" i="15"/>
  <c r="AV61" i="15"/>
  <c r="AV60" i="15"/>
  <c r="AQ64" i="15"/>
  <c r="D64" i="15" s="1"/>
  <c r="AQ63" i="15"/>
  <c r="AQ62" i="15"/>
  <c r="AQ61" i="15"/>
  <c r="AQ60" i="15"/>
  <c r="D60" i="15" s="1"/>
  <c r="AL64" i="15"/>
  <c r="AL63" i="15"/>
  <c r="AL62" i="15"/>
  <c r="AL61" i="15"/>
  <c r="AL60" i="15"/>
  <c r="AG64" i="15"/>
  <c r="AG63" i="15"/>
  <c r="AG62" i="15"/>
  <c r="AG61" i="15"/>
  <c r="AG60" i="15"/>
  <c r="AB64" i="15"/>
  <c r="AB63" i="15"/>
  <c r="AB62" i="15"/>
  <c r="AB61" i="15"/>
  <c r="AB60" i="15"/>
  <c r="W64" i="15"/>
  <c r="W63" i="15"/>
  <c r="W62" i="15"/>
  <c r="W61" i="15"/>
  <c r="W60" i="15"/>
  <c r="R64" i="15"/>
  <c r="R63" i="15"/>
  <c r="R62" i="15"/>
  <c r="R61" i="15"/>
  <c r="R60" i="15"/>
  <c r="M64" i="15"/>
  <c r="M63" i="15"/>
  <c r="D63" i="15" s="1"/>
  <c r="M62" i="15"/>
  <c r="M61" i="15"/>
  <c r="M60" i="15"/>
  <c r="H64" i="15"/>
  <c r="H63" i="15"/>
  <c r="H62" i="15"/>
  <c r="H61" i="15"/>
  <c r="H60" i="15"/>
  <c r="BA57" i="15"/>
  <c r="BA56" i="15"/>
  <c r="BA55" i="15"/>
  <c r="BA54" i="15"/>
  <c r="BA53" i="15"/>
  <c r="BA52" i="15"/>
  <c r="AV57" i="15"/>
  <c r="AV56" i="15"/>
  <c r="AV55" i="15"/>
  <c r="AV54" i="15"/>
  <c r="BF54" i="15" s="1"/>
  <c r="AV53" i="15"/>
  <c r="BF53" i="15" s="1"/>
  <c r="AV52" i="15"/>
  <c r="AQ57" i="15"/>
  <c r="AQ56" i="15"/>
  <c r="AQ55" i="15"/>
  <c r="AQ54" i="15"/>
  <c r="BG54" i="15" s="1"/>
  <c r="AQ53" i="15"/>
  <c r="AQ52" i="15"/>
  <c r="AL57" i="15"/>
  <c r="AL56" i="15"/>
  <c r="AL55" i="15"/>
  <c r="AL54" i="15"/>
  <c r="AL53" i="15"/>
  <c r="AG57" i="15"/>
  <c r="AG56" i="15"/>
  <c r="AG55" i="15"/>
  <c r="AG54" i="15"/>
  <c r="D54" i="15" s="1"/>
  <c r="AG53" i="15"/>
  <c r="AG52" i="15"/>
  <c r="AB57" i="15"/>
  <c r="AB56" i="15"/>
  <c r="AB55" i="15"/>
  <c r="AB54" i="15"/>
  <c r="AB53" i="15"/>
  <c r="W57" i="15"/>
  <c r="W56" i="15"/>
  <c r="BG56" i="15" s="1"/>
  <c r="W55" i="15"/>
  <c r="W54" i="15"/>
  <c r="W53" i="15"/>
  <c r="W52" i="15"/>
  <c r="D52" i="15" s="1"/>
  <c r="R57" i="15"/>
  <c r="R56" i="15"/>
  <c r="R55" i="15"/>
  <c r="BF55" i="15" s="1"/>
  <c r="R54" i="15"/>
  <c r="R53" i="15"/>
  <c r="M57" i="15"/>
  <c r="BG57" i="15" s="1"/>
  <c r="M56" i="15"/>
  <c r="M55" i="15"/>
  <c r="BG55" i="15" s="1"/>
  <c r="M54" i="15"/>
  <c r="M53" i="15"/>
  <c r="BG53" i="15" s="1"/>
  <c r="M52" i="15"/>
  <c r="H57" i="15"/>
  <c r="H56" i="15"/>
  <c r="H55" i="15"/>
  <c r="H54" i="15"/>
  <c r="H53" i="15"/>
  <c r="C53" i="15" s="1"/>
  <c r="H52" i="15"/>
  <c r="BG64" i="15"/>
  <c r="BG63" i="15"/>
  <c r="BF62" i="15"/>
  <c r="BG50" i="15"/>
  <c r="BG49" i="15"/>
  <c r="BG48" i="15"/>
  <c r="BG47" i="15"/>
  <c r="BG46" i="15"/>
  <c r="BG45" i="15"/>
  <c r="BG44" i="15"/>
  <c r="BA50" i="15"/>
  <c r="BA49" i="15"/>
  <c r="BA48" i="15"/>
  <c r="BA47" i="15"/>
  <c r="BA46" i="15"/>
  <c r="BA45" i="15"/>
  <c r="BA44" i="15"/>
  <c r="AV50" i="15"/>
  <c r="AV49" i="15"/>
  <c r="AV48" i="15"/>
  <c r="AV47" i="15"/>
  <c r="AV46" i="15"/>
  <c r="AV45" i="15"/>
  <c r="AV44" i="15"/>
  <c r="AQ50" i="15"/>
  <c r="AQ49" i="15"/>
  <c r="AQ48" i="15"/>
  <c r="AQ47" i="15"/>
  <c r="AQ46" i="15"/>
  <c r="AQ45" i="15"/>
  <c r="AQ44" i="15"/>
  <c r="AL50" i="15"/>
  <c r="AL49" i="15"/>
  <c r="AL48" i="15"/>
  <c r="AL47" i="15"/>
  <c r="AL46" i="15"/>
  <c r="AL45" i="15"/>
  <c r="AL44" i="15"/>
  <c r="BF44" i="15" s="1"/>
  <c r="AG50" i="15"/>
  <c r="AG49" i="15"/>
  <c r="AG48" i="15"/>
  <c r="AG47" i="15"/>
  <c r="AG46" i="15"/>
  <c r="AG45" i="15"/>
  <c r="AG44" i="15"/>
  <c r="AB50" i="15"/>
  <c r="AB49" i="15"/>
  <c r="AB48" i="15"/>
  <c r="AB47" i="15"/>
  <c r="AB46" i="15"/>
  <c r="AB45" i="15"/>
  <c r="AB44" i="15"/>
  <c r="W50" i="15"/>
  <c r="W49" i="15"/>
  <c r="W48" i="15"/>
  <c r="W47" i="15"/>
  <c r="D47" i="15" s="1"/>
  <c r="W46" i="15"/>
  <c r="W45" i="15"/>
  <c r="W44" i="15"/>
  <c r="R50" i="15"/>
  <c r="R49" i="15"/>
  <c r="BF49" i="15" s="1"/>
  <c r="R48" i="15"/>
  <c r="BF48" i="15" s="1"/>
  <c r="R47" i="15"/>
  <c r="R46" i="15"/>
  <c r="R45" i="15"/>
  <c r="R44" i="15"/>
  <c r="M50" i="15"/>
  <c r="M49" i="15"/>
  <c r="M48" i="15"/>
  <c r="M47" i="15"/>
  <c r="M46" i="15"/>
  <c r="M45" i="15"/>
  <c r="M44" i="15"/>
  <c r="H50" i="15"/>
  <c r="H49" i="15"/>
  <c r="H48" i="15"/>
  <c r="H47" i="15"/>
  <c r="H46" i="15"/>
  <c r="H45" i="15"/>
  <c r="H44" i="15"/>
  <c r="C62" i="15"/>
  <c r="C61" i="15"/>
  <c r="C55" i="15"/>
  <c r="C54" i="15"/>
  <c r="D48" i="15"/>
  <c r="C48" i="15"/>
  <c r="D44" i="15"/>
  <c r="BG42" i="15"/>
  <c r="BG41" i="15"/>
  <c r="BG40" i="15"/>
  <c r="BG39" i="15"/>
  <c r="BG38" i="15"/>
  <c r="BG37" i="15"/>
  <c r="BG36" i="15"/>
  <c r="BF36" i="15"/>
  <c r="BA42" i="15"/>
  <c r="BA41" i="15"/>
  <c r="BA40" i="15"/>
  <c r="BA39" i="15"/>
  <c r="BA38" i="15"/>
  <c r="BA37" i="15"/>
  <c r="BA36" i="15"/>
  <c r="AV42" i="15"/>
  <c r="AV41" i="15"/>
  <c r="AV40" i="15"/>
  <c r="AV39" i="15"/>
  <c r="AV38" i="15"/>
  <c r="AV37" i="15"/>
  <c r="AV36" i="15"/>
  <c r="C36" i="15" s="1"/>
  <c r="AQ42" i="15"/>
  <c r="AQ41" i="15"/>
  <c r="AQ40" i="15"/>
  <c r="AQ39" i="15"/>
  <c r="AQ38" i="15"/>
  <c r="AQ37" i="15"/>
  <c r="AQ36" i="15"/>
  <c r="AL42" i="15"/>
  <c r="AL41" i="15"/>
  <c r="AL40" i="15"/>
  <c r="AL39" i="15"/>
  <c r="AL38" i="15"/>
  <c r="BF38" i="15" s="1"/>
  <c r="AL37" i="15"/>
  <c r="AL36" i="15"/>
  <c r="AG42" i="15"/>
  <c r="AG41" i="15"/>
  <c r="AG40" i="15"/>
  <c r="AG39" i="15"/>
  <c r="AG38" i="15"/>
  <c r="AG37" i="15"/>
  <c r="AG36" i="15"/>
  <c r="AB42" i="15"/>
  <c r="AB41" i="15"/>
  <c r="AB40" i="15"/>
  <c r="AB39" i="15"/>
  <c r="AB38" i="15"/>
  <c r="AB37" i="15"/>
  <c r="AB36" i="15"/>
  <c r="W42" i="15"/>
  <c r="W41" i="15"/>
  <c r="W40" i="15"/>
  <c r="W39" i="15"/>
  <c r="W38" i="15"/>
  <c r="W37" i="15"/>
  <c r="W36" i="15"/>
  <c r="R42" i="15"/>
  <c r="R41" i="15"/>
  <c r="BF41" i="15" s="1"/>
  <c r="R40" i="15"/>
  <c r="BF40" i="15" s="1"/>
  <c r="R39" i="15"/>
  <c r="BF39" i="15" s="1"/>
  <c r="R38" i="15"/>
  <c r="R37" i="15"/>
  <c r="R36" i="15"/>
  <c r="M42" i="15"/>
  <c r="M41" i="15"/>
  <c r="M40" i="15"/>
  <c r="M39" i="15"/>
  <c r="M38" i="15"/>
  <c r="M37" i="15"/>
  <c r="M36" i="15"/>
  <c r="H42" i="15"/>
  <c r="H41" i="15"/>
  <c r="H40" i="15"/>
  <c r="H39" i="15"/>
  <c r="H38" i="15"/>
  <c r="H37" i="15"/>
  <c r="H36" i="15"/>
  <c r="D42" i="15"/>
  <c r="D41" i="15"/>
  <c r="D38" i="15"/>
  <c r="D37" i="15"/>
  <c r="BF57" i="15" l="1"/>
  <c r="C57" i="15"/>
  <c r="BF47" i="15"/>
  <c r="BF46" i="15"/>
  <c r="BF45" i="15"/>
  <c r="C38" i="15"/>
  <c r="C37" i="15"/>
  <c r="BF50" i="15"/>
  <c r="C42" i="15"/>
  <c r="BF37" i="15"/>
  <c r="BF42" i="15"/>
  <c r="C41" i="15"/>
  <c r="BF56" i="15"/>
  <c r="C56" i="15"/>
  <c r="C44" i="15"/>
  <c r="BF61" i="15"/>
  <c r="BG60" i="15"/>
  <c r="D61" i="15"/>
  <c r="BG61" i="15"/>
  <c r="BG62" i="15"/>
  <c r="BF63" i="15"/>
  <c r="BF60" i="15"/>
  <c r="BF64" i="15"/>
  <c r="D62" i="15"/>
  <c r="C63" i="15"/>
  <c r="C60" i="15"/>
  <c r="C64" i="15"/>
  <c r="BG52" i="15"/>
  <c r="D56" i="15"/>
  <c r="D57" i="15"/>
  <c r="D53" i="15"/>
  <c r="D55" i="15"/>
  <c r="C47" i="15"/>
  <c r="D49" i="15"/>
  <c r="D50" i="15"/>
  <c r="D45" i="15"/>
  <c r="D46" i="15"/>
  <c r="C45" i="15"/>
  <c r="C49" i="15"/>
  <c r="C46" i="15"/>
  <c r="C50" i="15"/>
  <c r="D36" i="15"/>
  <c r="C40" i="15"/>
  <c r="D40" i="15"/>
  <c r="D39" i="15"/>
  <c r="C39" i="15"/>
  <c r="BA34" i="15" l="1"/>
  <c r="BA33" i="15"/>
  <c r="BA32" i="15"/>
  <c r="BA31" i="15"/>
  <c r="AV34" i="15"/>
  <c r="AV33" i="15"/>
  <c r="AV32" i="15"/>
  <c r="AV31" i="15"/>
  <c r="AQ34" i="15"/>
  <c r="AQ33" i="15"/>
  <c r="D33" i="15" s="1"/>
  <c r="AQ32" i="15"/>
  <c r="AQ31" i="15"/>
  <c r="AL34" i="15"/>
  <c r="AL33" i="15"/>
  <c r="AL32" i="15"/>
  <c r="AL31" i="15"/>
  <c r="AG34" i="15"/>
  <c r="AG33" i="15"/>
  <c r="AG32" i="15"/>
  <c r="AG31" i="15"/>
  <c r="AG30" i="15" s="1"/>
  <c r="AB34" i="15"/>
  <c r="AB33" i="15"/>
  <c r="AB32" i="15"/>
  <c r="AB30" i="15" s="1"/>
  <c r="AB31" i="15"/>
  <c r="W34" i="15"/>
  <c r="W33" i="15"/>
  <c r="W32" i="15"/>
  <c r="W31" i="15"/>
  <c r="D34" i="15"/>
  <c r="C34" i="15"/>
  <c r="D29" i="15"/>
  <c r="C29" i="15"/>
  <c r="D26" i="15"/>
  <c r="BG34" i="15"/>
  <c r="BF34" i="15"/>
  <c r="BG33" i="15"/>
  <c r="BG29" i="15"/>
  <c r="BF29" i="15"/>
  <c r="BG26" i="15"/>
  <c r="BG25" i="15"/>
  <c r="D25" i="15"/>
  <c r="R34" i="15"/>
  <c r="R33" i="15"/>
  <c r="R32" i="15"/>
  <c r="R31" i="15"/>
  <c r="M33" i="15"/>
  <c r="M32" i="15"/>
  <c r="M31" i="15"/>
  <c r="M34" i="15"/>
  <c r="BA29" i="15"/>
  <c r="BA28" i="15"/>
  <c r="BA27" i="15"/>
  <c r="BA26" i="15"/>
  <c r="BA24" i="15" s="1"/>
  <c r="BA25" i="15"/>
  <c r="AV29" i="15"/>
  <c r="AV28" i="15"/>
  <c r="AV27" i="15"/>
  <c r="AV26" i="15"/>
  <c r="AV24" i="15" s="1"/>
  <c r="AV25" i="15"/>
  <c r="AQ29" i="15"/>
  <c r="AQ28" i="15"/>
  <c r="AQ27" i="15"/>
  <c r="AQ26" i="15"/>
  <c r="AQ25" i="15"/>
  <c r="AL29" i="15"/>
  <c r="AL28" i="15"/>
  <c r="AL27" i="15"/>
  <c r="AL26" i="15"/>
  <c r="AL25" i="15"/>
  <c r="AG29" i="15"/>
  <c r="AG28" i="15"/>
  <c r="AG27" i="15"/>
  <c r="AG26" i="15"/>
  <c r="AG25" i="15"/>
  <c r="AG24" i="15" s="1"/>
  <c r="AB29" i="15"/>
  <c r="AB28" i="15"/>
  <c r="AB27" i="15"/>
  <c r="AB26" i="15"/>
  <c r="AB25" i="15"/>
  <c r="W29" i="15"/>
  <c r="W28" i="15"/>
  <c r="W27" i="15"/>
  <c r="W26" i="15"/>
  <c r="W24" i="15" s="1"/>
  <c r="W25" i="15"/>
  <c r="R29" i="15"/>
  <c r="R28" i="15"/>
  <c r="R27" i="15"/>
  <c r="R26" i="15"/>
  <c r="R25" i="15"/>
  <c r="M29" i="15"/>
  <c r="M28" i="15"/>
  <c r="D28" i="15" s="1"/>
  <c r="M27" i="15"/>
  <c r="M26" i="15"/>
  <c r="M25" i="15"/>
  <c r="H34" i="15"/>
  <c r="H33" i="15"/>
  <c r="BF33" i="15" s="1"/>
  <c r="H32" i="15"/>
  <c r="H31" i="15"/>
  <c r="H29" i="15"/>
  <c r="H28" i="15"/>
  <c r="H27" i="15"/>
  <c r="H26" i="15"/>
  <c r="H25" i="15"/>
  <c r="BG51" i="15"/>
  <c r="BE51" i="15"/>
  <c r="BD51" i="15"/>
  <c r="BC51" i="15"/>
  <c r="BB51" i="15"/>
  <c r="BA51" i="15"/>
  <c r="AZ51" i="15"/>
  <c r="AY51" i="15"/>
  <c r="AX51" i="15"/>
  <c r="AW51" i="15"/>
  <c r="AV51" i="15"/>
  <c r="AU51" i="15"/>
  <c r="AT51" i="15"/>
  <c r="AS51" i="15"/>
  <c r="AR51" i="15"/>
  <c r="AQ51" i="15"/>
  <c r="AO51" i="15"/>
  <c r="AN51" i="15"/>
  <c r="AM51" i="15"/>
  <c r="AK51" i="15"/>
  <c r="AJ51" i="15"/>
  <c r="AI51" i="15"/>
  <c r="AH51" i="15"/>
  <c r="AG51" i="15"/>
  <c r="AE51" i="15"/>
  <c r="AD51" i="15"/>
  <c r="AC51" i="15"/>
  <c r="AA51" i="15"/>
  <c r="Z51" i="15"/>
  <c r="Y51" i="15"/>
  <c r="X51" i="15"/>
  <c r="W51" i="15"/>
  <c r="T51" i="15"/>
  <c r="S51" i="15"/>
  <c r="Q51" i="15"/>
  <c r="P51" i="15"/>
  <c r="O51" i="15"/>
  <c r="N51" i="15"/>
  <c r="M51" i="15"/>
  <c r="L51" i="15"/>
  <c r="K51" i="15"/>
  <c r="J51" i="15"/>
  <c r="I51" i="15"/>
  <c r="H51" i="15"/>
  <c r="G51" i="15"/>
  <c r="F51" i="15"/>
  <c r="E51" i="15"/>
  <c r="D51" i="15"/>
  <c r="BE30" i="15"/>
  <c r="BD30" i="15"/>
  <c r="BC30" i="15"/>
  <c r="BB30" i="15"/>
  <c r="BA30" i="15"/>
  <c r="AZ30" i="15"/>
  <c r="AY30" i="15"/>
  <c r="AX30" i="15"/>
  <c r="AW30" i="15"/>
  <c r="AV30" i="15"/>
  <c r="AU30" i="15"/>
  <c r="AT30" i="15"/>
  <c r="AS30" i="15"/>
  <c r="AR30" i="15"/>
  <c r="AP30" i="15"/>
  <c r="AO30" i="15"/>
  <c r="AN30" i="15"/>
  <c r="AM30" i="15"/>
  <c r="AK30" i="15"/>
  <c r="AJ30" i="15"/>
  <c r="AI30" i="15"/>
  <c r="AH30" i="15"/>
  <c r="AF30" i="15"/>
  <c r="AE30" i="15"/>
  <c r="AD30" i="15"/>
  <c r="AC30" i="15"/>
  <c r="AA30" i="15"/>
  <c r="Z30" i="15"/>
  <c r="Y30" i="15"/>
  <c r="X30" i="15"/>
  <c r="V30" i="15"/>
  <c r="U30" i="15"/>
  <c r="T30" i="15"/>
  <c r="S30" i="15"/>
  <c r="Q30" i="15"/>
  <c r="P30" i="15"/>
  <c r="O30" i="15"/>
  <c r="N30" i="15"/>
  <c r="L30" i="15"/>
  <c r="K30" i="15"/>
  <c r="J30" i="15"/>
  <c r="I30" i="15"/>
  <c r="E30" i="15"/>
  <c r="BE24" i="15"/>
  <c r="BD24" i="15"/>
  <c r="BC24" i="15"/>
  <c r="BB24" i="15"/>
  <c r="AZ24" i="15"/>
  <c r="AY24" i="15"/>
  <c r="AX24" i="15"/>
  <c r="AW24" i="15"/>
  <c r="AU24" i="15"/>
  <c r="AT24" i="15"/>
  <c r="AS24" i="15"/>
  <c r="AR24" i="15"/>
  <c r="AP24" i="15"/>
  <c r="AO24" i="15"/>
  <c r="AN24" i="15"/>
  <c r="AM24" i="15"/>
  <c r="AK24" i="15"/>
  <c r="AJ24" i="15"/>
  <c r="AI24" i="15"/>
  <c r="AH24" i="15"/>
  <c r="AF24" i="15"/>
  <c r="AE24" i="15"/>
  <c r="AD24" i="15"/>
  <c r="AC24" i="15"/>
  <c r="AA24" i="15"/>
  <c r="Z24" i="15"/>
  <c r="Y24" i="15"/>
  <c r="X24" i="15"/>
  <c r="V24" i="15"/>
  <c r="U24" i="15"/>
  <c r="T24" i="15"/>
  <c r="S24" i="15"/>
  <c r="Q24" i="15"/>
  <c r="P24" i="15"/>
  <c r="O24" i="15"/>
  <c r="N24" i="15"/>
  <c r="L24" i="15"/>
  <c r="K24" i="15"/>
  <c r="J24" i="15"/>
  <c r="I24" i="15"/>
  <c r="G24" i="15"/>
  <c r="E24" i="15"/>
  <c r="F23" i="15"/>
  <c r="G23" i="15" s="1"/>
  <c r="H23" i="15" s="1"/>
  <c r="I23" i="15" s="1"/>
  <c r="J23" i="15" s="1"/>
  <c r="K23" i="15" s="1"/>
  <c r="L23" i="15" s="1"/>
  <c r="M23" i="15" s="1"/>
  <c r="N23" i="15" s="1"/>
  <c r="O23" i="15" s="1"/>
  <c r="P23" i="15" s="1"/>
  <c r="Q23" i="15" s="1"/>
  <c r="R23" i="15" s="1"/>
  <c r="S23" i="15" s="1"/>
  <c r="T23" i="15" s="1"/>
  <c r="U23" i="15" s="1"/>
  <c r="V23" i="15" s="1"/>
  <c r="W23" i="15" s="1"/>
  <c r="X23" i="15" s="1"/>
  <c r="Y23" i="15" s="1"/>
  <c r="Z23" i="15" s="1"/>
  <c r="AA23" i="15" s="1"/>
  <c r="AB23" i="15" s="1"/>
  <c r="AC23" i="15" s="1"/>
  <c r="AD23" i="15" s="1"/>
  <c r="AE23" i="15" s="1"/>
  <c r="AF23" i="15" s="1"/>
  <c r="AG23" i="15" s="1"/>
  <c r="AH23" i="15" s="1"/>
  <c r="AI23" i="15" s="1"/>
  <c r="AJ23" i="15" s="1"/>
  <c r="AK23" i="15" s="1"/>
  <c r="AL23" i="15" s="1"/>
  <c r="AM23" i="15" s="1"/>
  <c r="AN23" i="15" s="1"/>
  <c r="AO23" i="15" s="1"/>
  <c r="AP23" i="15" s="1"/>
  <c r="AQ23" i="15" s="1"/>
  <c r="AR23" i="15" s="1"/>
  <c r="AS23" i="15" s="1"/>
  <c r="AT23" i="15" s="1"/>
  <c r="AU23" i="15" s="1"/>
  <c r="AV23" i="15" s="1"/>
  <c r="AW23" i="15" s="1"/>
  <c r="AX23" i="15" s="1"/>
  <c r="AY23" i="15" s="1"/>
  <c r="AZ23" i="15" s="1"/>
  <c r="BA23" i="15" s="1"/>
  <c r="BB23" i="15" s="1"/>
  <c r="BC23" i="15" s="1"/>
  <c r="BD23" i="15" s="1"/>
  <c r="BE23" i="15" s="1"/>
  <c r="BF23" i="15" s="1"/>
  <c r="BG23" i="15" s="1"/>
  <c r="E23" i="15"/>
  <c r="C33" i="15" l="1"/>
  <c r="BF27" i="15"/>
  <c r="AB24" i="15"/>
  <c r="C27" i="15"/>
  <c r="C28" i="15"/>
  <c r="F28" i="15" s="1"/>
  <c r="F24" i="15" s="1"/>
  <c r="BG28" i="15"/>
  <c r="BF28" i="15"/>
  <c r="AQ30" i="15"/>
  <c r="C25" i="15"/>
  <c r="BG27" i="15"/>
  <c r="BG24" i="15" s="1"/>
  <c r="AQ24" i="15"/>
  <c r="R30" i="15"/>
  <c r="BF26" i="15"/>
  <c r="BF25" i="15"/>
  <c r="R24" i="15"/>
  <c r="D27" i="15"/>
  <c r="D24" i="15" s="1"/>
  <c r="M24" i="15"/>
  <c r="BF32" i="15"/>
  <c r="AL30" i="15"/>
  <c r="M30" i="15"/>
  <c r="D31" i="15"/>
  <c r="H30" i="15"/>
  <c r="BG32" i="15"/>
  <c r="D32" i="15"/>
  <c r="C31" i="15"/>
  <c r="BF31" i="15"/>
  <c r="BG31" i="15"/>
  <c r="W30" i="15"/>
  <c r="G30" i="15"/>
  <c r="C32" i="15"/>
  <c r="C26" i="15"/>
  <c r="AL24" i="15"/>
  <c r="H24" i="15"/>
  <c r="F30" i="15" l="1"/>
  <c r="BF24" i="15"/>
  <c r="B27" i="22" s="1"/>
  <c r="BF30" i="15"/>
  <c r="C30" i="15"/>
  <c r="BG30" i="15"/>
  <c r="D30" i="15"/>
  <c r="C24" i="15"/>
  <c r="U51" i="15" l="1"/>
  <c r="AL52" i="15"/>
  <c r="R52" i="15"/>
  <c r="R51" i="15" s="1"/>
  <c r="AP51" i="15"/>
  <c r="AB52" i="15"/>
  <c r="AB51" i="15" s="1"/>
  <c r="AF51" i="15"/>
  <c r="V51" i="15"/>
  <c r="AL51" i="15"/>
  <c r="F25" i="5"/>
  <c r="G25" i="5" s="1"/>
  <c r="H25" i="5" s="1"/>
  <c r="I25" i="5" s="1"/>
  <c r="J25" i="5" s="1"/>
  <c r="K25" i="5" s="1"/>
  <c r="L25" i="5" s="1"/>
  <c r="M25" i="5" s="1"/>
  <c r="N25" i="5" s="1"/>
  <c r="O25" i="5" s="1"/>
  <c r="P25" i="5" s="1"/>
  <c r="Q25" i="5" s="1"/>
  <c r="R25" i="5" s="1"/>
  <c r="S25" i="5" s="1"/>
  <c r="T25" i="5" s="1"/>
  <c r="U25" i="5" s="1"/>
  <c r="V25" i="5" s="1"/>
  <c r="W25" i="5" s="1"/>
  <c r="X25" i="5" s="1"/>
  <c r="Y25" i="5" s="1"/>
  <c r="Z25" i="5" s="1"/>
  <c r="AA25" i="5" s="1"/>
  <c r="AB25" i="5" s="1"/>
  <c r="AC25" i="5" s="1"/>
  <c r="AD25" i="5" s="1"/>
  <c r="AE25" i="5" s="1"/>
  <c r="AF25" i="5" s="1"/>
  <c r="AG25" i="5" s="1"/>
  <c r="AH25" i="5" s="1"/>
  <c r="AI25" i="5" s="1"/>
  <c r="AJ25" i="5" s="1"/>
  <c r="AK25" i="5" s="1"/>
  <c r="AL25" i="5" s="1"/>
  <c r="AM25" i="5" s="1"/>
  <c r="AN25" i="5" s="1"/>
  <c r="AO25" i="5" s="1"/>
  <c r="AP25" i="5" s="1"/>
  <c r="AQ25" i="5" s="1"/>
  <c r="AR25" i="5" s="1"/>
  <c r="AS25" i="5" s="1"/>
  <c r="AT25" i="5" s="1"/>
  <c r="AU25" i="5" s="1"/>
  <c r="AV25" i="5" s="1"/>
  <c r="BF52" i="15" l="1"/>
  <c r="BF51" i="15" s="1"/>
  <c r="C52" i="15"/>
  <c r="C51" i="15" s="1"/>
</calcChain>
</file>

<file path=xl/comments1.xml><?xml version="1.0" encoding="utf-8"?>
<comments xmlns="http://schemas.openxmlformats.org/spreadsheetml/2006/main">
  <authors>
    <author>Лазебный Т.Г.</author>
  </authors>
  <commentList>
    <comment ref="D19" authorId="0">
      <text>
        <r>
          <rPr>
            <b/>
            <sz val="9"/>
            <color indexed="81"/>
            <rFont val="Tahoma"/>
            <family val="2"/>
            <charset val="204"/>
          </rPr>
          <t>Лазебный Т.Г.:</t>
        </r>
        <r>
          <rPr>
            <sz val="9"/>
            <color indexed="81"/>
            <rFont val="Tahoma"/>
            <family val="2"/>
            <charset val="204"/>
          </rPr>
          <t xml:space="preserve">
23.8 млн (ПИР)</t>
        </r>
      </text>
    </comment>
    <comment ref="E19" authorId="0">
      <text>
        <r>
          <rPr>
            <b/>
            <sz val="9"/>
            <color indexed="81"/>
            <rFont val="Tahoma"/>
            <family val="2"/>
            <charset val="204"/>
          </rPr>
          <t>Лазебный Т.Г.:</t>
        </r>
        <r>
          <rPr>
            <sz val="9"/>
            <color indexed="81"/>
            <rFont val="Tahoma"/>
            <family val="2"/>
            <charset val="204"/>
          </rPr>
          <t xml:space="preserve">
23.8 млн (ПИР)</t>
        </r>
      </text>
    </comment>
    <comment ref="F19" authorId="0">
      <text>
        <r>
          <rPr>
            <b/>
            <sz val="9"/>
            <color indexed="81"/>
            <rFont val="Tahoma"/>
            <family val="2"/>
            <charset val="204"/>
          </rPr>
          <t>Лазебный Т.Г.:</t>
        </r>
        <r>
          <rPr>
            <sz val="9"/>
            <color indexed="81"/>
            <rFont val="Tahoma"/>
            <family val="2"/>
            <charset val="204"/>
          </rPr>
          <t xml:space="preserve">
23.8 млн (ПИР)</t>
        </r>
      </text>
    </comment>
    <comment ref="B42" authorId="0">
      <text>
        <r>
          <rPr>
            <b/>
            <sz val="9"/>
            <color indexed="81"/>
            <rFont val="Tahoma"/>
            <family val="2"/>
            <charset val="204"/>
          </rPr>
          <t>Лазебный Т.Г.:</t>
        </r>
        <r>
          <rPr>
            <sz val="9"/>
            <color indexed="81"/>
            <rFont val="Tahoma"/>
            <family val="2"/>
            <charset val="204"/>
          </rPr>
          <t xml:space="preserve">
ИЗ "Прогноза долгосрочного социально-экономического развития Российской Федерации на период до 2030 года" Минэкономразвития РФ</t>
        </r>
      </text>
    </comment>
    <comment ref="A60" authorId="0">
      <text>
        <r>
          <rPr>
            <b/>
            <sz val="9"/>
            <color indexed="81"/>
            <rFont val="Tahoma"/>
            <family val="2"/>
            <charset val="204"/>
          </rPr>
          <t>Лазебный Т.Г.:</t>
        </r>
        <r>
          <rPr>
            <sz val="9"/>
            <color indexed="81"/>
            <rFont val="Tahoma"/>
            <family val="2"/>
            <charset val="204"/>
          </rPr>
          <t xml:space="preserve">
Начисляется на кадастровую стоимость</t>
        </r>
      </text>
    </comment>
    <comment ref="B65" authorId="0">
      <text>
        <r>
          <rPr>
            <b/>
            <sz val="9"/>
            <color indexed="81"/>
            <rFont val="Tahoma"/>
            <family val="2"/>
            <charset val="204"/>
          </rPr>
          <t>Лазебный Т.Г.:</t>
        </r>
        <r>
          <rPr>
            <sz val="9"/>
            <color indexed="81"/>
            <rFont val="Tahoma"/>
            <family val="2"/>
            <charset val="204"/>
          </rPr>
          <t xml:space="preserve">
</t>
        </r>
        <r>
          <rPr>
            <sz val="10"/>
            <color indexed="81"/>
            <rFont val="Tahoma"/>
            <family val="2"/>
            <charset val="204"/>
          </rPr>
          <t>С учетом компенсации стоимости строительства из бюджета</t>
        </r>
      </text>
    </comment>
  </commentList>
</comments>
</file>

<file path=xl/sharedStrings.xml><?xml version="1.0" encoding="utf-8"?>
<sst xmlns="http://schemas.openxmlformats.org/spreadsheetml/2006/main" count="947" uniqueCount="531">
  <si>
    <t>…</t>
  </si>
  <si>
    <t>Значение</t>
  </si>
  <si>
    <t>Факт (предложения по корректировке плана)</t>
  </si>
  <si>
    <t>План</t>
  </si>
  <si>
    <t>№ пп</t>
  </si>
  <si>
    <t xml:space="preserve">         (наименование инвестиционного проекта)</t>
  </si>
  <si>
    <t xml:space="preserve">         (идентификатор инвестиционного проекта)</t>
  </si>
  <si>
    <t xml:space="preserve">         (фирменное наименование субъекта электроэнергетики)</t>
  </si>
  <si>
    <t xml:space="preserve">Паспорт инвестиционного проекта </t>
  </si>
  <si>
    <t>к приказу Минэнерго России</t>
  </si>
  <si>
    <t>Факт</t>
  </si>
  <si>
    <t>Интернет-адрес площадки</t>
  </si>
  <si>
    <t>Номер процедуры</t>
  </si>
  <si>
    <t>По решению комиссии</t>
  </si>
  <si>
    <t>Номер</t>
  </si>
  <si>
    <t>Дата</t>
  </si>
  <si>
    <t>Наименование органа (должности), принявшего решение</t>
  </si>
  <si>
    <t>Основание для проведения закупки у ЕИ (пункт Положения/Стандарта)</t>
  </si>
  <si>
    <t>Дата подведения итогов конкурентной процедуры 
(число, месяц, год)</t>
  </si>
  <si>
    <t>Дата вскрытия конвертов (число, месяц, год)</t>
  </si>
  <si>
    <t>Дата объявления конкурентной процедуры 
(число, месяц, год)</t>
  </si>
  <si>
    <t>Публикация извещения на ЭТП</t>
  </si>
  <si>
    <t>Количество</t>
  </si>
  <si>
    <t>Филиал/подразделение</t>
  </si>
  <si>
    <t>Примечание</t>
  </si>
  <si>
    <t>Причины невыполнения сроков</t>
  </si>
  <si>
    <t>Дата исполнения поставщиком (подрядчиком, исполнителем) обязательств по договору</t>
  </si>
  <si>
    <t>Дата начала поставки товара, выполнения работ, оказания услуг по договору</t>
  </si>
  <si>
    <t>Планируемая дата начала поставки товара, выполнения работ, оказания услуг по ГКПЗ</t>
  </si>
  <si>
    <t>Дата заключения договора (число, месяц, год)</t>
  </si>
  <si>
    <t>Сведения о разрешении заключении договора у единственного источника</t>
  </si>
  <si>
    <t>Сведения о конкурентной процедуре</t>
  </si>
  <si>
    <t>Объем обязательств (по финансированию с НДС), приходящийся на текущий год по итогам закупки, 
тыс. руб.</t>
  </si>
  <si>
    <t xml:space="preserve"> Цена договора, 
тыс. руб. 
(с НДС)</t>
  </si>
  <si>
    <t>Наименование победителя (единственного квалифицированного участника, единственного источника) закупки</t>
  </si>
  <si>
    <t>Цена победителя (единственного квалифицированного участника) по итоговому протоколу, тыс. руб. (без НДС)</t>
  </si>
  <si>
    <t>Цены заявок/предложений (оферт) после переторжек, тыс. руб. (без НДС)</t>
  </si>
  <si>
    <t>Количество переторжек</t>
  </si>
  <si>
    <t>Наименования участников, заявки/предложения (оферты) которых были отклонены</t>
  </si>
  <si>
    <t>Цены заявок/предложений (оферт), 
тыс. руб. 
(без НДС)</t>
  </si>
  <si>
    <t>Наименования участников, подавших заявки/предложения (оферты)</t>
  </si>
  <si>
    <t>Количество участников, подавших заявки/предложения</t>
  </si>
  <si>
    <t>Количество участников, получивших закупочную документацию</t>
  </si>
  <si>
    <t>Способ закупки</t>
  </si>
  <si>
    <t>Начальная (предельная) цена закупки по извещению/уведомлению, 
тыс. руб. 
(без НДС)</t>
  </si>
  <si>
    <t>Документ, на основании которого определена планируемая (предельная) цена закупки</t>
  </si>
  <si>
    <t>Организатор закупки (юридическое лицо/филиал)</t>
  </si>
  <si>
    <t>Наименование закупаемой продукции</t>
  </si>
  <si>
    <t>Вид закупаемой продукции</t>
  </si>
  <si>
    <t>Ввод объекта в эксплуатацию/окончание работ по проекту
(месяц, год)</t>
  </si>
  <si>
    <t>Вид деятельности</t>
  </si>
  <si>
    <t>№
 п/п</t>
  </si>
  <si>
    <t>Текущая стадия реализации инвестиционного проекта</t>
  </si>
  <si>
    <t>8</t>
  </si>
  <si>
    <t>Год окончания реализации инвестиционного проекта</t>
  </si>
  <si>
    <t>7</t>
  </si>
  <si>
    <t>Год начала  реализации инвестиционного проекта</t>
  </si>
  <si>
    <t>6</t>
  </si>
  <si>
    <t>5</t>
  </si>
  <si>
    <t>Описание конкретных результатов реализации инвестиционного проекта</t>
  </si>
  <si>
    <t>4</t>
  </si>
  <si>
    <t>3</t>
  </si>
  <si>
    <t>2</t>
  </si>
  <si>
    <t>Цели (указать укрупненные цели в соответствии с приложением ___)</t>
  </si>
  <si>
    <t>1</t>
  </si>
  <si>
    <t>Содержание</t>
  </si>
  <si>
    <t>Наименование</t>
  </si>
  <si>
    <t>от «__» _____ 201_ г. №___</t>
  </si>
  <si>
    <t>Приложение  № _____</t>
  </si>
  <si>
    <t>11</t>
  </si>
  <si>
    <t>10</t>
  </si>
  <si>
    <t>Наличие заключения по результатам 
технологического и ценового аудита инвестиционного проекта</t>
  </si>
  <si>
    <t>9</t>
  </si>
  <si>
    <t>Территории муниципальных образований, на территории которых реализуется инвестиционный проект</t>
  </si>
  <si>
    <t>Субъекты Российской Федерации, на территории которых реализуется проект</t>
  </si>
  <si>
    <t>Реквизиты документа</t>
  </si>
  <si>
    <t>Другое</t>
  </si>
  <si>
    <t>ВР</t>
  </si>
  <si>
    <t>ЦСР</t>
  </si>
  <si>
    <t>РзПр</t>
  </si>
  <si>
    <t>ГРБС</t>
  </si>
  <si>
    <t>Объемы финансирования инвестиционного проекта за счет средств бюджетов бюджетной системы Российской Федерации, млн рублей</t>
  </si>
  <si>
    <t>Реквизиты положений документа, направленных на финасирование инвестиционного проекта</t>
  </si>
  <si>
    <t>Наименование федерального закона, закона субъекта Российской Федерации,муниципального правового акта, решения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финасирование инвестиционного проекта (объектов капитального строительства, предусмотренных инвестиционным проектом)</t>
  </si>
  <si>
    <t>Год раскрытия информации о паспорте инвестиционного проекта</t>
  </si>
  <si>
    <t>Количество присоединяемых к сети генераторов</t>
  </si>
  <si>
    <t>Мощность присоединяемых к сети генераторов, МВт</t>
  </si>
  <si>
    <t>Количество присоединяемых к сети трансформаторов, всего</t>
  </si>
  <si>
    <t>Мощность присоединяемых к сети трансформаторов всего, МВА</t>
  </si>
  <si>
    <t>Заявляемая категория надежности</t>
  </si>
  <si>
    <t>Напряжение, кВ</t>
  </si>
  <si>
    <t>Максимальная мощность энергопринимающих устройств присоединяемых, МВт</t>
  </si>
  <si>
    <t>Максимальная мощность энергопринимающих устройств ранее присоединенных, МВт</t>
  </si>
  <si>
    <t>Максимальная мощность энергопринимающих устройств всего, МВт</t>
  </si>
  <si>
    <t>Наименование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</si>
  <si>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Местонахождение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</si>
  <si>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До</t>
  </si>
  <si>
    <t>После</t>
  </si>
  <si>
    <t>заключение, принятое
по результатам ТОБ</t>
  </si>
  <si>
    <t>наименование, номер и дата регистрации документа
по результатам ТОБ, организация, проводившая ТОБ</t>
  </si>
  <si>
    <t>наименование, номер и дата регистрации документа
по результатам ТО, организация, проводившая ТО</t>
  </si>
  <si>
    <t>Техническое обследование (далее - ТОБ)</t>
  </si>
  <si>
    <t>Техническое освидетельствование (далее - ТО)</t>
  </si>
  <si>
    <t>Год в котором был завершен последний капитальный ремонт</t>
  </si>
  <si>
    <t>Номинальное напряжение (высшее), кВ</t>
  </si>
  <si>
    <t>Год ввода в эксплуатацию</t>
  </si>
  <si>
    <t>Год выпуска</t>
  </si>
  <si>
    <t>Вид оборудования</t>
  </si>
  <si>
    <t>рабочее</t>
  </si>
  <si>
    <t>проектное</t>
  </si>
  <si>
    <t>Тип опор (преобладающий вид
прокладки КЛ)</t>
  </si>
  <si>
    <t>Год реконструкции (модернизации)</t>
  </si>
  <si>
    <t>Протяженность по трассе, км</t>
  </si>
  <si>
    <t>км</t>
  </si>
  <si>
    <t>Мвар</t>
  </si>
  <si>
    <t>МВ×А</t>
  </si>
  <si>
    <t>МВт</t>
  </si>
  <si>
    <t>Вывод мощностей из эксплуатации:</t>
  </si>
  <si>
    <t>5.6</t>
  </si>
  <si>
    <t>5.5</t>
  </si>
  <si>
    <t>5.4</t>
  </si>
  <si>
    <t>5.3</t>
  </si>
  <si>
    <t>5.2</t>
  </si>
  <si>
    <t>млн рублей (без НДС)</t>
  </si>
  <si>
    <t>5.1</t>
  </si>
  <si>
    <t>Принятие объектов основных средств к бухгалтерскому учету:</t>
  </si>
  <si>
    <t>4.7</t>
  </si>
  <si>
    <t>кабельных линий электропередачи, км</t>
  </si>
  <si>
    <t>4.6</t>
  </si>
  <si>
    <t>воздушных линий электропередачи в двухцепном исполнении, км</t>
  </si>
  <si>
    <t>4.5</t>
  </si>
  <si>
    <t>воздушных линий электропередачи в одноцепном исполнении, км</t>
  </si>
  <si>
    <t>4.4</t>
  </si>
  <si>
    <t>объектов электросетевого хозяйства, Мвар</t>
  </si>
  <si>
    <t>4.3</t>
  </si>
  <si>
    <t>объектов электросетевого хозяйства, МВ×А</t>
  </si>
  <si>
    <t>4.2</t>
  </si>
  <si>
    <t>объектов электросетевого хозяйства, МВт</t>
  </si>
  <si>
    <t>4.1</t>
  </si>
  <si>
    <t>Ввод объектов (мощностей) в эксплуатацию:</t>
  </si>
  <si>
    <t>3.7</t>
  </si>
  <si>
    <t>3.6</t>
  </si>
  <si>
    <t>3.5</t>
  </si>
  <si>
    <t>3.4</t>
  </si>
  <si>
    <t>3.3</t>
  </si>
  <si>
    <t>3.2</t>
  </si>
  <si>
    <t>объектов электросетевого хозяйства (объектов электроэнергетики), МВт</t>
  </si>
  <si>
    <t>3.1</t>
  </si>
  <si>
    <t xml:space="preserve"> Постановка объектов электросетевого хозяйства под напряжение:</t>
  </si>
  <si>
    <t>прочие затраты</t>
  </si>
  <si>
    <t>2.4</t>
  </si>
  <si>
    <t>оборудование</t>
  </si>
  <si>
    <t>2.3</t>
  </si>
  <si>
    <t>строительные работы, реконструкция, монтаж оборудования</t>
  </si>
  <si>
    <t>2.2</t>
  </si>
  <si>
    <t>проектно-изыскательские работы</t>
  </si>
  <si>
    <t>2.1</t>
  </si>
  <si>
    <t>Освоение капитальных вложений в прогнозных ценах соответствующих лет всего, млн рублей  (без НДС), в том числе:</t>
  </si>
  <si>
    <t>иных источников финансирования</t>
  </si>
  <si>
    <t>1.5</t>
  </si>
  <si>
    <t xml:space="preserve"> платы за технологическое присоединение</t>
  </si>
  <si>
    <t>1.4</t>
  </si>
  <si>
    <t>1.3</t>
  </si>
  <si>
    <t>1.2</t>
  </si>
  <si>
    <t>федерального бюджета</t>
  </si>
  <si>
    <t>1.1</t>
  </si>
  <si>
    <t>Финансирование капитальных вложений в прогнозных ценах соответствующих лет всего, млн рублей (с НДС), в том числе за счет:</t>
  </si>
  <si>
    <t>Предложение по корректировке плана</t>
  </si>
  <si>
    <t xml:space="preserve">
План</t>
  </si>
  <si>
    <t>Факт 
(предложение по корректировке плана)</t>
  </si>
  <si>
    <t>Итого за период реализации инвестиционной программы</t>
  </si>
  <si>
    <t>Остаток</t>
  </si>
  <si>
    <t>Всего по инвестиционному проекту</t>
  </si>
  <si>
    <t>Наименование показателя и единицы измерения</t>
  </si>
  <si>
    <t>№№</t>
  </si>
  <si>
    <t>4.4.</t>
  </si>
  <si>
    <t xml:space="preserve">Получение разрешения на ввод объекта в эксплуатацию. </t>
  </si>
  <si>
    <t>4.3.</t>
  </si>
  <si>
    <t>Оформление (подписание) актов об осуществлении технологического присоединения к электрическим сетям</t>
  </si>
  <si>
    <t>4.2.</t>
  </si>
  <si>
    <t xml:space="preserve">Комплексное опробование оборудования </t>
  </si>
  <si>
    <t>4.1.</t>
  </si>
  <si>
    <t>Испытания и ввод в эксплуатацию</t>
  </si>
  <si>
    <t>3.5.</t>
  </si>
  <si>
    <t>Пусконаладочные работы</t>
  </si>
  <si>
    <t>3.4.</t>
  </si>
  <si>
    <t>Монтаж основного оборудования</t>
  </si>
  <si>
    <t>3.3.</t>
  </si>
  <si>
    <t>Поставка основного оборудования</t>
  </si>
  <si>
    <t>3.2.</t>
  </si>
  <si>
    <t>3.1.</t>
  </si>
  <si>
    <t>2.2.</t>
  </si>
  <si>
    <t>2.1.</t>
  </si>
  <si>
    <t>Организационный этап</t>
  </si>
  <si>
    <t>Разработка рабочей документации</t>
  </si>
  <si>
    <t>1.6.</t>
  </si>
  <si>
    <t>Утверждение проектной документации</t>
  </si>
  <si>
    <t>1.5.</t>
  </si>
  <si>
    <t>1.4.</t>
  </si>
  <si>
    <t>1.3.</t>
  </si>
  <si>
    <t>1.2.</t>
  </si>
  <si>
    <t>1.1.</t>
  </si>
  <si>
    <t>Предпроектный и проектный этап</t>
  </si>
  <si>
    <t>окончание (дата)</t>
  </si>
  <si>
    <t>начало (дата)</t>
  </si>
  <si>
    <t>Основные причины невыполнения</t>
  </si>
  <si>
    <t>Процент исполнения  работ за весь период (%)</t>
  </si>
  <si>
    <t xml:space="preserve">Наименование контрольных этапов реализации инвестпроекта с указанием событий/работ критического пути сетевого графика * </t>
  </si>
  <si>
    <t>№</t>
  </si>
  <si>
    <t xml:space="preserve">Диспетчерское наименование трансфорорматор-ной или иной подстанции </t>
  </si>
  <si>
    <t>7.1</t>
  </si>
  <si>
    <t>7.2</t>
  </si>
  <si>
    <t>7.3</t>
  </si>
  <si>
    <t>7.4</t>
  </si>
  <si>
    <t>7.5</t>
  </si>
  <si>
    <t>линий электропередачи, км</t>
  </si>
  <si>
    <t>Принятие нематериальных активов к бухгалтерскому учету, млн рублей (без НДС)</t>
  </si>
  <si>
    <t>Описание этапов (при наличии этапности) реализации инвестиционного проекта</t>
  </si>
  <si>
    <t>Наличие разрешения на строительство</t>
  </si>
  <si>
    <t>год</t>
  </si>
  <si>
    <t>Nt</t>
  </si>
  <si>
    <t>Причины,  установленные соответствующими актами расследования технологических нарушений (аварий), которые привели к прекращению электроснабжения, и на устранение которых направлены мероприятия инвестиционного проекта</t>
  </si>
  <si>
    <t>Планируемая (предельная) цена закупки по ГКПЗ, 
тыс рублей
(без НДС)</t>
  </si>
  <si>
    <t>Реквизиты документа первичной информации (акта расследования технологических нарушений (аварий) или иного документа</t>
  </si>
  <si>
    <t>Диспетчерское наименование подстанции или линии электропередачи, в результате отключения которой произошло прекращение передачи электроэнергии</t>
  </si>
  <si>
    <t>Ni/Nt</t>
  </si>
  <si>
    <t>Диспетчерское наименование оборудования</t>
  </si>
  <si>
    <t>Годы реализации инвестиционной программы (начиная с года, следующего за годом ввода объектов, предусмотренных инвестиционным проектом до окончания периода инвестиционной программы)</t>
  </si>
  <si>
    <t>Описание методологии расчета ожидаемых значений показателей надежности, достигаемых по результатам реализации инвестиционного проекта</t>
  </si>
  <si>
    <t>Коэффициент дисконтирования</t>
  </si>
  <si>
    <t>Чистый денежный поток</t>
  </si>
  <si>
    <t>Изменения финансовых обязательств</t>
  </si>
  <si>
    <t>Инвестиции</t>
  </si>
  <si>
    <t>Изменения в рабочем капитале</t>
  </si>
  <si>
    <t>НДС</t>
  </si>
  <si>
    <t>Налог на прибыль</t>
  </si>
  <si>
    <t>Проценты</t>
  </si>
  <si>
    <t>Амортизация</t>
  </si>
  <si>
    <t>Денежный поток на собственный капитал, руб.</t>
  </si>
  <si>
    <t>Чистая прибыль</t>
  </si>
  <si>
    <t>Прибыль до налогообложения</t>
  </si>
  <si>
    <t>Налог на имущество (После ввода объекта в эксплуатацию)</t>
  </si>
  <si>
    <t>Прочие расходы при эксплуатации объекта, руб. без НДС</t>
  </si>
  <si>
    <t>Ремонт объекта</t>
  </si>
  <si>
    <t>Операционные расходы</t>
  </si>
  <si>
    <t>Доход</t>
  </si>
  <si>
    <t>Начисление процентов</t>
  </si>
  <si>
    <t>Погашение основного долга</t>
  </si>
  <si>
    <t>Поступление кредита</t>
  </si>
  <si>
    <t>Основной долг на начало периода</t>
  </si>
  <si>
    <t>Кредит, руб.</t>
  </si>
  <si>
    <t>Кумулятивная инфляция</t>
  </si>
  <si>
    <t>Прогноз инфляции</t>
  </si>
  <si>
    <t>Период</t>
  </si>
  <si>
    <t>Доля собственных средств</t>
  </si>
  <si>
    <t>Ставка дисконтирования на собственный капитал</t>
  </si>
  <si>
    <t>Доля заемных средств</t>
  </si>
  <si>
    <t>Ставка по кредиту без учета субсидирования</t>
  </si>
  <si>
    <t>Ставка по кредиту</t>
  </si>
  <si>
    <t>Рабочий капитал в % от выручки</t>
  </si>
  <si>
    <t>Прочие расходы, руб. без НДС в месяц</t>
  </si>
  <si>
    <t>Периодичность расходов, лет</t>
  </si>
  <si>
    <t>Возникновение прочих расходов, лет после постройки</t>
  </si>
  <si>
    <t>Периодичность ремонта объекта, лет</t>
  </si>
  <si>
    <t>Затраты на ремонт объекта, руб. без НДС</t>
  </si>
  <si>
    <t>Кол-во объектов, ед.</t>
  </si>
  <si>
    <t>Дисконтированный период окупаемости, лет</t>
  </si>
  <si>
    <t>Срок амортизации, лет</t>
  </si>
  <si>
    <t>Простой период окупаемости, лет</t>
  </si>
  <si>
    <t>Прочие расходы, руб. без НДС на объект</t>
  </si>
  <si>
    <t>Собственный капитал</t>
  </si>
  <si>
    <t>Исходные данные</t>
  </si>
  <si>
    <t>Тип проекта</t>
  </si>
  <si>
    <t>Группа инвестиционных проектов инвестиционной программы</t>
  </si>
  <si>
    <t>всего в год (-1), в том числе:</t>
  </si>
  <si>
    <t>всего в год (-2), в том числе:</t>
  </si>
  <si>
    <t>Получение положительного заключения экспертизы проектной документации</t>
  </si>
  <si>
    <t>Фактические показатели уровня надежности оказываемых услуг по передаче электрической энергии (до реализации инвестиционного проекта)</t>
  </si>
  <si>
    <t>Оценка ожидаемого изменения показателей уровня надежности оказываемых услуг по передаче электрической энергии (после реализации инвестиционного проекта)</t>
  </si>
  <si>
    <t>Всего</t>
  </si>
  <si>
    <t>Наименование точки присоединения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</si>
  <si>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 реализуемое в рамках инвестиционного проекта</t>
  </si>
  <si>
    <t xml:space="preserve">выполнению требований к усилению существующей электрической сети
</t>
  </si>
  <si>
    <t xml:space="preserve">Содержание в соответствии с договором ТП (ТУ) мероприятий, реализуемых в рамках инвестиционного проекта, по: </t>
  </si>
  <si>
    <t>Состояние договора ТП</t>
  </si>
  <si>
    <t>Реквизиты дополнительных соглашений к договору</t>
  </si>
  <si>
    <t>Наименование объекта</t>
  </si>
  <si>
    <t>Местоположение объекта (субъект РФ, населенный пункт)</t>
  </si>
  <si>
    <t>Вводимая мощность (в том числе прирост)</t>
  </si>
  <si>
    <t>Срок ввода объекта</t>
  </si>
  <si>
    <t>Фактическая стадия реализации проекта на отчётную дату</t>
  </si>
  <si>
    <t>Документ, в соответствии с которым определена стоимость проекта</t>
  </si>
  <si>
    <t>Стоимость по результатам проведенных закупок с НДС, млн. руб.</t>
  </si>
  <si>
    <t>Объем заключенных на отчётную дату договоров по проекту, млн. руб.</t>
  </si>
  <si>
    <t>в том числе</t>
  </si>
  <si>
    <t xml:space="preserve"> - по договорам подряда (в разбивке по каждому подрядчику и по договорам):</t>
  </si>
  <si>
    <t>объем заключенного договора в ценах ______ года с НДС, млн. руб.</t>
  </si>
  <si>
    <t>% от сметной стоимости проекта</t>
  </si>
  <si>
    <t>оплачено по договору, млн. руб.</t>
  </si>
  <si>
    <t>освоено по договору, млн. руб.</t>
  </si>
  <si>
    <t xml:space="preserve"> - по договорам поставки основного оборудования (в разбивке по каждому поставщику и по договорам):</t>
  </si>
  <si>
    <t xml:space="preserve"> - по прочим договорам (в разбивке по каждому контрагенту и по договорам)</t>
  </si>
  <si>
    <t>% законтрактованности объекта непосредственно с изготовителями и поставщиками</t>
  </si>
  <si>
    <t xml:space="preserve"> - СМР, %</t>
  </si>
  <si>
    <t xml:space="preserve"> - поставка основного оборудования, %</t>
  </si>
  <si>
    <t xml:space="preserve"> - разработка проектной документации и рабочей документации, %</t>
  </si>
  <si>
    <t>% оплаты по объекту(предоплата)</t>
  </si>
  <si>
    <t>всего оплачено по объекту</t>
  </si>
  <si>
    <t>%  освоения по объекту за отчетный период</t>
  </si>
  <si>
    <t>всего освоено по объекту</t>
  </si>
  <si>
    <t>Участники реализации инвестиционного проекта:</t>
  </si>
  <si>
    <t>- заказчик-застройщик</t>
  </si>
  <si>
    <t>- проектно-изыскательские организации</t>
  </si>
  <si>
    <t>- технические агенты</t>
  </si>
  <si>
    <t>- подрядчики</t>
  </si>
  <si>
    <t>- поставщики основного оборудования</t>
  </si>
  <si>
    <t>Перечень субподрядных организаций, участвующих в строительстве объекта</t>
  </si>
  <si>
    <t>Количество строительно-монтажного персонала на площадке строительства энергообъекта</t>
  </si>
  <si>
    <t xml:space="preserve"> - строительный персонал</t>
  </si>
  <si>
    <t xml:space="preserve"> - монтажный персонал</t>
  </si>
  <si>
    <t>Основное оборудование</t>
  </si>
  <si>
    <t>График поставки основного оборудования</t>
  </si>
  <si>
    <t xml:space="preserve"> - дата поставки</t>
  </si>
  <si>
    <t xml:space="preserve"> - задержки в поставке</t>
  </si>
  <si>
    <t xml:space="preserve"> - причины задержек</t>
  </si>
  <si>
    <t>Фактическое состояние реализации инвестиционного проекта в срок</t>
  </si>
  <si>
    <t>Факты и события, влияющие на ход реализации проекта, проблемные вопросы:</t>
  </si>
  <si>
    <t xml:space="preserve"> - выявленные нарушения договоров подряда,</t>
  </si>
  <si>
    <t xml:space="preserve"> - рекламации к заводам - изготовителям и поставщикам,</t>
  </si>
  <si>
    <t xml:space="preserve"> - предписания надзорных органов,</t>
  </si>
  <si>
    <t xml:space="preserve"> - дефицит источников финансирования и др.,</t>
  </si>
  <si>
    <t xml:space="preserve"> - другое (расшифровать)</t>
  </si>
  <si>
    <t>Сроки выполнения</t>
  </si>
  <si>
    <t>Предложения по корректирующим мероприятиям по устранению отставания</t>
  </si>
  <si>
    <t>Процент выполнения за отчетный период (%)</t>
  </si>
  <si>
    <t>км ВЛ
 1-цеп</t>
  </si>
  <si>
    <t>км ВЛ
 2-цеп</t>
  </si>
  <si>
    <t>км КЛ</t>
  </si>
  <si>
    <t>средств, полученных от оказания услуг по регулируемым государством ценам (тарифам)</t>
  </si>
  <si>
    <t>Заключение договора на ТП</t>
  </si>
  <si>
    <t>1.2.1.</t>
  </si>
  <si>
    <t>Утверждение платы за ТП по индивидуальному проекту</t>
  </si>
  <si>
    <t>Заключение договора на разработку проектной документации</t>
  </si>
  <si>
    <t>Получение разрешения на строительство</t>
  </si>
  <si>
    <t>Утверждение документации по планировке территории</t>
  </si>
  <si>
    <t>Принятие уполномоченным органом решения о подготовке документации по планировке территории</t>
  </si>
  <si>
    <t>Получение правоустанавливающих документов на земельный участок</t>
  </si>
  <si>
    <t>Приемка проектной документации заказчиком</t>
  </si>
  <si>
    <t>Заключение договора  на выполнение строительно-монтажных работ (дополнительного соглашения к договору)</t>
  </si>
  <si>
    <t>Выполнение подготовительных работ на площадке строительства</t>
  </si>
  <si>
    <t>Закупка основного оборудования</t>
  </si>
  <si>
    <t>Получение положительного заключения государственной экологической экспертизы проектной документации</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</si>
  <si>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</si>
  <si>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Получение разрешения на эксплуатацию энергообъекта от органов государственного контроля и надзора на период пусконаладочных работ</t>
  </si>
  <si>
    <t>Получение разрешения на эксплуатацию энергообъекта от органов государственного контроля и надзора</t>
  </si>
  <si>
    <t>Приемка основных средств к бухгалтерскому учету</t>
  </si>
  <si>
    <t>4.5.</t>
  </si>
  <si>
    <t>1.7.</t>
  </si>
  <si>
    <t>1.8.</t>
  </si>
  <si>
    <t>1.9.</t>
  </si>
  <si>
    <t>1.10.</t>
  </si>
  <si>
    <t>1.11.</t>
  </si>
  <si>
    <t>1.12.</t>
  </si>
  <si>
    <t>3.7.</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</si>
  <si>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</si>
  <si>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t>
  </si>
  <si>
    <t>Наличие решения  об изъятии земельных участков для государственных или муниципальных нужд</t>
  </si>
  <si>
    <t>Наличие решения о переводе земель или земельных участков из одной категории в другую</t>
  </si>
  <si>
    <t>Наличие правоустанавливающих документов на земельный участок</t>
  </si>
  <si>
    <t>Наличие утвержденной документации по планировке территории</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</si>
  <si>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</si>
  <si>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t>
  </si>
  <si>
    <t>Наличие положительного заключения экспертизы проектной документации</t>
  </si>
  <si>
    <t>Наличие утвержденной проектной документации</t>
  </si>
  <si>
    <t>13</t>
  </si>
  <si>
    <t>15</t>
  </si>
  <si>
    <t>17</t>
  </si>
  <si>
    <t>19</t>
  </si>
  <si>
    <t>21</t>
  </si>
  <si>
    <t>23</t>
  </si>
  <si>
    <t>25</t>
  </si>
  <si>
    <t>Итого за год</t>
  </si>
  <si>
    <t>12</t>
  </si>
  <si>
    <t>14</t>
  </si>
  <si>
    <t>16</t>
  </si>
  <si>
    <t>18</t>
  </si>
  <si>
    <t>Раздел 3.3 Планируемые цели, задачи, этапы, сроки и конкретные результаты реализации инвестиционного проекта</t>
  </si>
  <si>
    <t>Раздел 2. Информация об энергопринимающих устройствах потребителей, с которыми заключены договоры об осуществлении технологического присоединения к электрическим сетям, предусматривающими выполнение мероприятий, реализуемых в рамках инвестиционного проекта,
 и  об определенных указанными договорами обязательствах сетевой организации на выполнение мероприятий, предусмотренных инвестиционным проектом</t>
  </si>
  <si>
    <t>20</t>
  </si>
  <si>
    <t xml:space="preserve"> 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</si>
  <si>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заключение, принятое
по результатам ТО</t>
  </si>
  <si>
    <t xml:space="preserve">Раздел 3.1 Конкретные результаты реализации инвестиционного проекта </t>
  </si>
  <si>
    <t>Тип линии</t>
  </si>
  <si>
    <t xml:space="preserve">Раздел 3.2 Конкретные результаты реализации инвестиционного проекта </t>
  </si>
  <si>
    <t>Раздел 4.  Показатели инвестиционного проекта (информация о федеральных законах, законах субъектов Российской Федерации,муниципальных правовых актах, решениях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финансирование инвестиционного проекта (объектов капитального строительства, предусмотренных инвестиционным проектом))</t>
  </si>
  <si>
    <t xml:space="preserve">Раздел 6.1. График реализации инвестиционного проекта  </t>
  </si>
  <si>
    <t>Раздел 6.2. Графики реализации инвестиционного проекта</t>
  </si>
  <si>
    <t>Задачи, решаемые в рамках инвестиционного проекта</t>
  </si>
  <si>
    <t>Обоснование необходимости реализации инвестиционного проекта</t>
  </si>
  <si>
    <t xml:space="preserve">Диспетчерское наименование линии электропередачи </t>
  </si>
  <si>
    <t>Количество капитальных ремонтов участка линии электропередачи  с начала
эксплуатации</t>
  </si>
  <si>
    <t>Наименование участка линии электропередачи, реконструкция (модернизация, техническое перевооружение) которого предусматривается инвестиционным проектом</t>
  </si>
  <si>
    <t>Год ввода в эксплуатацию участка линии электропередачи</t>
  </si>
  <si>
    <t>Цепность участка линии электропередачи</t>
  </si>
  <si>
    <t>Сечение провода на участке линии электропередачи</t>
  </si>
  <si>
    <t>Год последнего капитального ремонта  участка линии электропередачи</t>
  </si>
  <si>
    <t>Информация об объектах электроэнергетики, предусмотренных инвестиционным проектом, содержащаяся в схеме и программе развития Единой энергетической системы России (схеме и программе развития электроэнергетике субъекта Российской Федерации)</t>
  </si>
  <si>
    <t>22</t>
  </si>
  <si>
    <t>24</t>
  </si>
  <si>
    <t>Раздел 7. Результаты закупок товаров, работ и услуг, выполненных для целей реализации инвестиционного проекта</t>
  </si>
  <si>
    <t>Раздел 8. Отчет о ходе реализации инвестиционного проекта. Общие сведения о реализации проекта.</t>
  </si>
  <si>
    <t>Раздел 1. Общая информация об инвестиционном проекте</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</si>
  <si>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</si>
  <si>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</si>
  <si>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</si>
  <si>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r>
      <t>Номинальная мощность</t>
    </r>
    <r>
      <rPr>
        <b/>
        <sz val="12"/>
        <rFont val="Times New Roman"/>
        <family val="1"/>
        <charset val="204"/>
      </rPr>
      <t>, МВ•А, Мвар</t>
    </r>
  </si>
  <si>
    <t>Раздел 3.4. Показатели инвестиционного проекта. Оценка ожидаемого изменения показателей уровня надежности оказываемых услуг по передаче электрической энергии</t>
  </si>
  <si>
    <t>Описание состава объектов ивнестиционной деятельности их количества и характеристик в отношении каждого такого объекта</t>
  </si>
  <si>
    <t>Удельные стоимостные показатели реализации инвестиционного проекта</t>
  </si>
  <si>
    <t>Тип оборудования</t>
  </si>
  <si>
    <t>Характеристики объекта электроэнергетики (объекта инвестиционной деятельности), предусмотренного инвестиционным проектом</t>
  </si>
  <si>
    <t>Информация об объектах электроэнергетики, предусмотренных инвестиционным проектом, содержащаяся в схеме и программе развития электроэнергетики субъекта Российской Федерации</t>
  </si>
  <si>
    <t>Общий объем финансирования капитальных вложений по инвестиционному проекту за период реализации инвестиционной программы</t>
  </si>
  <si>
    <t>Общий объем освоения капитальных вложений по инвестиционному проекту за период реализации инвестиционной программы</t>
  </si>
  <si>
    <t>Плановые значения количественных показателей реализации инвестиционной программы, соответствующих целям инвестиционного проекта, указанных в пункте 2</t>
  </si>
  <si>
    <t>Выполнение строительно- монтажных и пусконаладочных работ</t>
  </si>
  <si>
    <t>от «__» _____ 2016 г. №___</t>
  </si>
  <si>
    <t>SAIDI</t>
  </si>
  <si>
    <r>
      <t>Ti</t>
    </r>
    <r>
      <rPr>
        <b/>
        <sz val="16"/>
        <color theme="1"/>
        <rFont val="Calibri"/>
        <family val="2"/>
        <charset val="204"/>
      </rPr>
      <t>·</t>
    </r>
    <r>
      <rPr>
        <b/>
        <sz val="16"/>
        <color theme="1"/>
        <rFont val="Calibri"/>
        <family val="2"/>
        <charset val="204"/>
        <scheme val="minor"/>
      </rPr>
      <t>Ni, час</t>
    </r>
  </si>
  <si>
    <r>
      <t>Ti</t>
    </r>
    <r>
      <rPr>
        <b/>
        <sz val="16"/>
        <color theme="1"/>
        <rFont val="Calibri"/>
        <family val="2"/>
        <charset val="204"/>
      </rPr>
      <t>·P</t>
    </r>
    <r>
      <rPr>
        <b/>
        <sz val="16"/>
        <color theme="1"/>
        <rFont val="Calibri"/>
        <family val="2"/>
        <charset val="204"/>
        <scheme val="minor"/>
      </rPr>
      <t>i, МВт час</t>
    </r>
  </si>
  <si>
    <r>
      <t>Ti</t>
    </r>
    <r>
      <rPr>
        <b/>
        <sz val="16"/>
        <color theme="1"/>
        <rFont val="Calibri"/>
        <family val="2"/>
        <charset val="204"/>
      </rPr>
      <t>·</t>
    </r>
    <r>
      <rPr>
        <b/>
        <sz val="16"/>
        <color theme="1"/>
        <rFont val="Calibri"/>
        <family val="2"/>
        <charset val="204"/>
        <scheme val="minor"/>
      </rPr>
      <t>Ni/Nt, час</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</si>
  <si>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</si>
  <si>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</si>
  <si>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</si>
  <si>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</si>
  <si>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</si>
  <si>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·P</t>
    </r>
    <r>
      <rPr>
        <b/>
        <sz val="16"/>
        <color theme="1"/>
        <rFont val="Calibri"/>
        <family val="2"/>
        <charset val="204"/>
        <scheme val="minor"/>
      </rPr>
      <t>i</t>
    </r>
  </si>
  <si>
    <r>
      <rPr>
        <b/>
        <sz val="16"/>
        <color theme="1"/>
        <rFont val="Symbol"/>
        <family val="1"/>
        <charset val="2"/>
      </rPr>
      <t>D</t>
    </r>
    <r>
      <rPr>
        <b/>
        <sz val="16"/>
        <color theme="1"/>
        <rFont val="Calibri"/>
        <family val="2"/>
        <charset val="204"/>
        <scheme val="minor"/>
      </rPr>
      <t>Пsaidi</t>
    </r>
  </si>
  <si>
    <r>
      <rPr>
        <b/>
        <sz val="16"/>
        <color theme="1"/>
        <rFont val="Symbol"/>
        <family val="1"/>
        <charset val="2"/>
      </rPr>
      <t>D</t>
    </r>
    <r>
      <rPr>
        <b/>
        <sz val="16"/>
        <color theme="1"/>
        <rFont val="Calibri"/>
        <family val="2"/>
        <charset val="204"/>
        <scheme val="minor"/>
      </rPr>
      <t>Пsaifi</t>
    </r>
  </si>
  <si>
    <r>
      <rPr>
        <b/>
        <sz val="16"/>
        <color theme="1"/>
        <rFont val="Symbol"/>
        <family val="1"/>
        <charset val="2"/>
      </rPr>
      <t>D</t>
    </r>
    <r>
      <rPr>
        <b/>
        <sz val="16"/>
        <color theme="1"/>
        <rFont val="Calibri"/>
        <family val="2"/>
        <charset val="204"/>
        <scheme val="minor"/>
      </rPr>
      <t>Пens</t>
    </r>
  </si>
  <si>
    <r>
      <t>другое</t>
    </r>
    <r>
      <rPr>
        <vertAlign val="superscript"/>
        <sz val="16"/>
        <color rgb="FF000000"/>
        <rFont val="Times New Roman"/>
        <family val="1"/>
        <charset val="204"/>
      </rPr>
      <t>3)</t>
    </r>
  </si>
  <si>
    <t>2021 год</t>
  </si>
  <si>
    <t>Год раскрытия информации: 2020 год</t>
  </si>
  <si>
    <t xml:space="preserve">  Год раскрытия информации: 2020 год</t>
  </si>
  <si>
    <t>2020 год</t>
  </si>
  <si>
    <t>не требуется</t>
  </si>
  <si>
    <t xml:space="preserve"> I квартал</t>
  </si>
  <si>
    <t>II квартал</t>
  </si>
  <si>
    <t>III квартал</t>
  </si>
  <si>
    <t>IV квартал</t>
  </si>
  <si>
    <t>2022 год</t>
  </si>
  <si>
    <t>2023 год</t>
  </si>
  <si>
    <t>2024 год</t>
  </si>
  <si>
    <t xml:space="preserve"> по состоянию на 01.01.2020 года</t>
  </si>
  <si>
    <t>по состоянию на 01.01.2020 года</t>
  </si>
  <si>
    <t>Республика Крым</t>
  </si>
  <si>
    <t>Инициация/проектирование</t>
  </si>
  <si>
    <t>НД</t>
  </si>
  <si>
    <t>Сметная стоимость проекта в ценах 2020 года с НДС, млн. руб.</t>
  </si>
  <si>
    <t>Факторов, влияющих на ход реализации не выявлено</t>
  </si>
  <si>
    <t>PI</t>
  </si>
  <si>
    <t>MIRR</t>
  </si>
  <si>
    <t>FV</t>
  </si>
  <si>
    <t>PV</t>
  </si>
  <si>
    <t>DPP</t>
  </si>
  <si>
    <t>PP</t>
  </si>
  <si>
    <t>IRR</t>
  </si>
  <si>
    <t>NPV (без учета продажи)</t>
  </si>
  <si>
    <t>Накопленный ЧДП</t>
  </si>
  <si>
    <t>EBIT</t>
  </si>
  <si>
    <t>EBITDA</t>
  </si>
  <si>
    <t xml:space="preserve"> </t>
  </si>
  <si>
    <t>БДР, руб.</t>
  </si>
  <si>
    <t xml:space="preserve">Доход, руб. без НДС </t>
  </si>
  <si>
    <t>WACC</t>
  </si>
  <si>
    <t xml:space="preserve">Срок кредита </t>
  </si>
  <si>
    <t>Целесообразность реализации проекта</t>
  </si>
  <si>
    <t xml:space="preserve">NPV через 10 лет, руб. </t>
  </si>
  <si>
    <t>Первый  ремонт объекта, лет после постройки</t>
  </si>
  <si>
    <t>Общая стоимость объекта,  руб. без НДС</t>
  </si>
  <si>
    <t>от «___»________2010 г. №____</t>
  </si>
  <si>
    <t>Оформление акта приемки законченного строительством объекта  за исключением случая, если застройщик является лицом, осуществляющим строительство</t>
  </si>
  <si>
    <r>
      <t>Ti, час (</t>
    </r>
    <r>
      <rPr>
        <b/>
        <sz val="12"/>
        <color theme="1"/>
        <rFont val="Calibri"/>
        <family val="2"/>
        <charset val="204"/>
        <scheme val="minor"/>
      </rPr>
      <t>время обесточения)</t>
    </r>
  </si>
  <si>
    <r>
      <t>Ni (</t>
    </r>
    <r>
      <rPr>
        <b/>
        <sz val="12"/>
        <color theme="1"/>
        <rFont val="Calibri"/>
        <family val="2"/>
        <charset val="204"/>
        <scheme val="minor"/>
      </rPr>
      <t>количество отключенных потр-лей)</t>
    </r>
  </si>
  <si>
    <t>Pi, МВт  (недоотпуск)</t>
  </si>
  <si>
    <r>
      <t xml:space="preserve">Nt </t>
    </r>
    <r>
      <rPr>
        <b/>
        <sz val="12"/>
        <color theme="1"/>
        <rFont val="Calibri"/>
        <family val="2"/>
        <charset val="204"/>
        <scheme val="minor"/>
      </rPr>
      <t>(общее количество потрлей в системе)</t>
    </r>
  </si>
  <si>
    <r>
      <t>Оценка ожидаемого количества прекращений передачи электрической энергии потребителям услуг на объектах электросеетвого хозяйства указанных в графе 2 (I</t>
    </r>
    <r>
      <rPr>
        <b/>
        <vertAlign val="superscript"/>
        <sz val="12"/>
        <color theme="1"/>
        <rFont val="Calibri"/>
        <family val="2"/>
        <charset val="204"/>
        <scheme val="minor"/>
      </rPr>
      <t>ИП</t>
    </r>
    <r>
      <rPr>
        <b/>
        <sz val="12"/>
        <color theme="1"/>
        <rFont val="Calibri"/>
        <family val="2"/>
        <charset val="204"/>
        <scheme val="minor"/>
      </rPr>
      <t xml:space="preserve">)
</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</si>
  <si>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</si>
  <si>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</si>
  <si>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Pi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</si>
  <si>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</si>
  <si>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·P</t>
    </r>
    <r>
      <rPr>
        <sz val="11"/>
        <color theme="1"/>
        <rFont val="Calibri"/>
        <family val="2"/>
        <charset val="204"/>
        <scheme val="minor"/>
      </rPr>
      <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</si>
  <si>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Ni/Nt</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</si>
  <si>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Ni/Nt</t>
    </r>
  </si>
  <si>
    <t>Исполнитель</t>
  </si>
  <si>
    <t>Лазебный Т.Г.</t>
  </si>
  <si>
    <t>Реквизиты договора ТП /  Приказа ГКЦТ</t>
  </si>
  <si>
    <t>Приложение  № 2.3</t>
  </si>
  <si>
    <t>Финансовая модель по проекту инвестиционной программы</t>
  </si>
  <si>
    <t>АО "Крымэнерго"</t>
  </si>
  <si>
    <t>Размер платы за технологическое присоединение (в соответствии с договором об осуществлении технологического присоединения), млн рублей с НДС</t>
  </si>
  <si>
    <t>План (факт) на 1.01.2020 года</t>
  </si>
  <si>
    <t>Инициирование</t>
  </si>
  <si>
    <t>Бюджетов субъектов Российской Федерации</t>
  </si>
  <si>
    <t>нет (готовятся при проектировании)</t>
  </si>
  <si>
    <t>С</t>
  </si>
  <si>
    <t>ООО "Капшин" договор №44-2</t>
  </si>
  <si>
    <t>объем заключенного договора в ценах 2019 года с НДС, млн. руб.</t>
  </si>
  <si>
    <t xml:space="preserve">нет </t>
  </si>
  <si>
    <t>Нет</t>
  </si>
  <si>
    <t>Релизация в два этапа 1 этап  - проектирование, 2 этап - строительство</t>
  </si>
  <si>
    <t>Указанный срок ввода объекта в эксплуатацию возможен.</t>
  </si>
  <si>
    <t>Реконструкция</t>
  </si>
  <si>
    <t>На основании сборника "УНЦ типовых технологических решений капитального строительства объектов электроэнергетики в части объектов электросетевого хозяйства", утв. приказом Минэнерго РФ от 17.01.2018 № 10</t>
  </si>
  <si>
    <t>Реконструкция, модернизация, техническое перевооружение  трансформаторных и иных подстанций, распределительных пунктов</t>
  </si>
  <si>
    <t xml:space="preserve">Приведение АБ к нормативным требованиям </t>
  </si>
  <si>
    <t>Ялтинский городской совет</t>
  </si>
  <si>
    <t>Местного</t>
  </si>
  <si>
    <t>1.52  млн. руб. с НДС</t>
  </si>
  <si>
    <t>1.26 млн. руб. без НДС</t>
  </si>
  <si>
    <t>ПС 110 кВ "Массандра"</t>
  </si>
  <si>
    <t>АБ</t>
  </si>
  <si>
    <t>АБ (500 А*Ч)</t>
  </si>
  <si>
    <t>Реконструкция  АБ на ПС 110 кВ "Массандра"</t>
  </si>
  <si>
    <t>K_1101016</t>
  </si>
  <si>
    <t>2021год</t>
  </si>
  <si>
    <t>Приведение резервного источника оперативного тока к нормативному состоянию</t>
  </si>
  <si>
    <t>Замена АБ с емкостью не менее 500 А*Ч</t>
  </si>
  <si>
    <t>Устранение замечаний технической инспекции ЕЭС в отчете от 29.11.2018 №60/18 п13.3.1</t>
  </si>
  <si>
    <t>АБ (А*Ч)</t>
  </si>
  <si>
    <t>АБ 500А*Ч</t>
  </si>
</sst>
</file>

<file path=xl/styles.xml><?xml version="1.0" encoding="utf-8"?>
<styleSheet xmlns="http://schemas.openxmlformats.org/spreadsheetml/2006/main" xmlns:mc="http://schemas.openxmlformats.org/markup-compatibility/2006" xmlns:x14ac="http://schemas.microsoft.com/office/spreadsheetml/2009/9/ac" mc:Ignorable="x14ac">
  <numFmts count="83">
    <numFmt numFmtId="43" formatCode="_-* #,##0.00\ _₽_-;\-* #,##0.00\ _₽_-;_-* &quot;-&quot;??\ _₽_-;_-@_-"/>
    <numFmt numFmtId="164" formatCode="_-* #,##0.00_р_._-;\-* #,##0.00_р_._-;_-* &quot;-&quot;??_р_._-;_-@_-"/>
    <numFmt numFmtId="165" formatCode="#,##0_ ;\-#,##0\ "/>
    <numFmt numFmtId="166" formatCode="_-* #,##0.00\ _р_._-;\-* #,##0.00\ _р_._-;_-* &quot;-&quot;??\ _р_._-;_-@_-"/>
    <numFmt numFmtId="167" formatCode="#,##0.0"/>
    <numFmt numFmtId="168" formatCode="0.000"/>
    <numFmt numFmtId="169" formatCode="######0.0#####"/>
    <numFmt numFmtId="170" formatCode="0.0%"/>
    <numFmt numFmtId="171" formatCode="_(* #,##0_);_(* \(#,##0\);_(* &quot;-&quot;_);_(@_)"/>
    <numFmt numFmtId="172" formatCode="#,##0.0000"/>
    <numFmt numFmtId="173" formatCode="#,##0.000"/>
    <numFmt numFmtId="174" formatCode="_([$€]* #,##0.00_);_([$€]* \(#,##0.00\);_([$€]* &quot;-&quot;??_);_(@_)"/>
    <numFmt numFmtId="175" formatCode="[$-419]mmmm;@"/>
    <numFmt numFmtId="176" formatCode="mmmm\ yyyy;@"/>
    <numFmt numFmtId="177" formatCode="[$-419]mmmm\ yyyy;@"/>
    <numFmt numFmtId="178" formatCode="_([$€]* #,##0.00_);_([$€]* \(#,##0.00\);_([$€]* \-??_);_(@_)"/>
    <numFmt numFmtId="179" formatCode="[$-419]d\ mmm\ yy;@"/>
    <numFmt numFmtId="180" formatCode="#.##000"/>
    <numFmt numFmtId="181" formatCode="#,#00"/>
    <numFmt numFmtId="182" formatCode="#"/>
    <numFmt numFmtId="183" formatCode="0.0_)"/>
    <numFmt numFmtId="184" formatCode="&quot;error&quot;;&quot;error&quot;;&quot;OK&quot;;&quot;  &quot;@"/>
    <numFmt numFmtId="185" formatCode="_-* #,##0.00\ _г_р_н_._-;\-* #,##0.00\ _г_р_н_._-;_-* &quot;-&quot;??\ _г_р_н_._-;_-@_-"/>
    <numFmt numFmtId="186" formatCode="_-* #,##0.00_р_._-;\-* #,##0.00_р_._-;_-* \-??_р_._-;_-@_-"/>
    <numFmt numFmtId="187" formatCode="000"/>
    <numFmt numFmtId="188" formatCode="_-* #,##0&quot;р.&quot;_-;\-* #,##0&quot;р.&quot;_-;_-* &quot;-р.&quot;_-;_-@_-"/>
    <numFmt numFmtId="189" formatCode="_-* #,##0.00&quot;р.&quot;_-;\-* #,##0.00&quot;р.&quot;_-;_-* \-??&quot;р.&quot;_-;_-@_-"/>
    <numFmt numFmtId="190" formatCode="dd\ mmm\ yyyy_);;;&quot;  &quot;@"/>
    <numFmt numFmtId="191" formatCode="dd\ mmm\ yyyy\ ;&quot;&quot;;&quot;&quot;;@"/>
    <numFmt numFmtId="192" formatCode="0.0"/>
    <numFmt numFmtId="193" formatCode="#,##0\ &quot;грн.&quot;;[Red]\-#,##0\ &quot;грн.&quot;"/>
    <numFmt numFmtId="194" formatCode="&quot;Истина&quot;;&quot;Истина&quot;;&quot;Ложь&quot;"/>
    <numFmt numFmtId="195" formatCode="#,##0_);\(#,##0\);&quot;- &quot;;&quot;  &quot;@"/>
    <numFmt numFmtId="196" formatCode="General_)"/>
    <numFmt numFmtId="197" formatCode="#,##0;[Red]\-#,##0"/>
    <numFmt numFmtId="198" formatCode="\ [$€]#,##0.00\ ;\ [$€]\(#,##0.00\);\ [$€]\-#\ ;@\ "/>
    <numFmt numFmtId="199" formatCode="_-* #,##0.00[$€-1]_-;\-* #,##0.00[$€-1]_-;_-* &quot;-&quot;??[$€-1]_-"/>
    <numFmt numFmtId="200" formatCode="_(* #,##0_);_(* \(#,##0\);_(* &quot; - &quot;_);_(@_)"/>
    <numFmt numFmtId="201" formatCode="_(* #,##0.00_);_(* \(#,##0.00\);_(* &quot; - &quot;_);_(@_)"/>
    <numFmt numFmtId="202" formatCode="#,##0;\(#,##0\);&quot;-&quot;"/>
    <numFmt numFmtId="203" formatCode="#,##0.0000_);\(#,##0.0000\);&quot;- &quot;;&quot;  &quot;@"/>
    <numFmt numFmtId="204" formatCode="_(* #,##0_);_(* \(#,##0\);_(* &quot;-&quot;_)"/>
    <numFmt numFmtId="205" formatCode="0.00&quot; %&quot;"/>
    <numFmt numFmtId="206" formatCode="#,##0.0,\ ;[Red]\(#,##0.0,\);&quot;-    &quot;"/>
    <numFmt numFmtId="207" formatCode="_(&quot;MT&quot;* #,##0.00_);&quot;(MT&quot;* #,##0.00\)"/>
    <numFmt numFmtId="208" formatCode="_-* #,##0\ _P_t_s_-;\-* #,##0\ _P_t_s_-;_-* &quot;-&quot;\ _P_t_s_-;_-@_-"/>
    <numFmt numFmtId="209" formatCode="_-* #,##0.00\ _P_t_s_-;\-* #,##0.00\ _P_t_s_-;_-* &quot;-&quot;??\ _P_t_s_-;_-@_-"/>
    <numFmt numFmtId="210" formatCode="_-* #,##0\ &quot;Pts&quot;_-;\-* #,##0\ &quot;Pts&quot;_-;_-* &quot;-&quot;\ &quot;Pts&quot;_-;_-@_-"/>
    <numFmt numFmtId="211" formatCode="_-* #,##0.00\ &quot;Pts&quot;_-;\-* #,##0.00\ &quot;Pts&quot;_-;_-* &quot;-&quot;??\ &quot;Pts&quot;_-;_-@_-"/>
    <numFmt numFmtId="212" formatCode="0.00_)"/>
    <numFmt numFmtId="213" formatCode="_(* #,##0_);_(* \(#,##0\);_(* &quot;-&quot;??_);_(@_)"/>
    <numFmt numFmtId="214" formatCode="_(* #,##0_);\(* #,##0\)"/>
    <numFmt numFmtId="215" formatCode="0%_);\(0%\)"/>
    <numFmt numFmtId="216" formatCode="#,##0.00&quot; &quot;[$руб.-419];[Red]&quot;-&quot;#,##0.00&quot; &quot;[$руб.-419]"/>
    <numFmt numFmtId="217" formatCode="_(\$* #,##0_);_(\$* \(#,##0\);_(\$* \-_);_(@_)"/>
    <numFmt numFmtId="218" formatCode="_(\$* #,##0.00_);_(\$* \(#,##0.00\);_(\$* \-??_);_(@_)"/>
    <numFmt numFmtId="219" formatCode="_(&quot;$&quot;* #,##0_);_(&quot;$&quot;* \(#,##0\);_(&quot;$&quot;* &quot;-&quot;_);_(@_)"/>
    <numFmt numFmtId="220" formatCode="_(&quot;$&quot;* #,##0.00_);_(&quot;$&quot;* \(#,##0.00\);_(&quot;$&quot;* &quot;-&quot;??_);_(@_)"/>
    <numFmt numFmtId="221" formatCode="&quot;$&quot;#,##0_);[Red]\(&quot;$&quot;#,##0\)"/>
    <numFmt numFmtId="222" formatCode="&quot;$&quot;#,##0.00_);[Red]\(&quot;$&quot;#,##0.00\)"/>
    <numFmt numFmtId="223" formatCode=";;&quot;zero&quot;;&quot;  &quot;@"/>
    <numFmt numFmtId="224" formatCode="#,##0.0%;\(#,##0.0%\);\-"/>
    <numFmt numFmtId="225" formatCode="#,##0;\(#,##0\);\-"/>
    <numFmt numFmtId="226" formatCode="#,##0.00;\(#,##0.00\);\-"/>
    <numFmt numFmtId="227" formatCode="#,##0.00_ ;\-#,##0.00\ "/>
    <numFmt numFmtId="228" formatCode="#,##0;\(#,##0\);\-;@"/>
    <numFmt numFmtId="229" formatCode="[$-419]d\-mmm\-yy;@"/>
    <numFmt numFmtId="230" formatCode="_-* #,##0.00&quot;р.&quot;_-;\-* #,##0.00&quot;р.&quot;_-;_-* &quot;-&quot;??&quot;р.&quot;_-;_-@_-"/>
    <numFmt numFmtId="231" formatCode="_-* #,##0.00&quot;₴&quot;_-;\-* #,##0.00&quot;₴&quot;_-;_-* &quot;-&quot;??&quot;₴&quot;_-;_-@_-"/>
    <numFmt numFmtId="232" formatCode="_-* #,##0\ _р_._-;\-* #,##0\ _р_._-;_-* &quot;- &quot;_р_._-;_-@_-"/>
    <numFmt numFmtId="233" formatCode="[Red]&quot;Fail&quot;;[Red]&quot;Fail&quot;;&quot;Ok&quot;"/>
    <numFmt numFmtId="234" formatCode="[Red]&quot;Fail&quot;;;&quot;Ok&quot;"/>
    <numFmt numFmtId="235" formatCode="_-* #,##0_-;\-* #,##0_-;_-* &quot;-&quot;_-;_-@_-"/>
    <numFmt numFmtId="236" formatCode="_-* #,##0.00_-;\-* #,##0.00_-;_-* &quot;-&quot;??_-;_-@_-"/>
    <numFmt numFmtId="237" formatCode="&quot;tu&quot;;;&quot;vw&quot;"/>
    <numFmt numFmtId="238" formatCode="_-* #,##0_р_._-;\-* #,##0_р_._-;_-* &quot;-&quot;_р_._-;_-@_-"/>
    <numFmt numFmtId="239" formatCode="_(* #,##0.00_);_(* \(#,##0.00\);_(* &quot;-&quot;??_);_(@_)"/>
    <numFmt numFmtId="240" formatCode="0.00000"/>
    <numFmt numFmtId="241" formatCode="0.00000000"/>
    <numFmt numFmtId="242" formatCode="_-* #,##0.00\ _р_._-;\-* #,##0.00\ _р_._-;_-* \-??\ _р_._-;_-@_-"/>
    <numFmt numFmtId="243" formatCode="_-&quot;\&quot;* #,##0_-;\-&quot;\&quot;* #,##0_-;_-&quot;\&quot;* &quot;-&quot;_-;_-@_-"/>
    <numFmt numFmtId="244" formatCode="_-&quot;\&quot;* #,##0.00_-;\-&quot;\&quot;* #,##0.00_-;_-&quot;\&quot;* &quot;-&quot;??_-;_-@_-"/>
    <numFmt numFmtId="245" formatCode="dd/mm/yy;@"/>
  </numFmts>
  <fonts count="260">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sz val="14"/>
      <color theme="1"/>
      <name val="Times New Roman"/>
      <family val="1"/>
      <charset val="204"/>
    </font>
    <font>
      <b/>
      <sz val="14"/>
      <color theme="1"/>
      <name val="Times New Roman"/>
      <family val="1"/>
      <charset val="204"/>
    </font>
    <font>
      <sz val="9"/>
      <color theme="1"/>
      <name val="Times New Roman"/>
      <family val="1"/>
      <charset val="204"/>
    </font>
    <font>
      <sz val="12"/>
      <color theme="1"/>
      <name val="Times New Roman"/>
      <family val="1"/>
      <charset val="204"/>
    </font>
    <font>
      <b/>
      <u/>
      <sz val="14"/>
      <color theme="1"/>
      <name val="Times New Roman"/>
      <family val="1"/>
      <charset val="204"/>
    </font>
    <font>
      <b/>
      <u/>
      <sz val="9"/>
      <color theme="1"/>
      <name val="Times New Roman"/>
      <family val="1"/>
      <charset val="204"/>
    </font>
    <font>
      <sz val="12"/>
      <color theme="1"/>
      <name val="Arial"/>
      <family val="2"/>
      <charset val="204"/>
    </font>
    <font>
      <sz val="12"/>
      <name val="Times New Roman"/>
      <family val="1"/>
      <charset val="204"/>
    </font>
    <font>
      <sz val="14"/>
      <name val="Times New Roman"/>
      <family val="1"/>
      <charset val="204"/>
    </font>
    <font>
      <b/>
      <sz val="12"/>
      <color theme="1"/>
      <name val="Arial"/>
      <family val="2"/>
      <charset val="204"/>
    </font>
    <font>
      <sz val="12"/>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rgb="FF000000"/>
      <name val="SimSun"/>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Times New Roman"/>
      <family val="1"/>
      <charset val="204"/>
    </font>
    <font>
      <sz val="8"/>
      <color theme="1"/>
      <name val="Times New Roman"/>
      <family val="1"/>
      <charset val="204"/>
    </font>
    <font>
      <b/>
      <sz val="11"/>
      <color theme="1"/>
      <name val="Times New Roman"/>
      <family val="1"/>
      <charset val="204"/>
    </font>
    <font>
      <b/>
      <sz val="12"/>
      <color theme="1"/>
      <name val="Times New Roman"/>
      <family val="1"/>
      <charset val="204"/>
    </font>
    <font>
      <sz val="11"/>
      <name val="Times New Roman"/>
      <family val="1"/>
      <charset val="204"/>
    </font>
    <font>
      <b/>
      <sz val="11"/>
      <name val="Times New Roman"/>
      <family val="1"/>
      <charset val="204"/>
    </font>
    <font>
      <b/>
      <sz val="12"/>
      <name val="Times New Roman"/>
      <family val="1"/>
      <charset val="204"/>
    </font>
    <font>
      <b/>
      <sz val="12"/>
      <color rgb="FF000000"/>
      <name val="Times New Roman"/>
      <family val="1"/>
      <charset val="204"/>
    </font>
    <font>
      <sz val="10"/>
      <name val="Arial Cyr"/>
      <charset val="204"/>
    </font>
    <font>
      <sz val="10"/>
      <name val="Times New Roman"/>
      <family val="1"/>
      <charset val="204"/>
    </font>
    <font>
      <sz val="10"/>
      <color indexed="9"/>
      <name val="Times New Roman"/>
      <family val="1"/>
      <charset val="204"/>
    </font>
    <font>
      <b/>
      <sz val="14"/>
      <name val="Times New Roman"/>
      <family val="1"/>
      <charset val="204"/>
    </font>
    <font>
      <i/>
      <sz val="12"/>
      <name val="Times New Roman"/>
      <family val="1"/>
      <charset val="204"/>
    </font>
    <font>
      <u/>
      <sz val="12"/>
      <name val="Times New Roman"/>
      <family val="1"/>
      <charset val="204"/>
    </font>
    <font>
      <sz val="10"/>
      <name val="Helv"/>
    </font>
    <font>
      <b/>
      <sz val="16"/>
      <color theme="1"/>
      <name val="Times New Roman"/>
      <family val="1"/>
      <charset val="204"/>
    </font>
    <font>
      <b/>
      <sz val="16"/>
      <name val="Times New Roman"/>
      <family val="1"/>
      <charset val="204"/>
    </font>
    <font>
      <b/>
      <sz val="16"/>
      <color theme="1"/>
      <name val="Calibri"/>
      <family val="2"/>
      <charset val="204"/>
      <scheme val="minor"/>
    </font>
    <font>
      <b/>
      <sz val="16"/>
      <color theme="1"/>
      <name val="Calibri"/>
      <family val="2"/>
      <charset val="204"/>
    </font>
    <font>
      <b/>
      <vertAlign val="superscript"/>
      <sz val="16"/>
      <color theme="1"/>
      <name val="Calibri"/>
      <family val="2"/>
      <charset val="204"/>
      <scheme val="minor"/>
    </font>
    <font>
      <b/>
      <sz val="16"/>
      <color theme="1"/>
      <name val="Symbol"/>
      <family val="1"/>
      <charset val="2"/>
    </font>
    <font>
      <sz val="16"/>
      <name val="Times New Roman"/>
      <family val="1"/>
      <charset val="204"/>
    </font>
    <font>
      <sz val="16"/>
      <color rgb="FF000000"/>
      <name val="Times New Roman"/>
      <family val="1"/>
      <charset val="204"/>
    </font>
    <font>
      <vertAlign val="superscript"/>
      <sz val="16"/>
      <color rgb="FF000000"/>
      <name val="Times New Roman"/>
      <family val="1"/>
      <charset val="204"/>
    </font>
    <font>
      <b/>
      <sz val="12"/>
      <color theme="1"/>
      <name val="Calibri"/>
      <family val="2"/>
      <charset val="204"/>
      <scheme val="minor"/>
    </font>
    <font>
      <b/>
      <u/>
      <sz val="16"/>
      <color theme="1"/>
      <name val="Times New Roman"/>
      <family val="1"/>
      <charset val="204"/>
    </font>
    <font>
      <b/>
      <u/>
      <sz val="12"/>
      <color theme="1"/>
      <name val="Times New Roman"/>
      <family val="1"/>
      <charset val="204"/>
    </font>
    <font>
      <b/>
      <sz val="10"/>
      <color theme="1"/>
      <name val="Times New Roman"/>
      <family val="1"/>
      <charset val="204"/>
    </font>
    <font>
      <sz val="12"/>
      <color theme="1"/>
      <name val="Calibri"/>
      <family val="2"/>
      <charset val="204"/>
    </font>
    <font>
      <sz val="12"/>
      <name val="Calibri"/>
      <family val="2"/>
      <charset val="204"/>
      <scheme val="minor"/>
    </font>
    <font>
      <b/>
      <sz val="11"/>
      <color indexed="8"/>
      <name val="Times New Roman"/>
      <family val="1"/>
      <charset val="204"/>
    </font>
    <font>
      <sz val="12"/>
      <color theme="0"/>
      <name val="Times New Roman"/>
      <family val="1"/>
      <charset val="204"/>
    </font>
    <font>
      <sz val="11"/>
      <color indexed="9"/>
      <name val="Times New Roman"/>
      <family val="1"/>
      <charset val="204"/>
    </font>
    <font>
      <sz val="10"/>
      <color indexed="8"/>
      <name val="Times New Roman"/>
      <family val="1"/>
      <charset val="204"/>
    </font>
    <font>
      <sz val="8"/>
      <color indexed="63"/>
      <name val="Times New Roman"/>
      <family val="1"/>
      <charset val="204"/>
    </font>
    <font>
      <b/>
      <sz val="9"/>
      <color indexed="81"/>
      <name val="Tahoma"/>
      <family val="2"/>
      <charset val="204"/>
    </font>
    <font>
      <sz val="9"/>
      <color indexed="81"/>
      <name val="Tahoma"/>
      <family val="2"/>
      <charset val="204"/>
    </font>
    <font>
      <sz val="10"/>
      <color indexed="81"/>
      <name val="Tahoma"/>
      <family val="2"/>
      <charset val="204"/>
    </font>
    <font>
      <b/>
      <vertAlign val="superscript"/>
      <sz val="12"/>
      <color theme="1"/>
      <name val="Calibri"/>
      <family val="2"/>
      <charset val="204"/>
      <scheme val="minor"/>
    </font>
    <font>
      <sz val="11"/>
      <name val="Calibri"/>
      <family val="2"/>
      <charset val="204"/>
      <scheme val="minor"/>
    </font>
    <font>
      <sz val="11"/>
      <color theme="1"/>
      <name val="Symbol"/>
      <family val="1"/>
      <charset val="2"/>
    </font>
    <font>
      <vertAlign val="superscript"/>
      <sz val="11"/>
      <color theme="1"/>
      <name val="Calibri"/>
      <family val="2"/>
      <charset val="204"/>
      <scheme val="minor"/>
    </font>
    <font>
      <sz val="11"/>
      <color theme="1"/>
      <name val="Calibri"/>
      <family val="2"/>
      <charset val="204"/>
    </font>
    <font>
      <sz val="12"/>
      <name val="Times New Roman"/>
      <family val="1"/>
      <charset val="204"/>
    </font>
    <font>
      <b/>
      <sz val="10"/>
      <color theme="0"/>
      <name val="Times New Roman"/>
      <family val="1"/>
      <charset val="204"/>
    </font>
    <font>
      <sz val="10"/>
      <color theme="0"/>
      <name val="Times New Roman"/>
      <family val="1"/>
      <charset val="204"/>
    </font>
    <font>
      <sz val="11"/>
      <color theme="0"/>
      <name val="Times New Roman"/>
      <family val="1"/>
      <charset val="204"/>
    </font>
    <font>
      <sz val="11"/>
      <color indexed="8"/>
      <name val="Times New Roman"/>
      <family val="1"/>
      <charset val="204"/>
    </font>
    <font>
      <sz val="10"/>
      <name val="PragmaticaCTT"/>
      <charset val="204"/>
    </font>
    <font>
      <b/>
      <sz val="10"/>
      <name val="Arial Cyr"/>
      <charset val="204"/>
    </font>
    <font>
      <b/>
      <sz val="12"/>
      <name val="Calibri"/>
      <family val="2"/>
      <charset val="204"/>
      <scheme val="minor"/>
    </font>
    <font>
      <b/>
      <sz val="18"/>
      <color theme="3"/>
      <name val="Cambria"/>
      <family val="2"/>
      <charset val="204"/>
      <scheme val="major"/>
    </font>
    <font>
      <b/>
      <sz val="14"/>
      <color indexed="8"/>
      <name val="Times New Roman"/>
      <family val="1"/>
      <charset val="204"/>
    </font>
    <font>
      <sz val="12"/>
      <color rgb="FFFF0000"/>
      <name val="Times New Roman"/>
      <family val="1"/>
      <charset val="204"/>
    </font>
    <font>
      <sz val="14"/>
      <color rgb="FFFF0000"/>
      <name val="Times New Roman"/>
      <family val="1"/>
      <charset val="204"/>
    </font>
    <font>
      <u/>
      <sz val="14"/>
      <color rgb="FFFF0000"/>
      <name val="Times New Roman"/>
      <family val="1"/>
      <charset val="204"/>
    </font>
    <font>
      <sz val="10"/>
      <color indexed="8"/>
      <name val="MS Sans Serif"/>
      <family val="2"/>
      <charset val="204"/>
    </font>
    <font>
      <sz val="10"/>
      <name val="Helv"/>
      <charset val="204"/>
    </font>
    <font>
      <sz val="10"/>
      <name val="Arial Cyr"/>
      <family val="2"/>
      <charset val="204"/>
    </font>
    <font>
      <sz val="10"/>
      <name val="Arial Cyr"/>
    </font>
    <font>
      <sz val="12"/>
      <color indexed="8"/>
      <name val="Courier"/>
      <family val="1"/>
      <charset val="204"/>
    </font>
    <font>
      <sz val="12"/>
      <color indexed="8"/>
      <name val="Courier"/>
      <family val="3"/>
    </font>
    <font>
      <sz val="1"/>
      <color indexed="8"/>
      <name val="Courier New"/>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8"/>
      <name val="Calibri"/>
      <family val="2"/>
    </font>
    <font>
      <sz val="8"/>
      <color theme="1"/>
      <name val="Arial"/>
      <family val="2"/>
    </font>
    <font>
      <sz val="11"/>
      <color theme="0"/>
      <name val="Calibri"/>
      <family val="2"/>
      <scheme val="minor"/>
    </font>
    <font>
      <sz val="11"/>
      <color indexed="9"/>
      <name val="Calibri"/>
      <family val="2"/>
    </font>
    <font>
      <sz val="11"/>
      <color theme="0"/>
      <name val="Calibri"/>
      <family val="2"/>
      <charset val="204"/>
      <scheme val="minor"/>
    </font>
    <font>
      <sz val="8"/>
      <color theme="0"/>
      <name val="Arial"/>
      <family val="2"/>
    </font>
    <font>
      <sz val="10"/>
      <name val="Courier New"/>
      <family val="3"/>
      <charset val="204"/>
    </font>
    <font>
      <sz val="11"/>
      <color rgb="FF9C0006"/>
      <name val="Calibri"/>
      <family val="2"/>
      <scheme val="minor"/>
    </font>
    <font>
      <b/>
      <sz val="11"/>
      <color indexed="9"/>
      <name val="Calibri"/>
      <family val="2"/>
    </font>
    <font>
      <b/>
      <sz val="11"/>
      <color rgb="FFFA7D00"/>
      <name val="Calibri"/>
      <family val="2"/>
      <scheme val="minor"/>
    </font>
    <font>
      <b/>
      <sz val="11"/>
      <color theme="0"/>
      <name val="Calibri"/>
      <family val="2"/>
      <scheme val="minor"/>
    </font>
    <font>
      <b/>
      <sz val="10"/>
      <name val="Arial"/>
      <family val="2"/>
    </font>
    <font>
      <sz val="10"/>
      <color theme="1"/>
      <name val="Arial"/>
      <family val="2"/>
      <charset val="204"/>
    </font>
    <font>
      <sz val="10"/>
      <color indexed="22"/>
      <name val="Arial"/>
      <family val="2"/>
      <charset val="204"/>
    </font>
    <font>
      <b/>
      <sz val="10"/>
      <color indexed="8"/>
      <name val="Helv"/>
      <charset val="204"/>
    </font>
    <font>
      <sz val="8"/>
      <name val="Tahoma"/>
      <family val="2"/>
      <charset val="204"/>
    </font>
    <font>
      <i/>
      <sz val="10"/>
      <name val="Arial"/>
      <family val="2"/>
      <charset val="204"/>
    </font>
    <font>
      <sz val="10"/>
      <name val="MS Sans Serif"/>
      <family val="2"/>
      <charset val="204"/>
    </font>
    <font>
      <sz val="10"/>
      <name val="Times New Roman CE"/>
    </font>
    <font>
      <i/>
      <sz val="11"/>
      <color rgb="FF7F7F7F"/>
      <name val="Calibri"/>
      <family val="2"/>
      <scheme val="minor"/>
    </font>
    <font>
      <sz val="9"/>
      <name val="Times New Roman"/>
      <family val="1"/>
    </font>
    <font>
      <b/>
      <u val="singleAccounting"/>
      <sz val="9"/>
      <name val="Times New Roman"/>
      <family val="1"/>
    </font>
    <font>
      <b/>
      <sz val="16"/>
      <name val="Arial"/>
      <family val="2"/>
    </font>
    <font>
      <i/>
      <sz val="12"/>
      <name val="Helv"/>
    </font>
    <font>
      <sz val="10"/>
      <color indexed="12"/>
      <name val="Arial"/>
      <family val="2"/>
      <charset val="204"/>
    </font>
    <font>
      <sz val="10"/>
      <color indexed="12"/>
      <name val="Arial"/>
      <family val="2"/>
    </font>
    <font>
      <sz val="11"/>
      <color rgb="FF006100"/>
      <name val="Calibri"/>
      <family val="2"/>
      <scheme val="minor"/>
    </font>
    <font>
      <sz val="8"/>
      <name val="Arial"/>
      <family val="2"/>
    </font>
    <font>
      <b/>
      <sz val="8"/>
      <name val="Tahoma"/>
      <family val="2"/>
      <charset val="204"/>
    </font>
    <font>
      <b/>
      <sz val="12"/>
      <name val="Arial"/>
      <family val="2"/>
      <charset val="204"/>
    </font>
    <font>
      <b/>
      <sz val="12"/>
      <name val="Arial"/>
      <family val="2"/>
    </font>
    <font>
      <b/>
      <sz val="15"/>
      <color theme="3"/>
      <name val="Calibri"/>
      <family val="2"/>
      <scheme val="minor"/>
    </font>
    <font>
      <b/>
      <sz val="13"/>
      <color theme="3"/>
      <name val="Calibri"/>
      <family val="2"/>
      <scheme val="minor"/>
    </font>
    <font>
      <b/>
      <sz val="11"/>
      <color theme="3"/>
      <name val="Calibri"/>
      <family val="2"/>
      <scheme val="minor"/>
    </font>
    <font>
      <b/>
      <i/>
      <sz val="16"/>
      <color theme="1"/>
      <name val="Arial Cyr"/>
      <charset val="204"/>
    </font>
    <font>
      <sz val="8"/>
      <color indexed="16"/>
      <name val="Arial MT"/>
      <family val="2"/>
      <charset val="204"/>
    </font>
    <font>
      <sz val="8"/>
      <color indexed="16"/>
      <name val="Arial MT"/>
    </font>
    <font>
      <u/>
      <sz val="8.5"/>
      <color theme="10"/>
      <name val="EYInterstate Light"/>
      <charset val="204"/>
    </font>
    <font>
      <u/>
      <sz val="10"/>
      <color indexed="12"/>
      <name val="Arial"/>
      <family val="2"/>
      <charset val="204"/>
    </font>
    <font>
      <b/>
      <sz val="10"/>
      <color indexed="56"/>
      <name val="Arial"/>
      <family val="2"/>
      <charset val="204"/>
    </font>
    <font>
      <sz val="10"/>
      <color indexed="56"/>
      <name val="Arial"/>
      <family val="2"/>
      <charset val="204"/>
    </font>
    <font>
      <sz val="11"/>
      <color rgb="FF3F3F76"/>
      <name val="Calibri"/>
      <family val="2"/>
      <scheme val="minor"/>
    </font>
    <font>
      <sz val="10"/>
      <color indexed="8"/>
      <name val="Helv"/>
      <charset val="204"/>
    </font>
    <font>
      <sz val="9"/>
      <name val="Arial Cyr"/>
      <charset val="204"/>
    </font>
    <font>
      <sz val="9"/>
      <name val="Arial Cyr"/>
      <family val="2"/>
      <charset val="204"/>
    </font>
    <font>
      <u/>
      <sz val="8"/>
      <color rgb="FF000000"/>
      <name val="Arial"/>
      <family val="2"/>
      <charset val="204"/>
    </font>
    <font>
      <sz val="8"/>
      <color rgb="FF000000"/>
      <name val="Arial"/>
      <family val="2"/>
      <charset val="204"/>
    </font>
    <font>
      <sz val="8"/>
      <color indexed="8"/>
      <name val="Arial"/>
      <family val="2"/>
      <charset val="204"/>
    </font>
    <font>
      <b/>
      <sz val="8"/>
      <color rgb="FF000000"/>
      <name val="Arial"/>
      <family val="2"/>
      <charset val="204"/>
    </font>
    <font>
      <b/>
      <u/>
      <sz val="8"/>
      <color rgb="FF000000"/>
      <name val="Arial"/>
      <family val="2"/>
      <charset val="204"/>
    </font>
    <font>
      <b/>
      <i/>
      <sz val="8"/>
      <color rgb="FF000000"/>
      <name val="Arial"/>
      <family val="2"/>
      <charset val="204"/>
    </font>
    <font>
      <sz val="8"/>
      <name val="Arial"/>
      <family val="2"/>
      <charset val="204"/>
    </font>
    <font>
      <sz val="11"/>
      <color rgb="FFFA7D00"/>
      <name val="Calibri"/>
      <family val="2"/>
      <scheme val="minor"/>
    </font>
    <font>
      <sz val="11"/>
      <color rgb="FF9C6500"/>
      <name val="Calibri"/>
      <family val="2"/>
      <scheme val="minor"/>
    </font>
    <font>
      <sz val="10"/>
      <name val="Arial CE"/>
      <family val="2"/>
      <charset val="238"/>
    </font>
    <font>
      <b/>
      <i/>
      <sz val="16"/>
      <name val="Helv"/>
    </font>
    <font>
      <sz val="10"/>
      <name val="EYInterstate Light"/>
      <charset val="204"/>
    </font>
    <font>
      <sz val="10"/>
      <color theme="1"/>
      <name val="Arial"/>
      <family val="2"/>
    </font>
    <font>
      <sz val="10"/>
      <name val="Arial CE"/>
      <charset val="238"/>
    </font>
    <font>
      <sz val="8"/>
      <name val="Arial CE"/>
    </font>
    <font>
      <sz val="8"/>
      <name val="Arial MT"/>
      <family val="2"/>
      <charset val="204"/>
    </font>
    <font>
      <sz val="8"/>
      <name val="Arial MT"/>
    </font>
    <font>
      <b/>
      <i/>
      <sz val="10"/>
      <name val="Arial"/>
      <family val="2"/>
      <charset val="204"/>
    </font>
    <font>
      <b/>
      <sz val="11"/>
      <color rgb="FF3F3F3F"/>
      <name val="Calibri"/>
      <family val="2"/>
      <scheme val="minor"/>
    </font>
    <font>
      <sz val="12"/>
      <name val="Times New Roman Cyr"/>
      <charset val="204"/>
    </font>
    <font>
      <b/>
      <sz val="12"/>
      <color indexed="8"/>
      <name val="Helv"/>
      <charset val="204"/>
    </font>
    <font>
      <b/>
      <sz val="14"/>
      <color indexed="8"/>
      <name val="Helv"/>
      <charset val="204"/>
    </font>
    <font>
      <b/>
      <sz val="10"/>
      <color indexed="8"/>
      <name val="Helv"/>
    </font>
    <font>
      <b/>
      <i/>
      <u/>
      <sz val="11"/>
      <color theme="1"/>
      <name val="Arial Cyr"/>
      <charset val="204"/>
    </font>
    <font>
      <sz val="10"/>
      <color indexed="8"/>
      <name val="Arial"/>
      <family val="2"/>
      <charset val="204"/>
    </font>
    <font>
      <b/>
      <sz val="14"/>
      <color indexed="8"/>
      <name val="Arial"/>
      <family val="2"/>
      <charset val="204"/>
    </font>
    <font>
      <u/>
      <sz val="10"/>
      <name val="Arial"/>
      <family val="2"/>
      <charset val="204"/>
    </font>
    <font>
      <u/>
      <sz val="8"/>
      <name val="Tahoma"/>
      <family val="2"/>
      <charset val="204"/>
    </font>
    <font>
      <sz val="10"/>
      <name val="Courier"/>
      <family val="3"/>
    </font>
    <font>
      <sz val="10"/>
      <name val="Courier"/>
      <family val="1"/>
      <charset val="204"/>
    </font>
    <font>
      <sz val="11"/>
      <color indexed="63"/>
      <name val="Calibri"/>
      <family val="2"/>
      <charset val="204"/>
    </font>
    <font>
      <sz val="8"/>
      <name val="Pragmatica"/>
      <charset val="204"/>
    </font>
    <font>
      <sz val="8"/>
      <name val="Pragmatica"/>
    </font>
    <font>
      <sz val="10"/>
      <color indexed="0"/>
      <name val="Helv"/>
    </font>
    <font>
      <b/>
      <sz val="10"/>
      <color indexed="10"/>
      <name val="Arial"/>
      <family val="2"/>
    </font>
    <font>
      <b/>
      <sz val="18"/>
      <color theme="3"/>
      <name val="Cambria"/>
      <family val="2"/>
      <scheme val="major"/>
    </font>
    <font>
      <sz val="10"/>
      <color indexed="10"/>
      <name val="Arial"/>
      <family val="2"/>
    </font>
    <font>
      <b/>
      <sz val="11"/>
      <color theme="1"/>
      <name val="Calibri"/>
      <family val="2"/>
      <scheme val="minor"/>
    </font>
    <font>
      <sz val="11"/>
      <color rgb="FFFF0000"/>
      <name val="Calibri"/>
      <family val="2"/>
      <scheme val="minor"/>
    </font>
    <font>
      <sz val="11"/>
      <color indexed="62"/>
      <name val="Calibri"/>
      <family val="2"/>
    </font>
    <font>
      <sz val="11"/>
      <color rgb="FF3F3F76"/>
      <name val="Calibri"/>
      <family val="2"/>
      <charset val="204"/>
      <scheme val="minor"/>
    </font>
    <font>
      <sz val="10"/>
      <name val="Calibri"/>
      <family val="2"/>
      <charset val="204"/>
    </font>
    <font>
      <i/>
      <sz val="10"/>
      <color theme="1"/>
      <name val="Arial Narrow"/>
      <family val="2"/>
      <charset val="204"/>
    </font>
    <font>
      <sz val="10"/>
      <color theme="1"/>
      <name val="Arial Narrow"/>
      <family val="2"/>
      <charset val="204"/>
    </font>
    <font>
      <b/>
      <sz val="11"/>
      <color indexed="63"/>
      <name val="Calibri"/>
      <family val="2"/>
    </font>
    <font>
      <b/>
      <sz val="11"/>
      <color rgb="FF3F3F3F"/>
      <name val="Calibri"/>
      <family val="2"/>
      <charset val="204"/>
      <scheme val="minor"/>
    </font>
    <font>
      <b/>
      <sz val="11"/>
      <color indexed="52"/>
      <name val="Calibri"/>
      <family val="2"/>
    </font>
    <font>
      <b/>
      <sz val="11"/>
      <color rgb="FFFA7D00"/>
      <name val="Calibri"/>
      <family val="2"/>
      <charset val="204"/>
      <scheme val="minor"/>
    </font>
    <font>
      <u/>
      <sz val="6"/>
      <color theme="10"/>
      <name val="Arial Cyr"/>
      <charset val="204"/>
    </font>
    <font>
      <u/>
      <sz val="11"/>
      <color theme="10"/>
      <name val="Calibri"/>
      <family val="2"/>
      <charset val="204"/>
    </font>
    <font>
      <sz val="10"/>
      <color theme="1"/>
      <name val="Calibri"/>
      <family val="2"/>
      <charset val="204"/>
    </font>
    <font>
      <b/>
      <sz val="10"/>
      <name val="Arial"/>
      <family val="2"/>
      <charset val="204"/>
    </font>
    <font>
      <b/>
      <i/>
      <sz val="10"/>
      <name val="Arial Narrow"/>
      <family val="2"/>
      <charset val="204"/>
    </font>
    <font>
      <b/>
      <sz val="15"/>
      <color indexed="56"/>
      <name val="Calibri"/>
      <family val="2"/>
    </font>
    <font>
      <b/>
      <sz val="15"/>
      <color indexed="62"/>
      <name val="Calibri"/>
      <family val="2"/>
      <charset val="204"/>
    </font>
    <font>
      <b/>
      <sz val="15"/>
      <color theme="3"/>
      <name val="Calibri"/>
      <family val="2"/>
      <charset val="204"/>
      <scheme val="minor"/>
    </font>
    <font>
      <b/>
      <sz val="13"/>
      <color indexed="56"/>
      <name val="Calibri"/>
      <family val="2"/>
    </font>
    <font>
      <b/>
      <sz val="13"/>
      <color indexed="62"/>
      <name val="Calibri"/>
      <family val="2"/>
      <charset val="204"/>
    </font>
    <font>
      <b/>
      <sz val="13"/>
      <color theme="3"/>
      <name val="Calibri"/>
      <family val="2"/>
      <charset val="204"/>
      <scheme val="minor"/>
    </font>
    <font>
      <b/>
      <sz val="11"/>
      <color indexed="56"/>
      <name val="Calibri"/>
      <family val="2"/>
    </font>
    <font>
      <b/>
      <sz val="11"/>
      <color indexed="62"/>
      <name val="Calibri"/>
      <family val="2"/>
      <charset val="204"/>
    </font>
    <font>
      <b/>
      <sz val="11"/>
      <color theme="3"/>
      <name val="Calibri"/>
      <family val="2"/>
      <charset val="204"/>
      <scheme val="minor"/>
    </font>
    <font>
      <b/>
      <sz val="10"/>
      <name val="Arial Narrow"/>
      <family val="2"/>
      <charset val="204"/>
    </font>
    <font>
      <sz val="10"/>
      <color rgb="FFA6A6A6"/>
      <name val="Arial"/>
      <family val="2"/>
      <charset val="204"/>
    </font>
    <font>
      <sz val="10"/>
      <color rgb="FF787878"/>
      <name val="Calibri"/>
      <family val="2"/>
      <charset val="204"/>
    </font>
    <font>
      <b/>
      <sz val="11"/>
      <color indexed="8"/>
      <name val="Calibri"/>
      <family val="2"/>
    </font>
    <font>
      <b/>
      <sz val="11"/>
      <color theme="0"/>
      <name val="Calibri"/>
      <family val="2"/>
      <charset val="204"/>
      <scheme val="minor"/>
    </font>
    <font>
      <b/>
      <sz val="18"/>
      <color indexed="56"/>
      <name val="Cambria"/>
      <family val="2"/>
    </font>
    <font>
      <b/>
      <sz val="18"/>
      <color indexed="62"/>
      <name val="Cambria"/>
      <family val="2"/>
      <charset val="204"/>
    </font>
    <font>
      <b/>
      <sz val="14"/>
      <color rgb="FF3E3E3E"/>
      <name val="Arial"/>
      <family val="2"/>
      <charset val="204"/>
    </font>
    <font>
      <b/>
      <sz val="16"/>
      <color rgb="FFA6A6A6"/>
      <name val="Calibri"/>
      <family val="2"/>
      <charset val="204"/>
    </font>
    <font>
      <b/>
      <sz val="10"/>
      <color rgb="FF505050"/>
      <name val="Calibri"/>
      <family val="2"/>
      <charset val="204"/>
    </font>
    <font>
      <b/>
      <sz val="10"/>
      <color rgb="FF3E3E3E"/>
      <name val="Calibri"/>
      <family val="2"/>
      <charset val="204"/>
    </font>
    <font>
      <b/>
      <sz val="12"/>
      <color rgb="FFFFDE00"/>
      <name val="Calibri"/>
      <family val="2"/>
      <charset val="204"/>
    </font>
    <font>
      <sz val="16"/>
      <color rgb="FF3E3E3E"/>
      <name val="Calibri"/>
      <family val="2"/>
      <charset val="204"/>
    </font>
    <font>
      <sz val="11"/>
      <color indexed="60"/>
      <name val="Calibri"/>
      <family val="2"/>
    </font>
    <font>
      <sz val="11"/>
      <color rgb="FF9C6500"/>
      <name val="Calibri"/>
      <family val="2"/>
      <charset val="204"/>
      <scheme val="minor"/>
    </font>
    <font>
      <sz val="11"/>
      <color rgb="FF000000"/>
      <name val="Calibri"/>
      <family val="2"/>
      <charset val="204"/>
      <scheme val="minor"/>
    </font>
    <font>
      <sz val="9"/>
      <color theme="1"/>
      <name val="Calibri"/>
      <family val="2"/>
      <charset val="204"/>
    </font>
    <font>
      <sz val="10"/>
      <name val="Arial Cyr"/>
      <family val="2"/>
    </font>
    <font>
      <sz val="10"/>
      <color theme="1"/>
      <name val="Arial Cyr"/>
      <family val="2"/>
      <charset val="204"/>
    </font>
    <font>
      <sz val="10"/>
      <color indexed="8"/>
      <name val="Arial Cyr"/>
      <family val="2"/>
      <charset val="204"/>
    </font>
    <font>
      <sz val="6"/>
      <color indexed="8"/>
      <name val="Arial"/>
      <family val="2"/>
      <charset val="204"/>
    </font>
    <font>
      <sz val="11"/>
      <color rgb="FF000000"/>
      <name val="Calibri"/>
      <family val="2"/>
      <charset val="204"/>
    </font>
    <font>
      <sz val="10"/>
      <name val="PragmaticaCTT"/>
    </font>
    <font>
      <sz val="8"/>
      <color indexed="9"/>
      <name val="Tahoma"/>
      <family val="2"/>
      <charset val="204"/>
    </font>
    <font>
      <sz val="7"/>
      <color theme="1"/>
      <name val="Calibri"/>
      <family val="2"/>
      <charset val="204"/>
      <scheme val="minor"/>
    </font>
    <font>
      <sz val="11"/>
      <color theme="1"/>
      <name val="Arial Cyr"/>
      <charset val="204"/>
    </font>
    <font>
      <sz val="8"/>
      <color rgb="FFFFFFFF"/>
      <name val="Tahoma"/>
      <family val="2"/>
      <charset val="204"/>
    </font>
    <font>
      <sz val="22"/>
      <name val="Arial Cyr"/>
      <charset val="204"/>
    </font>
    <font>
      <sz val="11"/>
      <color indexed="20"/>
      <name val="Calibri"/>
      <family val="2"/>
    </font>
    <font>
      <sz val="11"/>
      <color rgb="FF9C0006"/>
      <name val="Calibri"/>
      <family val="2"/>
      <charset val="204"/>
      <scheme val="minor"/>
    </font>
    <font>
      <b/>
      <sz val="10"/>
      <color theme="1"/>
      <name val="Arial Narrow"/>
      <family val="2"/>
      <charset val="204"/>
    </font>
    <font>
      <i/>
      <sz val="11"/>
      <color indexed="23"/>
      <name val="Calibri"/>
      <family val="2"/>
    </font>
    <font>
      <i/>
      <sz val="11"/>
      <color rgb="FF7F7F7F"/>
      <name val="Calibri"/>
      <family val="2"/>
      <charset val="204"/>
      <scheme val="minor"/>
    </font>
    <font>
      <b/>
      <sz val="10"/>
      <color rgb="FFA6A6A6"/>
      <name val="Arial"/>
      <family val="2"/>
      <charset val="204"/>
    </font>
    <font>
      <sz val="10"/>
      <color rgb="FF646464"/>
      <name val="Calibri"/>
      <family val="2"/>
      <charset val="204"/>
    </font>
    <font>
      <sz val="12"/>
      <color indexed="8"/>
      <name val="Calibri"/>
      <family val="2"/>
      <charset val="204"/>
    </font>
    <font>
      <sz val="11"/>
      <color theme="1"/>
      <name val="Arial"/>
      <family val="2"/>
      <charset val="204"/>
    </font>
    <font>
      <sz val="11"/>
      <color indexed="52"/>
      <name val="Calibri"/>
      <family val="2"/>
    </font>
    <font>
      <sz val="11"/>
      <color rgb="FFFA7D00"/>
      <name val="Calibri"/>
      <family val="2"/>
      <charset val="204"/>
      <scheme val="minor"/>
    </font>
    <font>
      <sz val="11"/>
      <name val="Times New Roman Cyr"/>
      <family val="1"/>
      <charset val="204"/>
    </font>
    <font>
      <sz val="11"/>
      <color indexed="10"/>
      <name val="Calibri"/>
      <family val="2"/>
    </font>
    <font>
      <sz val="11"/>
      <color rgb="FFFF0000"/>
      <name val="Calibri"/>
      <family val="2"/>
      <charset val="204"/>
      <scheme val="minor"/>
    </font>
    <font>
      <sz val="10"/>
      <color rgb="FFFFC000"/>
      <name val="Wingdings 3"/>
      <family val="1"/>
      <charset val="2"/>
    </font>
    <font>
      <sz val="10"/>
      <name val="Arial Narrow"/>
      <family val="2"/>
      <charset val="204"/>
    </font>
    <font>
      <i/>
      <sz val="10"/>
      <name val="Arial Narrow"/>
      <family val="2"/>
      <charset val="204"/>
    </font>
    <font>
      <sz val="11"/>
      <color indexed="17"/>
      <name val="Calibri"/>
      <family val="2"/>
    </font>
    <font>
      <sz val="11"/>
      <color rgb="FF006100"/>
      <name val="Calibri"/>
      <family val="2"/>
      <charset val="204"/>
      <scheme val="minor"/>
    </font>
    <font>
      <sz val="11"/>
      <name val="바탕체"/>
      <family val="1"/>
      <charset val="129"/>
    </font>
    <font>
      <b/>
      <sz val="11"/>
      <color theme="0"/>
      <name val="Times New Roman"/>
      <family val="1"/>
      <charset val="204"/>
    </font>
    <font>
      <sz val="11"/>
      <color rgb="FFFF0000"/>
      <name val="Times New Roman"/>
      <family val="1"/>
      <charset val="204"/>
    </font>
  </fonts>
  <fills count="12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9"/>
      </patternFill>
    </fill>
    <fill>
      <patternFill patternType="solid">
        <fgColor indexed="46"/>
        <bgColor indexed="45"/>
      </patternFill>
    </fill>
    <fill>
      <patternFill patternType="solid">
        <fgColor indexed="27"/>
        <bgColor indexed="42"/>
      </patternFill>
    </fill>
    <fill>
      <patternFill patternType="solid">
        <fgColor indexed="47"/>
        <bgColor indexed="19"/>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bgColor indexed="38"/>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64"/>
      </patternFill>
    </fill>
    <fill>
      <patternFill patternType="solid">
        <fgColor rgb="FF4F81BD"/>
        <bgColor indexed="64"/>
      </patternFill>
    </fill>
    <fill>
      <patternFill patternType="solid">
        <fgColor indexed="22"/>
        <bgColor indexed="31"/>
      </patternFill>
    </fill>
    <fill>
      <patternFill patternType="solid">
        <fgColor indexed="55"/>
        <bgColor indexed="23"/>
      </patternFill>
    </fill>
    <fill>
      <patternFill patternType="solid">
        <fgColor indexed="43"/>
        <bgColor indexed="47"/>
      </patternFill>
    </fill>
    <fill>
      <patternFill patternType="solid">
        <fgColor indexed="9"/>
        <bgColor indexed="64"/>
      </patternFill>
    </fill>
    <fill>
      <patternFill patternType="solid">
        <fgColor indexed="1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3"/>
        <bgColor indexed="26"/>
      </patternFill>
    </fill>
    <fill>
      <patternFill patternType="solid">
        <fgColor indexed="43"/>
        <bgColor indexed="54"/>
      </patternFill>
    </fill>
    <fill>
      <patternFill patternType="solid">
        <fgColor indexed="43"/>
        <bgColor indexed="64"/>
      </patternFill>
    </fill>
    <fill>
      <patternFill patternType="solid">
        <fgColor indexed="42"/>
        <bgColor indexed="64"/>
      </patternFill>
    </fill>
    <fill>
      <patternFill patternType="solid">
        <fgColor indexed="26"/>
        <bgColor indexed="9"/>
      </patternFill>
    </fill>
    <fill>
      <patternFill patternType="mediumGray">
        <fgColor indexed="9"/>
        <bgColor indexed="44"/>
      </patternFill>
    </fill>
    <fill>
      <patternFill patternType="mediumGray">
        <fgColor indexed="9"/>
        <bgColor indexed="26"/>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solid">
        <fgColor indexed="62"/>
        <bgColor indexed="21"/>
      </patternFill>
    </fill>
    <fill>
      <patternFill patternType="solid">
        <fgColor indexed="57"/>
        <bgColor indexed="38"/>
      </patternFill>
    </fill>
    <fill>
      <patternFill patternType="solid">
        <fgColor indexed="54"/>
      </patternFill>
    </fill>
    <fill>
      <patternFill patternType="solid">
        <fgColor indexed="47"/>
        <bgColor indexed="13"/>
      </patternFill>
    </fill>
    <fill>
      <patternFill patternType="solid">
        <fgColor rgb="FFC8C8C8"/>
        <bgColor indexed="64"/>
      </patternFill>
    </fill>
    <fill>
      <patternFill patternType="solid">
        <fgColor rgb="FFFFDE7D"/>
        <bgColor indexed="64"/>
      </patternFill>
    </fill>
    <fill>
      <patternFill patternType="solid">
        <fgColor rgb="FFFF9900"/>
        <bgColor indexed="64"/>
      </patternFill>
    </fill>
    <fill>
      <patternFill patternType="solid">
        <fgColor rgb="FFD9D9D9"/>
        <bgColor indexed="64"/>
      </patternFill>
    </fill>
    <fill>
      <patternFill patternType="solid">
        <fgColor rgb="FFFFDD00"/>
        <bgColor indexed="64"/>
      </patternFill>
    </fill>
    <fill>
      <patternFill patternType="solid">
        <fgColor theme="2" tint="-9.9948118533890809E-2"/>
        <bgColor indexed="64"/>
      </patternFill>
    </fill>
    <fill>
      <patternFill patternType="lightDown">
        <fgColor rgb="FFA0A0A0"/>
      </patternFill>
    </fill>
    <fill>
      <patternFill patternType="solid">
        <fgColor rgb="FFFFC000"/>
        <bgColor indexed="64"/>
      </patternFill>
    </fill>
    <fill>
      <patternFill patternType="lightUp">
        <fgColor theme="0" tint="-0.14996795556505021"/>
        <bgColor auto="1"/>
      </patternFill>
    </fill>
    <fill>
      <patternFill patternType="solid">
        <fgColor indexed="47"/>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right/>
      <top style="thin">
        <color indexed="8"/>
      </top>
      <bottom style="double">
        <color indexed="8"/>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bottom style="hair">
        <color indexed="8"/>
      </bottom>
      <diagonal/>
    </border>
    <border>
      <left style="dashed">
        <color indexed="64"/>
      </left>
      <right style="dashed">
        <color indexed="64"/>
      </right>
      <top/>
      <bottom/>
      <diagonal/>
    </border>
    <border>
      <left style="thin">
        <color indexed="8"/>
      </left>
      <right style="thin">
        <color indexed="8"/>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dotted">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9"/>
      </left>
      <right style="thin">
        <color indexed="9"/>
      </right>
      <top style="thin">
        <color indexed="9"/>
      </top>
      <bottom style="thin">
        <color indexed="9"/>
      </bottom>
      <diagonal/>
    </border>
    <border>
      <left style="thin">
        <color rgb="FF505050"/>
      </left>
      <right style="thin">
        <color rgb="FF505050"/>
      </right>
      <top style="thin">
        <color rgb="FF505050"/>
      </top>
      <bottom style="thin">
        <color rgb="FF50505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3E3E3E"/>
      </left>
      <right style="thin">
        <color rgb="FF3E3E3E"/>
      </right>
      <top style="thin">
        <color rgb="FF3E3E3E"/>
      </top>
      <bottom style="thin">
        <color rgb="FF3E3E3E"/>
      </bottom>
      <diagonal/>
    </border>
    <border>
      <left/>
      <right/>
      <top/>
      <bottom style="thick">
        <color indexed="49"/>
      </bottom>
      <diagonal/>
    </border>
    <border>
      <left/>
      <right/>
      <top/>
      <bottom style="thin">
        <color indexed="62"/>
      </bottom>
      <diagonal/>
    </border>
    <border>
      <left/>
      <right/>
      <top/>
      <bottom style="thin">
        <color indexed="22"/>
      </bottom>
      <diagonal/>
    </border>
    <border>
      <left/>
      <right/>
      <top/>
      <bottom style="medium">
        <color indexed="49"/>
      </bottom>
      <diagonal/>
    </border>
    <border>
      <left/>
      <right/>
      <top/>
      <bottom style="thin">
        <color indexed="30"/>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right/>
      <top style="thin">
        <color indexed="49"/>
      </top>
      <bottom style="double">
        <color indexed="4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right/>
      <top/>
      <bottom style="double">
        <color rgb="FFB4B4B4"/>
      </bottom>
      <diagonal/>
    </border>
    <border>
      <left/>
      <right/>
      <top/>
      <bottom style="double">
        <color rgb="FFA6A6A6"/>
      </bottom>
      <diagonal/>
    </border>
    <border>
      <left/>
      <right/>
      <top/>
      <bottom style="medium">
        <color rgb="FFFFDD00"/>
      </bottom>
      <diagonal/>
    </border>
    <border>
      <left/>
      <right/>
      <top style="thin">
        <color theme="0" tint="-0.499984740745262"/>
      </top>
      <bottom style="thin">
        <color theme="0" tint="-0.499984740745262"/>
      </bottom>
      <diagonal/>
    </border>
    <border>
      <left style="thin">
        <color rgb="FFA0A0A0"/>
      </left>
      <right style="thin">
        <color rgb="FFA0A0A0"/>
      </right>
      <top style="thin">
        <color rgb="FFA0A0A0"/>
      </top>
      <bottom style="thin">
        <color rgb="FFA0A0A0"/>
      </bottom>
      <diagonal/>
    </border>
    <border>
      <left style="thin">
        <color auto="1"/>
      </left>
      <right style="thin">
        <color auto="1"/>
      </right>
      <top style="thin">
        <color auto="1"/>
      </top>
      <bottom style="thin">
        <color auto="1"/>
      </bottom>
      <diagonal/>
    </border>
  </borders>
  <cellStyleXfs count="30661">
    <xf numFmtId="0" fontId="0" fillId="0" borderId="0"/>
    <xf numFmtId="0" fontId="3" fillId="0" borderId="0"/>
    <xf numFmtId="0" fontId="11" fillId="0" borderId="0"/>
    <xf numFmtId="0" fontId="14"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1" applyNumberFormat="0" applyAlignment="0" applyProtection="0"/>
    <xf numFmtId="0" fontId="20" fillId="20" borderId="12" applyNumberFormat="0" applyAlignment="0" applyProtection="0"/>
    <xf numFmtId="0" fontId="21" fillId="20" borderId="11" applyNumberFormat="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5" fillId="0" borderId="16" applyNumberFormat="0" applyFill="0" applyAlignment="0" applyProtection="0"/>
    <xf numFmtId="0" fontId="26" fillId="21" borderId="17" applyNumberFormat="0" applyAlignment="0" applyProtection="0"/>
    <xf numFmtId="0" fontId="27" fillId="0" borderId="0" applyNumberFormat="0" applyFill="0" applyBorder="0" applyAlignment="0" applyProtection="0"/>
    <xf numFmtId="0" fontId="28" fillId="22" borderId="0" applyNumberFormat="0" applyBorder="0" applyAlignment="0" applyProtection="0"/>
    <xf numFmtId="0" fontId="29" fillId="0" borderId="0"/>
    <xf numFmtId="0" fontId="11" fillId="0" borderId="0"/>
    <xf numFmtId="0" fontId="29" fillId="0" borderId="0"/>
    <xf numFmtId="0" fontId="30" fillId="0" borderId="0"/>
    <xf numFmtId="0" fontId="11" fillId="0" borderId="0"/>
    <xf numFmtId="0" fontId="30"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31" fillId="3" borderId="0" applyNumberFormat="0" applyBorder="0" applyAlignment="0" applyProtection="0"/>
    <xf numFmtId="0" fontId="32" fillId="0" borderId="0" applyNumberFormat="0" applyFill="0" applyBorder="0" applyAlignment="0" applyProtection="0"/>
    <xf numFmtId="0" fontId="16" fillId="23" borderId="18" applyNumberFormat="0" applyFont="0" applyAlignment="0" applyProtection="0"/>
    <xf numFmtId="0" fontId="33" fillId="0" borderId="19" applyNumberFormat="0" applyFill="0" applyAlignment="0" applyProtection="0"/>
    <xf numFmtId="0" fontId="34" fillId="0" borderId="0" applyNumberFormat="0" applyFill="0" applyBorder="0" applyAlignment="0" applyProtection="0"/>
    <xf numFmtId="164" fontId="1" fillId="0" borderId="0" applyFont="0" applyFill="0" applyBorder="0" applyAlignment="0" applyProtection="0"/>
    <xf numFmtId="165" fontId="29" fillId="0" borderId="0" applyFont="0" applyFill="0" applyBorder="0" applyAlignment="0" applyProtection="0"/>
    <xf numFmtId="166" fontId="1" fillId="0" borderId="0" applyFont="0" applyFill="0" applyBorder="0" applyAlignment="0" applyProtection="0"/>
    <xf numFmtId="0" fontId="35" fillId="4" borderId="0" applyNumberFormat="0" applyBorder="0" applyAlignment="0" applyProtection="0"/>
    <xf numFmtId="0" fontId="44" fillId="0" borderId="0"/>
    <xf numFmtId="0" fontId="11" fillId="0" borderId="0"/>
    <xf numFmtId="9" fontId="29" fillId="0" borderId="0" applyFont="0" applyFill="0" applyBorder="0" applyAlignment="0" applyProtection="0"/>
    <xf numFmtId="9" fontId="11" fillId="0" borderId="0" applyFont="0" applyFill="0" applyBorder="0" applyAlignment="0" applyProtection="0"/>
    <xf numFmtId="0" fontId="50" fillId="0" borderId="0"/>
    <xf numFmtId="0" fontId="11" fillId="0" borderId="0"/>
    <xf numFmtId="0" fontId="64" fillId="0" borderId="0"/>
    <xf numFmtId="0" fontId="1" fillId="0" borderId="0"/>
    <xf numFmtId="0" fontId="79" fillId="0" borderId="0"/>
    <xf numFmtId="0" fontId="84" fillId="0" borderId="0"/>
    <xf numFmtId="0" fontId="44" fillId="0" borderId="0"/>
    <xf numFmtId="0" fontId="92" fillId="0" borderId="0"/>
    <xf numFmtId="174"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175" fontId="29" fillId="0" borderId="0"/>
    <xf numFmtId="0"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175" fontId="93" fillId="0" borderId="0"/>
    <xf numFmtId="0" fontId="93" fillId="0" borderId="0"/>
    <xf numFmtId="0" fontId="50"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178"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4" fillId="0" borderId="0"/>
    <xf numFmtId="0" fontId="93" fillId="0" borderId="0"/>
    <xf numFmtId="0" fontId="93" fillId="0" borderId="0"/>
    <xf numFmtId="0" fontId="29" fillId="0" borderId="0"/>
    <xf numFmtId="0" fontId="29" fillId="0" borderId="0"/>
    <xf numFmtId="0" fontId="29" fillId="0" borderId="0"/>
    <xf numFmtId="174" fontId="50" fillId="0" borderId="0"/>
    <xf numFmtId="0" fontId="29" fillId="0" borderId="0"/>
    <xf numFmtId="0" fontId="29" fillId="0" borderId="0"/>
    <xf numFmtId="0" fontId="29" fillId="0" borderId="0"/>
    <xf numFmtId="174" fontId="94" fillId="0" borderId="0"/>
    <xf numFmtId="174" fontId="29" fillId="0" borderId="0"/>
    <xf numFmtId="174" fontId="94" fillId="0" borderId="0"/>
    <xf numFmtId="0" fontId="93" fillId="0" borderId="0"/>
    <xf numFmtId="174" fontId="93" fillId="0" borderId="0"/>
    <xf numFmtId="174" fontId="94" fillId="0" borderId="0"/>
    <xf numFmtId="174" fontId="93" fillId="0" borderId="0"/>
    <xf numFmtId="174" fontId="94" fillId="0" borderId="0"/>
    <xf numFmtId="174" fontId="94" fillId="0" borderId="0"/>
    <xf numFmtId="174"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4" fontId="93" fillId="0" borderId="0"/>
    <xf numFmtId="174" fontId="50" fillId="0" borderId="0"/>
    <xf numFmtId="174" fontId="93" fillId="0" borderId="0"/>
    <xf numFmtId="174" fontId="93" fillId="0" borderId="0"/>
    <xf numFmtId="174" fontId="29" fillId="0" borderId="0"/>
    <xf numFmtId="0" fontId="93" fillId="0" borderId="0"/>
    <xf numFmtId="0" fontId="93" fillId="0" borderId="0"/>
    <xf numFmtId="0" fontId="50" fillId="0" borderId="0"/>
    <xf numFmtId="0" fontId="93" fillId="0" borderId="0"/>
    <xf numFmtId="0" fontId="93" fillId="0" borderId="0"/>
    <xf numFmtId="0" fontId="50" fillId="0" borderId="0"/>
    <xf numFmtId="0" fontId="50" fillId="0" borderId="0"/>
    <xf numFmtId="0" fontId="50" fillId="0" borderId="0"/>
    <xf numFmtId="0" fontId="50" fillId="0" borderId="0"/>
    <xf numFmtId="0" fontId="50" fillId="0" borderId="0"/>
    <xf numFmtId="178" fontId="29" fillId="0" borderId="0"/>
    <xf numFmtId="178" fontId="29" fillId="0" borderId="0"/>
    <xf numFmtId="175" fontId="93" fillId="0" borderId="0"/>
    <xf numFmtId="177"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29" fillId="0" borderId="0"/>
    <xf numFmtId="0" fontId="29" fillId="0" borderId="0"/>
    <xf numFmtId="0" fontId="29" fillId="0" borderId="0"/>
    <xf numFmtId="0" fontId="29" fillId="0" borderId="0"/>
    <xf numFmtId="0" fontId="93" fillId="0" borderId="0"/>
    <xf numFmtId="0" fontId="29" fillId="0" borderId="0"/>
    <xf numFmtId="177" fontId="93" fillId="0" borderId="0"/>
    <xf numFmtId="178" fontId="29" fillId="0" borderId="0"/>
    <xf numFmtId="0" fontId="29" fillId="0" borderId="0"/>
    <xf numFmtId="177" fontId="93"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5" fillId="0" borderId="0"/>
    <xf numFmtId="0" fontId="95" fillId="0" borderId="0"/>
    <xf numFmtId="178" fontId="94" fillId="0" borderId="0"/>
    <xf numFmtId="178" fontId="9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50" fillId="0" borderId="0"/>
    <xf numFmtId="175" fontId="50" fillId="0" borderId="0"/>
    <xf numFmtId="0" fontId="50" fillId="0" borderId="0"/>
    <xf numFmtId="0" fontId="93"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5" fontId="95" fillId="0" borderId="0"/>
    <xf numFmtId="0" fontId="95" fillId="0" borderId="0"/>
    <xf numFmtId="175" fontId="95" fillId="0" borderId="0"/>
    <xf numFmtId="0" fontId="95"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175" fontId="50" fillId="0" borderId="0"/>
    <xf numFmtId="0" fontId="50"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179"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177" fontId="29" fillId="0" borderId="0"/>
    <xf numFmtId="179"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4"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177" fontId="93" fillId="0" borderId="0"/>
    <xf numFmtId="0" fontId="93" fillId="0" borderId="0"/>
    <xf numFmtId="0" fontId="93" fillId="0" borderId="0"/>
    <xf numFmtId="0" fontId="93" fillId="0" borderId="0"/>
    <xf numFmtId="0" fontId="95" fillId="0" borderId="0"/>
    <xf numFmtId="0" fontId="95" fillId="0" borderId="0"/>
    <xf numFmtId="178" fontId="94" fillId="0" borderId="0"/>
    <xf numFmtId="0" fontId="95" fillId="0" borderId="0"/>
    <xf numFmtId="0" fontId="95" fillId="0" borderId="0"/>
    <xf numFmtId="178" fontId="94" fillId="0" borderId="0"/>
    <xf numFmtId="178" fontId="94"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5" fontId="93" fillId="0" borderId="0"/>
    <xf numFmtId="177"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5" fontId="95" fillId="0" borderId="0"/>
    <xf numFmtId="0" fontId="95" fillId="0" borderId="0"/>
    <xf numFmtId="0" fontId="29" fillId="0" borderId="0"/>
    <xf numFmtId="177" fontId="29"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0" fontId="93" fillId="0" borderId="0"/>
    <xf numFmtId="0" fontId="29" fillId="0" borderId="0"/>
    <xf numFmtId="0" fontId="29" fillId="0" borderId="0"/>
    <xf numFmtId="0" fontId="29" fillId="0" borderId="0"/>
    <xf numFmtId="0" fontId="29" fillId="0" borderId="0"/>
    <xf numFmtId="0" fontId="50" fillId="0" borderId="0"/>
    <xf numFmtId="0" fontId="29" fillId="0" borderId="0"/>
    <xf numFmtId="177" fontId="50" fillId="0" borderId="0"/>
    <xf numFmtId="178" fontId="29" fillId="0" borderId="0"/>
    <xf numFmtId="0" fontId="29" fillId="0" borderId="0"/>
    <xf numFmtId="177" fontId="50"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178" fontId="29"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50" fillId="0" borderId="0"/>
    <xf numFmtId="0" fontId="50" fillId="0" borderId="0"/>
    <xf numFmtId="0" fontId="93" fillId="0" borderId="0"/>
    <xf numFmtId="0" fontId="93" fillId="0" borderId="0"/>
    <xf numFmtId="0" fontId="93" fillId="0" borderId="0"/>
    <xf numFmtId="0" fontId="50"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178" fontId="29" fillId="0" borderId="0"/>
    <xf numFmtId="178" fontId="29" fillId="0" borderId="0"/>
    <xf numFmtId="0" fontId="93" fillId="0" borderId="0"/>
    <xf numFmtId="0" fontId="50"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29" fillId="0" borderId="0"/>
    <xf numFmtId="0" fontId="29" fillId="0" borderId="0"/>
    <xf numFmtId="0" fontId="93" fillId="0" borderId="0"/>
    <xf numFmtId="0" fontId="50" fillId="0" borderId="0"/>
    <xf numFmtId="0" fontId="50" fillId="0" borderId="0"/>
    <xf numFmtId="0" fontId="50" fillId="0" borderId="0"/>
    <xf numFmtId="178" fontId="29" fillId="0" borderId="0"/>
    <xf numFmtId="0" fontId="50" fillId="0" borderId="0"/>
    <xf numFmtId="178" fontId="29" fillId="0" borderId="0"/>
    <xf numFmtId="0" fontId="50" fillId="0" borderId="0"/>
    <xf numFmtId="0" fontId="50" fillId="0" borderId="0"/>
    <xf numFmtId="178" fontId="29" fillId="0" borderId="0"/>
    <xf numFmtId="0" fontId="50" fillId="0" borderId="0"/>
    <xf numFmtId="0" fontId="50" fillId="0" borderId="0"/>
    <xf numFmtId="178" fontId="29" fillId="0" borderId="0"/>
    <xf numFmtId="0" fontId="93" fillId="0" borderId="0"/>
    <xf numFmtId="0" fontId="50" fillId="0" borderId="0"/>
    <xf numFmtId="178" fontId="29"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50" fillId="0" borderId="0"/>
    <xf numFmtId="0" fontId="50"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178" fontId="29" fillId="0" borderId="0"/>
    <xf numFmtId="180" fontId="96" fillId="0" borderId="0">
      <protection locked="0"/>
    </xf>
    <xf numFmtId="180" fontId="96" fillId="0" borderId="0">
      <protection locked="0"/>
    </xf>
    <xf numFmtId="180" fontId="97" fillId="0" borderId="0">
      <protection locked="0"/>
    </xf>
    <xf numFmtId="180" fontId="97" fillId="0" borderId="0">
      <protection locked="0"/>
    </xf>
    <xf numFmtId="178" fontId="98" fillId="0" borderId="0">
      <protection locked="0"/>
    </xf>
    <xf numFmtId="181" fontId="96" fillId="0" borderId="0">
      <protection locked="0"/>
    </xf>
    <xf numFmtId="181" fontId="96" fillId="0" borderId="0">
      <protection locked="0"/>
    </xf>
    <xf numFmtId="181" fontId="97" fillId="0" borderId="0">
      <protection locked="0"/>
    </xf>
    <xf numFmtId="181" fontId="97" fillId="0" borderId="0">
      <protection locked="0"/>
    </xf>
    <xf numFmtId="178" fontId="98"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182" fontId="96" fillId="0" borderId="63">
      <protection locked="0"/>
    </xf>
    <xf numFmtId="182" fontId="96" fillId="0" borderId="63">
      <protection locked="0"/>
    </xf>
    <xf numFmtId="182" fontId="96" fillId="0" borderId="63">
      <protection locked="0"/>
    </xf>
    <xf numFmtId="182" fontId="97" fillId="0" borderId="63">
      <protection locked="0"/>
    </xf>
    <xf numFmtId="182" fontId="97" fillId="0" borderId="63">
      <protection locked="0"/>
    </xf>
    <xf numFmtId="182" fontId="96" fillId="0" borderId="63">
      <protection locked="0"/>
    </xf>
    <xf numFmtId="182" fontId="96" fillId="0" borderId="63">
      <protection locked="0"/>
    </xf>
    <xf numFmtId="182" fontId="96" fillId="0" borderId="63">
      <protection locked="0"/>
    </xf>
    <xf numFmtId="182" fontId="96" fillId="0" borderId="63">
      <protection locked="0"/>
    </xf>
    <xf numFmtId="182" fontId="96" fillId="0" borderId="64">
      <protection locked="0"/>
    </xf>
    <xf numFmtId="182" fontId="96" fillId="0" borderId="63">
      <protection locked="0"/>
    </xf>
    <xf numFmtId="182" fontId="96" fillId="0" borderId="63">
      <protection locked="0"/>
    </xf>
    <xf numFmtId="182" fontId="97" fillId="0" borderId="63">
      <protection locked="0"/>
    </xf>
    <xf numFmtId="178" fontId="98" fillId="0" borderId="64">
      <protection locked="0"/>
    </xf>
    <xf numFmtId="0" fontId="29" fillId="0" borderId="0"/>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100" fillId="0" borderId="63">
      <protection locked="0"/>
    </xf>
    <xf numFmtId="0" fontId="99" fillId="0" borderId="63">
      <protection locked="0"/>
    </xf>
    <xf numFmtId="0" fontId="100" fillId="0" borderId="63">
      <protection locked="0"/>
    </xf>
    <xf numFmtId="0" fontId="100"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4">
      <protection locked="0"/>
    </xf>
    <xf numFmtId="0" fontId="99" fillId="0" borderId="63">
      <protection locked="0"/>
    </xf>
    <xf numFmtId="0" fontId="99" fillId="0" borderId="64">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99" fillId="0" borderId="63">
      <protection locked="0"/>
    </xf>
    <xf numFmtId="0" fontId="44" fillId="0" borderId="63">
      <protection locked="0"/>
    </xf>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3" fillId="38"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61"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3" fillId="4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62"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3" fillId="46"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6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0"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64"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3" fillId="54"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5"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3" fillId="58"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66"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03"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7"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03"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03"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2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7"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9"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03"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0"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03"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04" fillId="39"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39"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71"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 fillId="43"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72"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 fillId="47"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7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1"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64"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55"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7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3" fillId="59"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74"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20"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03"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03"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2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5"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03"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05" fillId="40"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05" fillId="44"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05" fillId="48"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05" fillId="52"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05" fillId="56"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05" fillId="60"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7" fillId="8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6"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7" fillId="4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6"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7" fillId="4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6"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2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7" fillId="4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2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5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6"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7" fillId="6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05" fillId="37"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08" fillId="41"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05" fillId="41" borderId="0" applyNumberFormat="0" applyBorder="0" applyAlignment="0" applyProtection="0"/>
    <xf numFmtId="0" fontId="17" fillId="82"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05" fillId="45"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05" fillId="49"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8" fillId="53"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05" fillId="53" borderId="0" applyNumberFormat="0" applyBorder="0" applyAlignment="0" applyProtection="0"/>
    <xf numFmtId="0" fontId="17" fillId="78"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0" fontId="105" fillId="57"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183" fontId="109" fillId="0" borderId="0">
      <alignment horizontal="left"/>
    </xf>
    <xf numFmtId="174" fontId="18" fillId="85" borderId="0">
      <alignment horizontal="center" vertical="center"/>
    </xf>
    <xf numFmtId="0" fontId="31" fillId="3"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0" fillId="31"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1" fillId="86" borderId="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84" fontId="18" fillId="0" borderId="0" applyFont="0" applyFill="0" applyBorder="0" applyAlignment="0" applyProtection="0"/>
    <xf numFmtId="184" fontId="18" fillId="0" borderId="0" applyFont="0" applyFill="0" applyBorder="0" applyAlignment="0" applyProtection="0"/>
    <xf numFmtId="0" fontId="26" fillId="21" borderId="17"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0" fontId="113" fillId="35" borderId="60"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184" fontId="18" fillId="0" borderId="0" applyFont="0" applyFill="0" applyBorder="0" applyAlignment="0" applyProtection="0"/>
    <xf numFmtId="0" fontId="114" fillId="0" borderId="1">
      <alignment horizontal="left" wrapText="1"/>
    </xf>
    <xf numFmtId="185" fontId="45" fillId="0" borderId="0" applyFont="0" applyFill="0" applyBorder="0" applyAlignment="0" applyProtection="0"/>
    <xf numFmtId="185" fontId="29" fillId="0" borderId="0" applyFont="0" applyFill="0" applyBorder="0" applyAlignment="0" applyProtection="0"/>
    <xf numFmtId="185" fontId="115" fillId="0" borderId="0" applyFont="0" applyFill="0" applyBorder="0" applyAlignment="0" applyProtection="0"/>
    <xf numFmtId="186" fontId="94" fillId="0" borderId="0" applyFill="0" applyBorder="0" applyAlignment="0" applyProtection="0"/>
    <xf numFmtId="3" fontId="116" fillId="0" borderId="0" applyFont="0" applyFill="0" applyBorder="0" applyAlignment="0" applyProtection="0"/>
    <xf numFmtId="3" fontId="116" fillId="0" borderId="0" applyFont="0" applyFill="0" applyBorder="0" applyAlignment="0" applyProtection="0"/>
    <xf numFmtId="187" fontId="117" fillId="89" borderId="0">
      <alignment horizontal="left"/>
    </xf>
    <xf numFmtId="188" fontId="94" fillId="0" borderId="0" applyFill="0" applyBorder="0" applyAlignment="0" applyProtection="0"/>
    <xf numFmtId="189" fontId="94" fillId="0" borderId="0" applyFill="0" applyBorder="0" applyAlignment="0" applyProtection="0"/>
    <xf numFmtId="1" fontId="118" fillId="90" borderId="0"/>
    <xf numFmtId="190"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75" fontId="18" fillId="0" borderId="0" applyFont="0" applyFill="0" applyBorder="0" applyAlignment="0" applyProtection="0"/>
    <xf numFmtId="193"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190" fontId="16"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4" fontId="18" fillId="0" borderId="0" applyFont="0" applyFill="0" applyBorder="0" applyAlignment="0" applyProtection="0"/>
    <xf numFmtId="0" fontId="94" fillId="0" borderId="0" applyNumberFormat="0" applyFill="0" applyBorder="0" applyAlignment="0" applyProtection="0"/>
    <xf numFmtId="195" fontId="114" fillId="91" borderId="0" applyNumberFormat="0" applyBorder="0" applyAlignment="0" applyProtection="0"/>
    <xf numFmtId="195" fontId="114" fillId="91" borderId="0" applyNumberFormat="0" applyBorder="0" applyAlignment="0" applyProtection="0"/>
    <xf numFmtId="196" fontId="119" fillId="0" borderId="0">
      <alignment horizontal="center"/>
    </xf>
    <xf numFmtId="197" fontId="94" fillId="0" borderId="0" applyFill="0" applyBorder="0" applyAlignment="0" applyProtection="0"/>
    <xf numFmtId="178" fontId="94" fillId="0" borderId="0" applyFill="0" applyBorder="0" applyAlignment="0" applyProtection="0"/>
    <xf numFmtId="38" fontId="120" fillId="0" borderId="0" applyFont="0" applyFill="0" applyBorder="0" applyAlignment="0" applyProtection="0"/>
    <xf numFmtId="0" fontId="121" fillId="0" borderId="0" applyFont="0" applyFill="0" applyBorder="0" applyAlignment="0" applyProtection="0"/>
    <xf numFmtId="178" fontId="94" fillId="0" borderId="0" applyFill="0" applyBorder="0" applyAlignment="0" applyProtection="0"/>
    <xf numFmtId="198" fontId="94"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99" fontId="44" fillId="0" borderId="0" applyFont="0" applyFill="0" applyBorder="0" applyAlignment="0" applyProtection="0"/>
    <xf numFmtId="199" fontId="44"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16" fillId="0" borderId="0" applyFill="0" applyBorder="0" applyAlignment="0" applyProtection="0"/>
    <xf numFmtId="178" fontId="16"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94" fillId="0" borderId="0" applyFill="0" applyBorder="0" applyAlignment="0" applyProtection="0"/>
    <xf numFmtId="0" fontId="103" fillId="0" borderId="0"/>
    <xf numFmtId="0" fontId="16" fillId="0" borderId="0"/>
    <xf numFmtId="0" fontId="32" fillId="0" borderId="0" applyNumberFormat="0" applyFill="0" applyBorder="0" applyAlignment="0" applyProtection="0"/>
    <xf numFmtId="0" fontId="3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00" fontId="123" fillId="0" borderId="0" applyFill="0" applyBorder="0">
      <alignment horizontal="right" vertical="top"/>
    </xf>
    <xf numFmtId="201" fontId="123" fillId="0" borderId="0" applyFill="0" applyBorder="0">
      <alignment horizontal="right" vertical="top"/>
    </xf>
    <xf numFmtId="174" fontId="124" fillId="0" borderId="0">
      <alignment horizontal="center" wrapText="1"/>
    </xf>
    <xf numFmtId="171" fontId="123" fillId="0" borderId="0" applyFill="0" applyBorder="0" applyAlignment="0" applyProtection="0">
      <alignment horizontal="right" vertical="top"/>
    </xf>
    <xf numFmtId="202" fontId="125" fillId="0" borderId="0"/>
    <xf numFmtId="174" fontId="123" fillId="0" borderId="0" applyFill="0" applyBorder="0">
      <alignment horizontal="left" vertical="top"/>
    </xf>
    <xf numFmtId="174" fontId="126" fillId="0" borderId="0"/>
    <xf numFmtId="203" fontId="18" fillId="0" borderId="0" applyFont="0" applyFill="0" applyBorder="0" applyAlignment="0" applyProtection="0"/>
    <xf numFmtId="203" fontId="18" fillId="0" borderId="0" applyFont="0" applyFill="0" applyBorder="0" applyAlignment="0" applyProtection="0"/>
    <xf numFmtId="37" fontId="44" fillId="92" borderId="65"/>
    <xf numFmtId="37" fontId="44" fillId="92" borderId="65"/>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35" fillId="4"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0" fontId="129" fillId="30"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38" fontId="130" fillId="92" borderId="0" applyNumberFormat="0" applyBorder="0" applyAlignment="0" applyProtection="0"/>
    <xf numFmtId="38" fontId="130" fillId="92" borderId="0" applyNumberFormat="0" applyBorder="0" applyAlignment="0" applyProtection="0"/>
    <xf numFmtId="1" fontId="131" fillId="93" borderId="0"/>
    <xf numFmtId="174" fontId="132" fillId="0" borderId="66" applyNumberFormat="0" applyAlignment="0" applyProtection="0">
      <alignment horizontal="left" vertical="center"/>
    </xf>
    <xf numFmtId="0" fontId="133" fillId="0" borderId="66" applyNumberFormat="0" applyAlignment="0" applyProtection="0">
      <alignment horizontal="left" vertical="center"/>
    </xf>
    <xf numFmtId="0" fontId="132" fillId="0" borderId="66" applyNumberFormat="0" applyAlignment="0" applyProtection="0">
      <alignment horizontal="left" vertical="center"/>
    </xf>
    <xf numFmtId="0" fontId="132" fillId="0" borderId="67" applyNumberFormat="0" applyAlignment="0" applyProtection="0"/>
    <xf numFmtId="0" fontId="132" fillId="0" borderId="67" applyNumberFormat="0" applyAlignment="0" applyProtection="0"/>
    <xf numFmtId="174" fontId="132" fillId="0" borderId="7">
      <alignment horizontal="left" vertical="center"/>
    </xf>
    <xf numFmtId="0" fontId="133" fillId="0" borderId="7">
      <alignment horizontal="left" vertical="center"/>
    </xf>
    <xf numFmtId="0" fontId="133" fillId="0" borderId="7">
      <alignment horizontal="left" vertical="center"/>
    </xf>
    <xf numFmtId="177" fontId="133" fillId="0" borderId="7">
      <alignment horizontal="left" vertical="center"/>
    </xf>
    <xf numFmtId="177" fontId="133" fillId="0" borderId="7">
      <alignment horizontal="left" vertical="center"/>
    </xf>
    <xf numFmtId="0" fontId="132" fillId="0" borderId="68">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174" fontId="132"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4" fontId="114" fillId="94" borderId="69">
      <alignment horizontal="center" vertical="center" wrapText="1"/>
    </xf>
    <xf numFmtId="0" fontId="22" fillId="0" borderId="13" applyNumberFormat="0" applyFill="0" applyAlignment="0" applyProtection="0"/>
    <xf numFmtId="0" fontId="22" fillId="0" borderId="13"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3" fillId="0" borderId="14" applyNumberFormat="0" applyFill="0" applyAlignment="0" applyProtection="0"/>
    <xf numFmtId="0" fontId="23" fillId="0" borderId="14"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4" fillId="0" borderId="15" applyNumberFormat="0" applyFill="0" applyAlignment="0" applyProtection="0"/>
    <xf numFmtId="0" fontId="24" fillId="0" borderId="15"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7" fillId="0" borderId="0">
      <alignment horizontal="center"/>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137" fillId="0" borderId="0">
      <alignment horizontal="center" textRotation="90"/>
    </xf>
    <xf numFmtId="0" fontId="138" fillId="0" borderId="0" applyNumberFormat="0"/>
    <xf numFmtId="0" fontId="138" fillId="0" borderId="0" applyNumberFormat="0"/>
    <xf numFmtId="0" fontId="138"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lignment horizontal="left" vertical="center" wrapText="1"/>
    </xf>
    <xf numFmtId="0" fontId="143" fillId="0" borderId="0">
      <alignment horizontal="left" vertical="center" wrapText="1" indent="1"/>
    </xf>
    <xf numFmtId="0" fontId="143" fillId="0" borderId="0">
      <alignment horizontal="left" vertical="center" wrapText="1" indent="3"/>
    </xf>
    <xf numFmtId="0" fontId="84" fillId="0" borderId="0"/>
    <xf numFmtId="0" fontId="84" fillId="0" borderId="0"/>
    <xf numFmtId="0" fontId="84" fillId="0" borderId="0"/>
    <xf numFmtId="0" fontId="84" fillId="0" borderId="0"/>
    <xf numFmtId="0" fontId="44" fillId="0" borderId="0"/>
    <xf numFmtId="0" fontId="44" fillId="0" borderId="0"/>
    <xf numFmtId="0" fontId="94" fillId="0" borderId="0"/>
    <xf numFmtId="0" fontId="29" fillId="0" borderId="0"/>
    <xf numFmtId="0" fontId="84" fillId="0" borderId="0"/>
    <xf numFmtId="0" fontId="84" fillId="0" borderId="0"/>
    <xf numFmtId="0" fontId="84" fillId="0" borderId="0"/>
    <xf numFmtId="0" fontId="84" fillId="0" borderId="0"/>
    <xf numFmtId="0" fontId="84" fillId="0" borderId="0"/>
    <xf numFmtId="0" fontId="84" fillId="0" borderId="0"/>
    <xf numFmtId="0" fontId="44" fillId="0" borderId="0"/>
    <xf numFmtId="0" fontId="94" fillId="95" borderId="70" applyNumberFormat="0" applyAlignment="0">
      <protection locked="0"/>
    </xf>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195" fontId="18" fillId="97" borderId="1" applyNumberFormat="0" applyFon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94" fillId="95" borderId="70" applyNumberFormat="0" applyAlignment="0">
      <protection locked="0"/>
    </xf>
    <xf numFmtId="0" fontId="94" fillId="95"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49" fontId="127" fillId="97" borderId="1">
      <alignment horizontal="center"/>
      <protection locked="0"/>
    </xf>
    <xf numFmtId="49" fontId="29" fillId="98" borderId="65">
      <alignment horizontal="center" vertical="center" wrapText="1"/>
      <protection locked="0"/>
    </xf>
    <xf numFmtId="49" fontId="29" fillId="98" borderId="65">
      <alignment horizontal="center" vertical="center" wrapText="1"/>
      <protection locked="0"/>
    </xf>
    <xf numFmtId="204" fontId="44" fillId="97" borderId="65">
      <protection locked="0"/>
    </xf>
    <xf numFmtId="204" fontId="44" fillId="97" borderId="65">
      <protection locked="0"/>
    </xf>
    <xf numFmtId="205" fontId="145" fillId="0" borderId="71">
      <alignment horizontal="center"/>
    </xf>
    <xf numFmtId="49" fontId="146" fillId="0" borderId="72" applyNumberFormat="0">
      <alignment horizontal="center" shrinkToFit="1"/>
    </xf>
    <xf numFmtId="0" fontId="146" fillId="0" borderId="73" applyNumberFormat="0">
      <alignment horizontal="center" shrinkToFit="1"/>
    </xf>
    <xf numFmtId="0" fontId="146" fillId="0" borderId="73" applyNumberFormat="0">
      <alignment horizontal="center" shrinkToFit="1"/>
    </xf>
    <xf numFmtId="49" fontId="146" fillId="0" borderId="72" applyNumberFormat="0">
      <alignment horizontal="center" shrinkToFit="1"/>
    </xf>
    <xf numFmtId="0" fontId="146" fillId="0" borderId="73" applyNumberFormat="0">
      <alignment horizontal="center" shrinkToFit="1"/>
    </xf>
    <xf numFmtId="0" fontId="147" fillId="0" borderId="73" applyNumberFormat="0">
      <alignment horizontal="center"/>
    </xf>
    <xf numFmtId="1" fontId="146" fillId="0" borderId="72">
      <alignment horizontal="left"/>
    </xf>
    <xf numFmtId="1" fontId="146" fillId="0" borderId="73">
      <alignment horizontal="left"/>
    </xf>
    <xf numFmtId="1" fontId="146" fillId="0" borderId="73">
      <alignment horizontal="left"/>
    </xf>
    <xf numFmtId="1" fontId="146" fillId="0" borderId="72">
      <alignment horizontal="left"/>
    </xf>
    <xf numFmtId="1" fontId="146" fillId="0" borderId="73">
      <alignment horizontal="left"/>
    </xf>
    <xf numFmtId="49" fontId="148" fillId="0" borderId="0">
      <alignment horizontal="left" vertical="center" wrapText="1"/>
    </xf>
    <xf numFmtId="49" fontId="148" fillId="0" borderId="0">
      <alignment horizontal="center" vertical="center" wrapText="1"/>
    </xf>
    <xf numFmtId="49" fontId="149" fillId="0" borderId="0">
      <alignment horizontal="right" vertical="center"/>
    </xf>
    <xf numFmtId="49" fontId="149" fillId="0" borderId="0">
      <alignment horizontal="left" vertical="center" wrapText="1"/>
    </xf>
    <xf numFmtId="0" fontId="149" fillId="0" borderId="0">
      <alignment horizontal="right" vertical="center" wrapText="1"/>
    </xf>
    <xf numFmtId="49" fontId="149" fillId="0" borderId="74">
      <alignment horizontal="left" vertical="center"/>
    </xf>
    <xf numFmtId="0" fontId="149" fillId="0" borderId="74">
      <alignment horizontal="left" vertical="center"/>
    </xf>
    <xf numFmtId="49" fontId="149" fillId="0" borderId="75">
      <alignment horizontal="center" vertical="center" wrapText="1"/>
    </xf>
    <xf numFmtId="0" fontId="149" fillId="0" borderId="0">
      <alignment horizontal="left" vertical="center" wrapText="1"/>
    </xf>
    <xf numFmtId="0" fontId="149" fillId="0" borderId="76">
      <alignment horizontal="left" vertical="center" wrapText="1"/>
    </xf>
    <xf numFmtId="49" fontId="149" fillId="0" borderId="77">
      <alignment horizontal="right" vertical="center" wrapText="1"/>
    </xf>
    <xf numFmtId="49" fontId="149" fillId="0" borderId="77">
      <alignment horizontal="left" vertical="center" wrapText="1"/>
    </xf>
    <xf numFmtId="49" fontId="149" fillId="0" borderId="78">
      <alignment horizontal="left" vertical="center" wrapText="1"/>
    </xf>
    <xf numFmtId="49" fontId="149" fillId="0" borderId="79">
      <alignment horizontal="right" vertical="center" wrapText="1"/>
    </xf>
    <xf numFmtId="49" fontId="148" fillId="0" borderId="78">
      <alignment horizontal="center" wrapText="1"/>
    </xf>
    <xf numFmtId="49" fontId="148" fillId="0" borderId="76">
      <alignment horizontal="center" wrapText="1"/>
    </xf>
    <xf numFmtId="49" fontId="150" fillId="0" borderId="80">
      <alignment horizontal="left" vertical="center" wrapText="1"/>
    </xf>
    <xf numFmtId="49" fontId="151" fillId="0" borderId="0">
      <alignment horizontal="right" vertical="center"/>
    </xf>
    <xf numFmtId="0" fontId="149" fillId="0" borderId="77">
      <alignment horizontal="left" vertical="center" wrapText="1"/>
    </xf>
    <xf numFmtId="49" fontId="149" fillId="0" borderId="77">
      <alignment horizontal="right" vertical="top" wrapText="1"/>
    </xf>
    <xf numFmtId="49" fontId="149" fillId="0" borderId="81">
      <alignment horizontal="right" vertical="center" wrapText="1"/>
    </xf>
    <xf numFmtId="49" fontId="149" fillId="0" borderId="81">
      <alignment horizontal="left" vertical="center" wrapText="1"/>
    </xf>
    <xf numFmtId="49" fontId="149" fillId="0" borderId="80">
      <alignment horizontal="left" vertical="center" wrapText="1"/>
    </xf>
    <xf numFmtId="49" fontId="148" fillId="0" borderId="80">
      <alignment horizontal="center" wrapText="1"/>
    </xf>
    <xf numFmtId="0" fontId="151" fillId="0" borderId="80">
      <alignment horizontal="right" vertical="center" wrapText="1"/>
    </xf>
    <xf numFmtId="0" fontId="151" fillId="0" borderId="80">
      <alignment horizontal="left" vertical="center" wrapText="1"/>
    </xf>
    <xf numFmtId="49" fontId="151" fillId="0" borderId="80">
      <alignment horizontal="left" vertical="center" wrapText="1"/>
    </xf>
    <xf numFmtId="49" fontId="149" fillId="0" borderId="0">
      <alignment horizontal="left" vertical="center"/>
    </xf>
    <xf numFmtId="49" fontId="151" fillId="0" borderId="80">
      <alignment horizontal="right" vertical="center" wrapText="1"/>
    </xf>
    <xf numFmtId="49" fontId="152" fillId="0" borderId="80">
      <alignment horizontal="center" wrapText="1"/>
    </xf>
    <xf numFmtId="49" fontId="151" fillId="0" borderId="76">
      <alignment horizontal="center" vertical="top" wrapText="1"/>
    </xf>
    <xf numFmtId="0" fontId="151" fillId="0" borderId="76">
      <alignment horizontal="right" vertical="center" wrapText="1"/>
    </xf>
    <xf numFmtId="0" fontId="151" fillId="0" borderId="76">
      <alignment horizontal="left" vertical="center" wrapText="1"/>
    </xf>
    <xf numFmtId="49" fontId="151" fillId="0" borderId="76">
      <alignment horizontal="left" vertical="center" wrapText="1"/>
    </xf>
    <xf numFmtId="0" fontId="149" fillId="0" borderId="0">
      <alignment horizontal="left" vertical="center"/>
    </xf>
    <xf numFmtId="0" fontId="149" fillId="0" borderId="76">
      <alignment horizontal="right" vertical="center" wrapText="1"/>
    </xf>
    <xf numFmtId="49" fontId="149" fillId="0" borderId="76">
      <alignment horizontal="left" vertical="center" wrapText="1"/>
    </xf>
    <xf numFmtId="49" fontId="149" fillId="0" borderId="76">
      <alignment horizontal="right" vertical="center" wrapText="1"/>
    </xf>
    <xf numFmtId="49" fontId="151" fillId="0" borderId="76">
      <alignment horizontal="right" vertical="center" wrapText="1"/>
    </xf>
    <xf numFmtId="0" fontId="149" fillId="0" borderId="77">
      <alignment horizontal="right" vertical="center" wrapText="1"/>
    </xf>
    <xf numFmtId="49" fontId="153" fillId="0" borderId="80">
      <alignment horizontal="left" vertical="center" wrapText="1"/>
    </xf>
    <xf numFmtId="49" fontId="151" fillId="0" borderId="0">
      <alignment horizontal="center" vertical="center" wrapText="1"/>
    </xf>
    <xf numFmtId="0" fontId="151" fillId="0" borderId="82">
      <alignment horizontal="right" vertical="center" wrapText="1"/>
    </xf>
    <xf numFmtId="0" fontId="151" fillId="0" borderId="82">
      <alignment horizontal="left" vertical="center" wrapText="1"/>
    </xf>
    <xf numFmtId="49" fontId="151" fillId="0" borderId="82">
      <alignment horizontal="left" vertical="center" wrapText="1"/>
    </xf>
    <xf numFmtId="49" fontId="151" fillId="0" borderId="82">
      <alignment horizontal="right" vertical="center" wrapText="1"/>
    </xf>
    <xf numFmtId="0" fontId="149" fillId="0" borderId="83">
      <alignment horizontal="left" vertical="center"/>
    </xf>
    <xf numFmtId="49" fontId="149" fillId="0" borderId="0">
      <alignment horizontal="center" vertical="center" wrapText="1"/>
    </xf>
    <xf numFmtId="206" fontId="154" fillId="0" borderId="0" applyFont="0" applyFill="0" applyBorder="0" applyAlignment="0" applyProtection="0"/>
    <xf numFmtId="0" fontId="33" fillId="0" borderId="19" applyNumberFormat="0" applyFill="0" applyAlignment="0" applyProtection="0"/>
    <xf numFmtId="0" fontId="33" fillId="0" borderId="1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14" fontId="145" fillId="0" borderId="71">
      <alignment horizontal="center"/>
    </xf>
    <xf numFmtId="207" fontId="145" fillId="0" borderId="71"/>
    <xf numFmtId="208" fontId="29" fillId="0" borderId="0" applyFont="0" applyFill="0" applyBorder="0" applyAlignment="0" applyProtection="0"/>
    <xf numFmtId="209" fontId="29" fillId="0" borderId="0" applyFont="0" applyFill="0" applyBorder="0" applyAlignment="0" applyProtection="0"/>
    <xf numFmtId="210" fontId="29" fillId="0" borderId="0" applyFont="0" applyFill="0" applyBorder="0" applyAlignment="0" applyProtection="0"/>
    <xf numFmtId="211" fontId="29" fillId="0" borderId="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8" fillId="2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0" fontId="156" fillId="3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174" fontId="29" fillId="0" borderId="0"/>
    <xf numFmtId="178" fontId="157" fillId="0" borderId="0"/>
    <xf numFmtId="0" fontId="15" fillId="0" borderId="0" applyNumberFormat="0" applyFill="0" applyBorder="0" applyAlignment="0" applyProtection="0"/>
    <xf numFmtId="212" fontId="158" fillId="0" borderId="0"/>
    <xf numFmtId="0" fontId="29" fillId="0" borderId="0"/>
    <xf numFmtId="0" fontId="1" fillId="0" borderId="0"/>
    <xf numFmtId="0" fontId="1" fillId="0" borderId="0"/>
    <xf numFmtId="0" fontId="1"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44" fillId="0" borderId="0"/>
    <xf numFmtId="0" fontId="154" fillId="0" borderId="0"/>
    <xf numFmtId="0" fontId="1" fillId="0" borderId="0"/>
    <xf numFmtId="0" fontId="1" fillId="0" borderId="0"/>
    <xf numFmtId="0" fontId="1" fillId="0" borderId="0"/>
    <xf numFmtId="0" fontId="1" fillId="0" borderId="0"/>
    <xf numFmtId="0" fontId="44" fillId="0" borderId="0"/>
    <xf numFmtId="0" fontId="160" fillId="0" borderId="0"/>
    <xf numFmtId="0" fontId="45" fillId="0" borderId="0"/>
    <xf numFmtId="0" fontId="115" fillId="0" borderId="0"/>
    <xf numFmtId="0" fontId="115" fillId="0" borderId="0"/>
    <xf numFmtId="0" fontId="159" fillId="0" borderId="0"/>
    <xf numFmtId="0" fontId="29" fillId="0" borderId="0"/>
    <xf numFmtId="0" fontId="29" fillId="0" borderId="0"/>
    <xf numFmtId="0" fontId="16" fillId="0" borderId="0"/>
    <xf numFmtId="0" fontId="29" fillId="0" borderId="0"/>
    <xf numFmtId="0" fontId="161" fillId="0" borderId="0"/>
    <xf numFmtId="0" fontId="162"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50"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44" fillId="23" borderId="18" applyNumberFormat="0" applyFont="0" applyAlignment="0" applyProtection="0"/>
    <xf numFmtId="0" fontId="44" fillId="99" borderId="18" applyNumberForma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213" fontId="165" fillId="0" borderId="0"/>
    <xf numFmtId="214" fontId="117" fillId="0" borderId="71"/>
    <xf numFmtId="214" fontId="145" fillId="0" borderId="71"/>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215"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170" fontId="154" fillId="0" borderId="0" applyFont="0" applyFill="0" applyBorder="0" applyAlignment="0" applyProtection="0"/>
    <xf numFmtId="0" fontId="29" fillId="0" borderId="0" applyNumberFormat="0" applyFill="0" applyBorder="0" applyAlignment="0" applyProtection="0"/>
    <xf numFmtId="171" fontId="167" fillId="0" borderId="0" applyFont="0" applyFill="0" applyBorder="0" applyAlignment="0" applyProtection="0"/>
    <xf numFmtId="174" fontId="117" fillId="0" borderId="0"/>
    <xf numFmtId="174" fontId="168" fillId="0" borderId="0"/>
    <xf numFmtId="174" fontId="169" fillId="0" borderId="0"/>
    <xf numFmtId="174" fontId="170" fillId="0" borderId="0"/>
    <xf numFmtId="174" fontId="145" fillId="0" borderId="0"/>
    <xf numFmtId="0" fontId="171" fillId="0" borderId="0"/>
    <xf numFmtId="216" fontId="171" fillId="0" borderId="0"/>
    <xf numFmtId="0" fontId="172" fillId="67" borderId="0">
      <alignment horizontal="left" vertical="top"/>
    </xf>
    <xf numFmtId="0" fontId="150" fillId="67" borderId="0">
      <alignment horizontal="left" vertical="top"/>
    </xf>
    <xf numFmtId="0" fontId="150" fillId="67" borderId="0">
      <alignment horizontal="left" vertical="top"/>
    </xf>
    <xf numFmtId="0" fontId="150" fillId="67" borderId="0">
      <alignment horizontal="left" vertical="top"/>
    </xf>
    <xf numFmtId="0" fontId="173" fillId="67" borderId="0">
      <alignment horizontal="center" vertical="top"/>
    </xf>
    <xf numFmtId="0" fontId="150" fillId="67" borderId="0">
      <alignment horizontal="center" vertical="center"/>
    </xf>
    <xf numFmtId="0" fontId="150" fillId="67" borderId="0">
      <alignment horizontal="center" vertical="center"/>
    </xf>
    <xf numFmtId="0" fontId="150" fillId="67" borderId="0">
      <alignment horizontal="center" vertic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0" borderId="0">
      <alignment horizontal="right"/>
    </xf>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1" fontId="118" fillId="93" borderId="0"/>
    <xf numFmtId="174" fontId="29" fillId="0" borderId="0"/>
    <xf numFmtId="0" fontId="93" fillId="0" borderId="0"/>
    <xf numFmtId="0" fontId="176" fillId="0" borderId="0"/>
    <xf numFmtId="0" fontId="177" fillId="0" borderId="0"/>
    <xf numFmtId="0" fontId="94" fillId="0" borderId="0"/>
    <xf numFmtId="0" fontId="178" fillId="0" borderId="0"/>
    <xf numFmtId="174" fontId="29" fillId="90" borderId="65">
      <alignment vertical="center" wrapText="1"/>
    </xf>
    <xf numFmtId="174" fontId="29" fillId="90" borderId="65">
      <alignment vertical="center" wrapText="1"/>
    </xf>
    <xf numFmtId="1" fontId="179" fillId="0" borderId="0"/>
    <xf numFmtId="1" fontId="179" fillId="0" borderId="0"/>
    <xf numFmtId="1" fontId="179" fillId="0" borderId="0"/>
    <xf numFmtId="1" fontId="179" fillId="0" borderId="0"/>
    <xf numFmtId="1" fontId="180"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74" fontId="181" fillId="0" borderId="0"/>
    <xf numFmtId="174" fontId="182" fillId="0" borderId="0" applyFill="0" applyBorder="0" applyProtection="0">
      <alignment horizontal="left" vertical="top"/>
    </xf>
    <xf numFmtId="0" fontId="27" fillId="0" borderId="0" applyNumberFormat="0" applyFill="0" applyBorder="0" applyAlignment="0" applyProtection="0"/>
    <xf numFmtId="0" fontId="27"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195" fontId="184" fillId="0" borderId="0" applyNumberFormat="0" applyFill="0" applyBorder="0" applyAlignment="0" applyProtection="0"/>
    <xf numFmtId="195" fontId="184" fillId="0" borderId="0" applyNumberFormat="0" applyFill="0" applyBorder="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17" fontId="94" fillId="0" borderId="0" applyFill="0" applyBorder="0" applyAlignment="0" applyProtection="0"/>
    <xf numFmtId="218" fontId="94" fillId="0" borderId="0" applyFill="0" applyBorder="0" applyAlignment="0" applyProtection="0"/>
    <xf numFmtId="219" fontId="29" fillId="0" borderId="0" applyFont="0" applyFill="0" applyBorder="0" applyAlignment="0" applyProtection="0"/>
    <xf numFmtId="220" fontId="29" fillId="0" borderId="0" applyFont="0" applyFill="0" applyBorder="0" applyAlignment="0" applyProtection="0"/>
    <xf numFmtId="221" fontId="120" fillId="0" borderId="0" applyFont="0" applyFill="0" applyBorder="0" applyAlignment="0" applyProtection="0"/>
    <xf numFmtId="222" fontId="120"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1" fontId="44" fillId="0" borderId="1" applyFill="0">
      <alignment horizontal="center" vertical="center"/>
    </xf>
    <xf numFmtId="1" fontId="44" fillId="0" borderId="1" applyFill="0">
      <alignment horizontal="center" vertical="center"/>
    </xf>
    <xf numFmtId="223" fontId="18" fillId="0" borderId="0" applyFont="0" applyFill="0" applyBorder="0" applyAlignment="0" applyProtection="0"/>
    <xf numFmtId="223" fontId="18" fillId="0" borderId="0" applyFont="0" applyFill="0" applyBorder="0" applyAlignment="0" applyProtection="0"/>
    <xf numFmtId="0" fontId="17" fillId="10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6"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7" fillId="3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6"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7"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0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6"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7" fillId="45"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0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4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6"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7" fillId="57"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9" fillId="70" borderId="11" applyNumberFormat="0" applyAlignment="0" applyProtection="0"/>
    <xf numFmtId="0" fontId="19" fillId="70"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87" fillId="66"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88" fillId="33" borderId="57"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3" fontId="189" fillId="110" borderId="85">
      <alignment horizontal="right"/>
    </xf>
    <xf numFmtId="224" fontId="190"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center" vertical="center"/>
      <protection locked="0"/>
    </xf>
    <xf numFmtId="226" fontId="191" fillId="26" borderId="86">
      <alignment horizontal="right" vertical="center"/>
    </xf>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27" fontId="44" fillId="6" borderId="0" applyNumberFormat="0" applyFont="0" applyBorder="0" applyAlignment="0">
      <alignment horizontal="right" vertical="center"/>
    </xf>
    <xf numFmtId="227" fontId="94" fillId="6" borderId="0" applyNumberFormat="0" applyFont="0" applyBorder="0" applyAlignment="0">
      <alignment horizontal="right" vertical="center"/>
    </xf>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192" fillId="87"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193" fillId="34" borderId="58"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194" fillId="87"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195" fillId="34" borderId="57"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75" fontId="196"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228" fontId="115" fillId="111" borderId="85">
      <alignment horizontal="center" vertical="center"/>
    </xf>
    <xf numFmtId="228" fontId="198" fillId="112" borderId="87">
      <alignment horizontal="right"/>
    </xf>
    <xf numFmtId="229" fontId="191" fillId="0" borderId="0">
      <alignment horizontal="right" vertical="center"/>
    </xf>
    <xf numFmtId="220"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75"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230" fontId="44"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31" fontId="94" fillId="0" borderId="0" applyFont="0" applyFill="0" applyBorder="0" applyAlignment="0" applyProtection="0"/>
    <xf numFmtId="0" fontId="191" fillId="0" borderId="0" applyBorder="0">
      <alignment horizontal="center" vertical="center"/>
    </xf>
    <xf numFmtId="0" fontId="199" fillId="113" borderId="85" applyNumberFormat="0" applyAlignment="0"/>
    <xf numFmtId="0" fontId="200" fillId="0" borderId="0">
      <alignment vertical="center"/>
    </xf>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1"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2" fillId="0" borderId="88"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03" fillId="0" borderId="54" applyNumberFormat="0" applyFill="0" applyAlignment="0" applyProtection="0"/>
    <xf numFmtId="0" fontId="22" fillId="0" borderId="13"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4"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5"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06" fillId="0" borderId="55" applyNumberFormat="0" applyFill="0" applyAlignment="0" applyProtection="0"/>
    <xf numFmtId="0" fontId="23"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7"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09" fillId="0" borderId="56" applyNumberFormat="0" applyFill="0" applyAlignment="0" applyProtection="0"/>
    <xf numFmtId="0" fontId="24" fillId="0" borderId="15"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9" fillId="114" borderId="87" applyNumberFormat="0" applyAlignment="0"/>
    <xf numFmtId="0" fontId="210" fillId="0" borderId="0">
      <alignment vertical="center"/>
    </xf>
    <xf numFmtId="0" fontId="210" fillId="0" borderId="0">
      <alignment vertical="center"/>
    </xf>
    <xf numFmtId="0" fontId="210" fillId="0" borderId="0">
      <alignment vertical="center"/>
    </xf>
    <xf numFmtId="0" fontId="44" fillId="0" borderId="0"/>
    <xf numFmtId="0" fontId="92" fillId="0" borderId="0"/>
    <xf numFmtId="227" fontId="44" fillId="23" borderId="0" applyNumberFormat="0" applyFont="0" applyBorder="0" applyAlignment="0">
      <alignment horizontal="right"/>
    </xf>
    <xf numFmtId="227" fontId="94" fillId="23" borderId="0" applyNumberFormat="0" applyFont="0" applyBorder="0" applyAlignment="0">
      <alignment horizontal="right"/>
    </xf>
    <xf numFmtId="0" fontId="211" fillId="0" borderId="0">
      <alignment horizontal="left" vertical="center"/>
    </xf>
    <xf numFmtId="0" fontId="212" fillId="0" borderId="0">
      <alignment horizontal="left" vertical="center"/>
    </xf>
    <xf numFmtId="0" fontId="25" fillId="0" borderId="16" applyNumberFormat="0" applyFill="0" applyAlignment="0" applyProtection="0"/>
    <xf numFmtId="0" fontId="25" fillId="0" borderId="16" applyNumberFormat="0" applyFill="0" applyAlignment="0" applyProtection="0"/>
    <xf numFmtId="225" fontId="210" fillId="0" borderId="93">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225" fontId="210" fillId="0" borderId="95">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111"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14" fillId="35" borderId="60"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8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9" fontId="217" fillId="114" borderId="96">
      <alignment horizontal="left" vertical="center"/>
    </xf>
    <xf numFmtId="49" fontId="218" fillId="114" borderId="97">
      <alignment horizontal="left"/>
    </xf>
    <xf numFmtId="0" fontId="219" fillId="0" borderId="0">
      <alignment vertical="top"/>
    </xf>
    <xf numFmtId="0" fontId="220" fillId="0" borderId="0">
      <alignment vertical="top"/>
    </xf>
    <xf numFmtId="0" fontId="221" fillId="0" borderId="0">
      <alignment vertical="top"/>
    </xf>
    <xf numFmtId="0" fontId="222" fillId="0" borderId="98">
      <alignment vertical="top"/>
    </xf>
    <xf numFmtId="0" fontId="28" fillId="96"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3"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4" fillId="3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7" fontId="1" fillId="0" borderId="0"/>
    <xf numFmtId="177"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6" fillId="0" borderId="0"/>
    <xf numFmtId="174"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223" fontId="44" fillId="0" borderId="0"/>
    <xf numFmtId="18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223" fontId="44" fillId="0" borderId="0"/>
    <xf numFmtId="0" fontId="16" fillId="0" borderId="0"/>
    <xf numFmtId="0" fontId="16" fillId="0" borderId="0"/>
    <xf numFmtId="0" fontId="16" fillId="0" borderId="0"/>
    <xf numFmtId="0" fontId="16" fillId="0" borderId="0"/>
    <xf numFmtId="0" fontId="16" fillId="0" borderId="0"/>
    <xf numFmtId="0" fontId="44" fillId="0" borderId="0"/>
    <xf numFmtId="0"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ont="0" applyFill="0" applyBorder="0" applyAlignment="0" applyProtection="0">
      <alignment vertical="top"/>
    </xf>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64" fillId="0" borderId="0"/>
    <xf numFmtId="0" fontId="44" fillId="0" borderId="0"/>
    <xf numFmtId="0" fontId="44" fillId="0" borderId="0"/>
    <xf numFmtId="0" fontId="44" fillId="0" borderId="0"/>
    <xf numFmtId="0" fontId="44" fillId="0" borderId="0"/>
    <xf numFmtId="0" fontId="44"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1" fillId="0" borderId="0"/>
    <xf numFmtId="0" fontId="1" fillId="0" borderId="0"/>
    <xf numFmtId="0" fontId="29" fillId="0" borderId="0"/>
    <xf numFmtId="232" fontId="94" fillId="0" borderId="0"/>
    <xf numFmtId="232" fontId="94" fillId="0" borderId="0"/>
    <xf numFmtId="232" fontId="94" fillId="0" borderId="0"/>
    <xf numFmtId="232" fontId="94" fillId="0" borderId="0"/>
    <xf numFmtId="232" fontId="94" fillId="0" borderId="0"/>
    <xf numFmtId="232" fontId="94" fillId="0" borderId="0"/>
    <xf numFmtId="0" fontId="44" fillId="0" borderId="0"/>
    <xf numFmtId="0" fontId="44" fillId="0" borderId="0"/>
    <xf numFmtId="0" fontId="44" fillId="0" borderId="0"/>
    <xf numFmtId="0" fontId="18"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44" fillId="0" borderId="0"/>
    <xf numFmtId="0" fontId="1" fillId="0" borderId="0"/>
    <xf numFmtId="0" fontId="1" fillId="0" borderId="0"/>
    <xf numFmtId="0" fontId="18" fillId="0" borderId="0"/>
    <xf numFmtId="0" fontId="1" fillId="0" borderId="0"/>
    <xf numFmtId="0" fontId="1" fillId="0" borderId="0"/>
    <xf numFmtId="0" fontId="18" fillId="0" borderId="0"/>
    <xf numFmtId="0" fontId="94" fillId="0" borderId="0"/>
    <xf numFmtId="0" fontId="18" fillId="0" borderId="0"/>
    <xf numFmtId="0" fontId="18" fillId="0" borderId="0"/>
    <xf numFmtId="0" fontId="18" fillId="0" borderId="0"/>
    <xf numFmtId="0" fontId="18" fillId="0" borderId="0"/>
    <xf numFmtId="0" fontId="94" fillId="0" borderId="0"/>
    <xf numFmtId="0" fontId="29" fillId="0" borderId="0"/>
    <xf numFmtId="0" fontId="29" fillId="0" borderId="0"/>
    <xf numFmtId="0" fontId="44" fillId="0" borderId="0"/>
    <xf numFmtId="0" fontId="1" fillId="0" borderId="0"/>
    <xf numFmtId="0" fontId="1" fillId="0" borderId="0"/>
    <xf numFmtId="0" fontId="1" fillId="0" borderId="0"/>
    <xf numFmtId="0" fontId="1" fillId="0" borderId="0"/>
    <xf numFmtId="0" fontId="18" fillId="0" borderId="0"/>
    <xf numFmtId="0" fontId="44" fillId="0" borderId="0"/>
    <xf numFmtId="0" fontId="1" fillId="0" borderId="0"/>
    <xf numFmtId="0" fontId="1"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178" fontId="29"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29" fillId="0" borderId="0"/>
    <xf numFmtId="0" fontId="94"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98" fillId="0" borderId="0"/>
    <xf numFmtId="0" fontId="1" fillId="0" borderId="0"/>
    <xf numFmtId="0" fontId="94" fillId="0" borderId="0"/>
    <xf numFmtId="0" fontId="16"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29" fillId="0" borderId="0"/>
    <xf numFmtId="0" fontId="1" fillId="0" borderId="0"/>
    <xf numFmtId="0" fontId="1" fillId="0" borderId="0"/>
    <xf numFmtId="0" fontId="29"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94" fillId="0" borderId="0"/>
    <xf numFmtId="0" fontId="1" fillId="0" borderId="0"/>
    <xf numFmtId="0" fontId="94" fillId="0" borderId="0"/>
    <xf numFmtId="0" fontId="1" fillId="0" borderId="0"/>
    <xf numFmtId="0" fontId="94" fillId="0" borderId="0"/>
    <xf numFmtId="0" fontId="44" fillId="0" borderId="0"/>
    <xf numFmtId="0" fontId="1" fillId="0" borderId="0"/>
    <xf numFmtId="0" fontId="1"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226" fillId="0" borderId="0"/>
    <xf numFmtId="0" fontId="29" fillId="0" borderId="0"/>
    <xf numFmtId="0" fontId="1" fillId="0" borderId="0"/>
    <xf numFmtId="0" fontId="1" fillId="0" borderId="0"/>
    <xf numFmtId="0" fontId="44" fillId="0" borderId="0"/>
    <xf numFmtId="0" fontId="9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223"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177" fontId="29"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94" fillId="0" borderId="0"/>
    <xf numFmtId="0" fontId="44" fillId="0" borderId="0"/>
    <xf numFmtId="223"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99" fillId="0" borderId="0"/>
    <xf numFmtId="0" fontId="44" fillId="0" borderId="0"/>
    <xf numFmtId="0" fontId="29" fillId="0" borderId="0"/>
    <xf numFmtId="0" fontId="1" fillId="0" borderId="0"/>
    <xf numFmtId="0" fontId="1" fillId="0" borderId="0"/>
    <xf numFmtId="0" fontId="1" fillId="0" borderId="0"/>
    <xf numFmtId="0" fontId="64" fillId="0" borderId="0"/>
    <xf numFmtId="0" fontId="1" fillId="0" borderId="0"/>
    <xf numFmtId="179" fontId="44" fillId="0" borderId="0"/>
    <xf numFmtId="183" fontId="44" fillId="0" borderId="0"/>
    <xf numFmtId="177" fontId="1" fillId="0" borderId="0"/>
    <xf numFmtId="174" fontId="198"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26"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223" fontId="29" fillId="0" borderId="0"/>
    <xf numFmtId="0" fontId="44" fillId="0" borderId="0"/>
    <xf numFmtId="0" fontId="226" fillId="0" borderId="0"/>
    <xf numFmtId="0" fontId="44" fillId="0" borderId="0"/>
    <xf numFmtId="0" fontId="44" fillId="0" borderId="0"/>
    <xf numFmtId="0" fontId="18" fillId="0" borderId="0"/>
    <xf numFmtId="0" fontId="227" fillId="0" borderId="0"/>
    <xf numFmtId="0" fontId="1" fillId="0" borderId="0"/>
    <xf numFmtId="0" fontId="44" fillId="0" borderId="0"/>
    <xf numFmtId="0" fontId="44" fillId="0" borderId="0"/>
    <xf numFmtId="0" fontId="1" fillId="0" borderId="0"/>
    <xf numFmtId="0" fontId="1" fillId="0" borderId="0"/>
    <xf numFmtId="0" fontId="228" fillId="0" borderId="0"/>
    <xf numFmtId="0" fontId="229" fillId="0" borderId="0"/>
    <xf numFmtId="0" fontId="2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4" fillId="0" borderId="0"/>
    <xf numFmtId="0" fontId="1" fillId="0" borderId="0"/>
    <xf numFmtId="0" fontId="1" fillId="0" borderId="0"/>
    <xf numFmtId="0" fontId="29" fillId="0" borderId="0"/>
    <xf numFmtId="0" fontId="1" fillId="0" borderId="0"/>
    <xf numFmtId="175" fontId="16" fillId="0" borderId="0"/>
    <xf numFmtId="0" fontId="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29" fillId="0" borderId="0"/>
    <xf numFmtId="0" fontId="29" fillId="0" borderId="0"/>
    <xf numFmtId="177" fontId="29" fillId="0" borderId="0"/>
    <xf numFmtId="0" fontId="44" fillId="0" borderId="0"/>
    <xf numFmtId="0" fontId="16" fillId="0" borderId="0"/>
    <xf numFmtId="0" fontId="16" fillId="0" borderId="0"/>
    <xf numFmtId="0" fontId="44" fillId="0" borderId="0"/>
    <xf numFmtId="0" fontId="229" fillId="0" borderId="0"/>
    <xf numFmtId="0" fontId="44" fillId="0" borderId="0"/>
    <xf numFmtId="0" fontId="229" fillId="0" borderId="0"/>
    <xf numFmtId="0" fontId="29" fillId="0" borderId="0"/>
    <xf numFmtId="0" fontId="228" fillId="0" borderId="0"/>
    <xf numFmtId="175" fontId="16" fillId="0" borderId="0"/>
    <xf numFmtId="0" fontId="44" fillId="0" borderId="0"/>
    <xf numFmtId="0" fontId="44" fillId="0" borderId="0"/>
    <xf numFmtId="0" fontId="29" fillId="0" borderId="0"/>
    <xf numFmtId="0" fontId="16" fillId="0" borderId="0"/>
    <xf numFmtId="0" fontId="29" fillId="0" borderId="0"/>
    <xf numFmtId="0" fontId="16" fillId="0" borderId="0"/>
    <xf numFmtId="0" fontId="29" fillId="0" borderId="0"/>
    <xf numFmtId="0" fontId="1" fillId="0" borderId="0"/>
    <xf numFmtId="0" fontId="16" fillId="0" borderId="0"/>
    <xf numFmtId="0" fontId="29" fillId="0" borderId="0"/>
    <xf numFmtId="0" fontId="16" fillId="0" borderId="0"/>
    <xf numFmtId="0" fontId="1" fillId="0" borderId="0"/>
    <xf numFmtId="0" fontId="1" fillId="0" borderId="0"/>
    <xf numFmtId="0" fontId="29" fillId="0" borderId="0"/>
    <xf numFmtId="175"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6" fillId="0" borderId="0"/>
    <xf numFmtId="0" fontId="44" fillId="0" borderId="0"/>
    <xf numFmtId="0" fontId="29" fillId="0" borderId="0"/>
    <xf numFmtId="177" fontId="29" fillId="0" borderId="0"/>
    <xf numFmtId="177"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44" fillId="0" borderId="0"/>
    <xf numFmtId="0" fontId="1" fillId="0" borderId="0"/>
    <xf numFmtId="175" fontId="44"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16" fillId="0" borderId="0"/>
    <xf numFmtId="0" fontId="44"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22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6" fillId="0" borderId="0"/>
    <xf numFmtId="0" fontId="16" fillId="0" borderId="0"/>
    <xf numFmtId="0" fontId="29" fillId="0" borderId="0"/>
    <xf numFmtId="0" fontId="16" fillId="0" borderId="0"/>
    <xf numFmtId="0" fontId="29" fillId="0" borderId="0"/>
    <xf numFmtId="0" fontId="2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9" fillId="0" borderId="0"/>
    <xf numFmtId="0" fontId="94" fillId="0" borderId="0"/>
    <xf numFmtId="0" fontId="228" fillId="0" borderId="0"/>
    <xf numFmtId="0" fontId="29" fillId="0" borderId="0"/>
    <xf numFmtId="0" fontId="1" fillId="0" borderId="0"/>
    <xf numFmtId="0" fontId="1" fillId="0" borderId="0"/>
    <xf numFmtId="174" fontId="16" fillId="0" borderId="0"/>
    <xf numFmtId="0" fontId="1" fillId="0" borderId="0"/>
    <xf numFmtId="0" fontId="1" fillId="0" borderId="0"/>
    <xf numFmtId="0" fontId="29" fillId="0" borderId="0"/>
    <xf numFmtId="0" fontId="16" fillId="0" borderId="0"/>
    <xf numFmtId="0" fontId="29" fillId="0" borderId="0"/>
    <xf numFmtId="179" fontId="1" fillId="0" borderId="0"/>
    <xf numFmtId="179"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179"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0" fontId="16" fillId="0" borderId="0"/>
    <xf numFmtId="179" fontId="1" fillId="0" borderId="0"/>
    <xf numFmtId="179" fontId="1" fillId="0" borderId="0"/>
    <xf numFmtId="179" fontId="1" fillId="0" borderId="0"/>
    <xf numFmtId="179" fontId="1" fillId="0" borderId="0"/>
    <xf numFmtId="0" fontId="16"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6" fillId="0" borderId="0"/>
    <xf numFmtId="0" fontId="16"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6" fillId="0" borderId="0"/>
    <xf numFmtId="175" fontId="16" fillId="0" borderId="0"/>
    <xf numFmtId="0" fontId="1" fillId="0" borderId="0"/>
    <xf numFmtId="0" fontId="1"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 fillId="0" borderId="0"/>
    <xf numFmtId="0" fontId="44" fillId="0" borderId="0"/>
    <xf numFmtId="0" fontId="78"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7" fontId="4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1" fillId="0" borderId="0"/>
    <xf numFmtId="0" fontId="1" fillId="0" borderId="0"/>
    <xf numFmtId="0" fontId="1" fillId="0" borderId="0"/>
    <xf numFmtId="0" fontId="16"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29"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1" fillId="0" borderId="0"/>
    <xf numFmtId="0" fontId="11" fillId="0" borderId="0"/>
    <xf numFmtId="0" fontId="11" fillId="0" borderId="0"/>
    <xf numFmtId="0" fontId="44" fillId="0" borderId="0"/>
    <xf numFmtId="0" fontId="1" fillId="0" borderId="0"/>
    <xf numFmtId="174" fontId="1" fillId="0" borderId="0"/>
    <xf numFmtId="174"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78"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2" fillId="0" borderId="0"/>
    <xf numFmtId="0" fontId="1" fillId="0" borderId="0"/>
    <xf numFmtId="0" fontId="1" fillId="0" borderId="0"/>
    <xf numFmtId="0" fontId="16" fillId="0" borderId="0"/>
    <xf numFmtId="0" fontId="1" fillId="0" borderId="0"/>
    <xf numFmtId="0" fontId="16"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177" fontId="29" fillId="0" borderId="0"/>
    <xf numFmtId="178" fontId="16" fillId="0" borderId="0"/>
    <xf numFmtId="0" fontId="1" fillId="0" borderId="0"/>
    <xf numFmtId="0" fontId="191" fillId="0" borderId="0"/>
    <xf numFmtId="0" fontId="233" fillId="0" borderId="0"/>
    <xf numFmtId="0" fontId="191" fillId="0" borderId="0"/>
    <xf numFmtId="0" fontId="191" fillId="0" borderId="0"/>
    <xf numFmtId="0" fontId="233" fillId="0" borderId="0"/>
    <xf numFmtId="0" fontId="172" fillId="0" borderId="0"/>
    <xf numFmtId="0" fontId="234" fillId="0" borderId="0"/>
    <xf numFmtId="0" fontId="1" fillId="0" borderId="0"/>
    <xf numFmtId="0" fontId="1" fillId="0" borderId="0"/>
    <xf numFmtId="0" fontId="228" fillId="0" borderId="0"/>
    <xf numFmtId="0" fontId="228" fillId="0" borderId="0"/>
    <xf numFmtId="0" fontId="94" fillId="0" borderId="0"/>
    <xf numFmtId="0" fontId="94" fillId="0" borderId="0"/>
    <xf numFmtId="177" fontId="1"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5" fillId="0" borderId="0"/>
    <xf numFmtId="175" fontId="1" fillId="0" borderId="0"/>
    <xf numFmtId="177" fontId="16"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0" fontId="1" fillId="0" borderId="0"/>
    <xf numFmtId="0" fontId="1"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94" fillId="0" borderId="0"/>
    <xf numFmtId="0" fontId="9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36" fillId="0" borderId="0"/>
    <xf numFmtId="0" fontId="236" fillId="0" borderId="0"/>
    <xf numFmtId="0" fontId="236" fillId="0" borderId="0"/>
    <xf numFmtId="0" fontId="2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36" fillId="0" borderId="0"/>
    <xf numFmtId="0" fontId="236" fillId="0" borderId="0"/>
    <xf numFmtId="0" fontId="44" fillId="0" borderId="0"/>
    <xf numFmtId="0" fontId="44" fillId="0" borderId="0"/>
    <xf numFmtId="0" fontId="44"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177" fontId="1" fillId="0" borderId="0"/>
    <xf numFmtId="177" fontId="1" fillId="0" borderId="0"/>
    <xf numFmtId="0" fontId="1" fillId="0" borderId="0"/>
    <xf numFmtId="177" fontId="1" fillId="0" borderId="0"/>
    <xf numFmtId="0" fontId="1" fillId="0" borderId="0"/>
    <xf numFmtId="177"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29" fillId="0" borderId="0"/>
    <xf numFmtId="0" fontId="1" fillId="0" borderId="0"/>
    <xf numFmtId="0" fontId="1" fillId="0" borderId="0"/>
    <xf numFmtId="0" fontId="16" fillId="0" borderId="0"/>
    <xf numFmtId="49" fontId="237" fillId="0" borderId="0">
      <alignment horizontal="center" vertical="center" wrapText="1"/>
    </xf>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8"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9" fillId="31"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40" fillId="115" borderId="99">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94" fillId="99" borderId="18" applyNumberFormat="0" applyAlignment="0" applyProtection="0"/>
    <xf numFmtId="0" fontId="94"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18" fillId="99" borderId="18" applyNumberFormat="0" applyAlignment="0" applyProtection="0"/>
    <xf numFmtId="0" fontId="18" fillId="99" borderId="18" applyNumberForma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233" fontId="243" fillId="0" borderId="87">
      <alignment horizontal="center" vertical="center"/>
      <protection hidden="1"/>
    </xf>
    <xf numFmtId="234" fontId="244" fillId="0" borderId="100">
      <alignment horizontal="center" vertical="center"/>
    </xf>
    <xf numFmtId="9" fontId="29"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4" fillId="0" borderId="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94" fillId="0" borderId="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4"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9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44" fillId="0" borderId="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16"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8" fillId="116" borderId="100"/>
    <xf numFmtId="0" fontId="198" fillId="116" borderId="87"/>
    <xf numFmtId="228" fontId="115" fillId="0" borderId="85">
      <alignment horizontal="center" vertical="center"/>
      <protection hidden="1"/>
    </xf>
    <xf numFmtId="228" fontId="198" fillId="0" borderId="87">
      <alignment horizontal="right"/>
    </xf>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7"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8" fillId="0" borderId="5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0" fillId="117" borderId="7">
      <alignment vertical="center"/>
    </xf>
    <xf numFmtId="0" fontId="240" fillId="117" borderId="7">
      <alignment vertical="center"/>
    </xf>
    <xf numFmtId="0" fontId="240" fillId="117" borderId="7">
      <alignment vertical="center"/>
    </xf>
    <xf numFmtId="225" fontId="191" fillId="118" borderId="0">
      <alignment horizontal="right" vertical="center"/>
    </xf>
    <xf numFmtId="0" fontId="29" fillId="0" borderId="0"/>
    <xf numFmtId="0" fontId="29" fillId="0" borderId="0"/>
    <xf numFmtId="0" fontId="29" fillId="0" borderId="0"/>
    <xf numFmtId="0" fontId="93" fillId="0" borderId="0"/>
    <xf numFmtId="0" fontId="50" fillId="0" borderId="0"/>
    <xf numFmtId="179" fontId="50" fillId="0" borderId="0"/>
    <xf numFmtId="177" fontId="50" fillId="0" borderId="0"/>
    <xf numFmtId="177" fontId="50" fillId="0" borderId="0"/>
    <xf numFmtId="0" fontId="50" fillId="0" borderId="0"/>
    <xf numFmtId="178" fontId="29" fillId="0" borderId="0"/>
    <xf numFmtId="0" fontId="94" fillId="0" borderId="0" applyProtection="0"/>
    <xf numFmtId="0" fontId="93" fillId="0" borderId="0"/>
    <xf numFmtId="0" fontId="29" fillId="0" borderId="0"/>
    <xf numFmtId="223" fontId="93" fillId="0" borderId="0"/>
    <xf numFmtId="0" fontId="29" fillId="0" borderId="0"/>
    <xf numFmtId="223" fontId="93" fillId="0" borderId="0"/>
    <xf numFmtId="0" fontId="29" fillId="0" borderId="0"/>
    <xf numFmtId="0" fontId="29" fillId="0" borderId="0"/>
    <xf numFmtId="0" fontId="29" fillId="0" borderId="0"/>
    <xf numFmtId="0" fontId="29" fillId="0" borderId="0"/>
    <xf numFmtId="0" fontId="29" fillId="0" borderId="0"/>
    <xf numFmtId="0" fontId="29" fillId="0" borderId="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44" fillId="119" borderId="23" applyNumberForma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94" fillId="0" borderId="0">
      <alignment wrapText="1"/>
    </xf>
    <xf numFmtId="49" fontId="11" fillId="0" borderId="65" applyFill="0">
      <alignment horizontal="center" vertical="center" wrapText="1"/>
    </xf>
    <xf numFmtId="0" fontId="198" fillId="0" borderId="0">
      <alignment vertical="top"/>
    </xf>
    <xf numFmtId="0" fontId="190" fillId="0" borderId="0">
      <alignment horizontal="left" vertical="center" indent="1"/>
    </xf>
    <xf numFmtId="0" fontId="191" fillId="0" borderId="0">
      <alignment horizontal="left" vertical="center" indent="1"/>
    </xf>
    <xf numFmtId="0" fontId="191" fillId="0" borderId="0">
      <alignment horizontal="left" vertical="center" indent="1"/>
    </xf>
    <xf numFmtId="0" fontId="191" fillId="0" borderId="0">
      <alignment horizontal="left" vertical="center" indent="1"/>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0"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1"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235" fontId="29" fillId="0" borderId="0" applyFont="0" applyFill="0" applyBorder="0" applyAlignment="0" applyProtection="0"/>
    <xf numFmtId="236" fontId="29" fillId="0" borderId="0" applyFont="0" applyFill="0" applyBorder="0" applyAlignment="0" applyProtection="0"/>
    <xf numFmtId="0" fontId="252" fillId="0" borderId="0">
      <alignment horizontal="center"/>
    </xf>
    <xf numFmtId="237" fontId="252" fillId="0" borderId="0">
      <alignment horizontal="center"/>
    </xf>
    <xf numFmtId="238"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164" fontId="29" fillId="0" borderId="0" applyFont="0" applyFill="0" applyBorder="0" applyAlignment="0" applyProtection="0"/>
    <xf numFmtId="239" fontId="29" fillId="0" borderId="0" applyFont="0" applyFill="0" applyBorder="0" applyAlignment="0" applyProtection="0"/>
    <xf numFmtId="24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41" fontId="29"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239" fontId="3"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90" fontId="29" fillId="0" borderId="0" applyFont="0" applyFill="0" applyBorder="0" applyAlignment="0" applyProtection="0"/>
    <xf numFmtId="185"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90" fontId="29"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25" fontId="253" fillId="0" borderId="86">
      <alignment horizontal="right" vertical="center"/>
    </xf>
    <xf numFmtId="229" fontId="253" fillId="0" borderId="86">
      <alignment horizontal="right" vertical="center"/>
    </xf>
    <xf numFmtId="224" fontId="254" fillId="0" borderId="86">
      <alignment horizontal="right" vertical="center"/>
      <protection locked="0"/>
    </xf>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6" fillId="3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4" fillId="0" borderId="0"/>
    <xf numFmtId="235" fontId="257" fillId="0" borderId="0" applyFont="0" applyFill="0" applyBorder="0" applyAlignment="0" applyProtection="0"/>
    <xf numFmtId="236" fontId="257" fillId="0" borderId="0" applyFont="0" applyFill="0" applyBorder="0" applyAlignment="0" applyProtection="0"/>
    <xf numFmtId="243" fontId="257" fillId="0" borderId="0" applyFont="0" applyFill="0" applyBorder="0" applyAlignment="0" applyProtection="0"/>
    <xf numFmtId="244" fontId="257" fillId="0" borderId="0" applyFont="0" applyFill="0" applyBorder="0" applyAlignment="0" applyProtection="0"/>
    <xf numFmtId="174" fontId="257" fillId="0" borderId="0"/>
    <xf numFmtId="0" fontId="25" fillId="0" borderId="16" applyNumberFormat="0" applyFill="0" applyAlignment="0" applyProtection="0"/>
    <xf numFmtId="0" fontId="19" fillId="7" borderId="11" applyNumberFormat="0" applyAlignment="0" applyProtection="0"/>
    <xf numFmtId="0" fontId="35" fillId="4" borderId="0" applyNumberFormat="0" applyBorder="0" applyAlignment="0" applyProtection="0"/>
    <xf numFmtId="0" fontId="21" fillId="20" borderId="11" applyNumberFormat="0" applyAlignment="0" applyProtection="0"/>
    <xf numFmtId="0" fontId="24" fillId="0" borderId="15" applyNumberFormat="0" applyFill="0" applyAlignment="0" applyProtection="0"/>
    <xf numFmtId="0" fontId="17" fillId="14" borderId="0" applyNumberFormat="0" applyBorder="0" applyAlignment="0" applyProtection="0"/>
    <xf numFmtId="0" fontId="33" fillId="0" borderId="19" applyNumberFormat="0" applyFill="0" applyAlignment="0" applyProtection="0"/>
    <xf numFmtId="0" fontId="26" fillId="21" borderId="17" applyNumberFormat="0" applyAlignment="0" applyProtection="0"/>
    <xf numFmtId="0" fontId="34" fillId="0" borderId="0" applyNumberFormat="0" applyFill="0" applyBorder="0" applyAlignment="0" applyProtection="0"/>
    <xf numFmtId="0" fontId="11" fillId="0" borderId="0"/>
  </cellStyleXfs>
  <cellXfs count="561">
    <xf numFmtId="0" fontId="0" fillId="0" borderId="0" xfId="0"/>
    <xf numFmtId="0" fontId="3" fillId="0" borderId="0" xfId="1"/>
    <xf numFmtId="0" fontId="3" fillId="0" borderId="1" xfId="1" applyBorder="1"/>
    <xf numFmtId="0" fontId="6" fillId="0" borderId="0" xfId="1" applyFont="1"/>
    <xf numFmtId="0" fontId="4" fillId="0" borderId="0" xfId="1" applyFont="1" applyAlignment="1">
      <alignment horizontal="center" vertical="center"/>
    </xf>
    <xf numFmtId="0" fontId="7" fillId="0" borderId="0" xfId="1" applyFont="1" applyAlignment="1">
      <alignment vertical="center"/>
    </xf>
    <xf numFmtId="0" fontId="8" fillId="0" borderId="0" xfId="1" applyFont="1" applyAlignment="1">
      <alignment vertical="center"/>
    </xf>
    <xf numFmtId="0" fontId="9" fillId="0" borderId="0" xfId="1" applyFont="1" applyAlignment="1">
      <alignment vertical="center"/>
    </xf>
    <xf numFmtId="0" fontId="10" fillId="0" borderId="0" xfId="1" applyFont="1" applyBorder="1"/>
    <xf numFmtId="0" fontId="4" fillId="0" borderId="0" xfId="1" applyFont="1" applyFill="1" applyBorder="1" applyAlignment="1">
      <alignment horizontal="center" vertical="center"/>
    </xf>
    <xf numFmtId="0" fontId="4" fillId="0" borderId="0" xfId="1" applyFont="1" applyFill="1" applyBorder="1" applyAlignment="1">
      <alignment vertical="center"/>
    </xf>
    <xf numFmtId="0" fontId="10" fillId="0" borderId="0" xfId="1" applyFont="1"/>
    <xf numFmtId="0" fontId="5" fillId="0" borderId="0" xfId="1" applyFont="1" applyAlignment="1">
      <alignment vertical="center"/>
    </xf>
    <xf numFmtId="0" fontId="5" fillId="0" borderId="0" xfId="1" applyFont="1" applyAlignment="1">
      <alignment horizontal="center" vertical="center"/>
    </xf>
    <xf numFmtId="0" fontId="12" fillId="0" borderId="0" xfId="2" applyFont="1" applyAlignment="1">
      <alignment horizontal="right"/>
    </xf>
    <xf numFmtId="0" fontId="10" fillId="0" borderId="0" xfId="1" applyFont="1" applyFill="1"/>
    <xf numFmtId="0" fontId="13" fillId="0" borderId="0" xfId="1" applyFont="1" applyAlignment="1">
      <alignment horizontal="left" vertical="center"/>
    </xf>
    <xf numFmtId="0" fontId="15" fillId="0" borderId="0" xfId="1" applyFont="1"/>
    <xf numFmtId="0" fontId="36" fillId="0" borderId="0" xfId="49" applyFont="1"/>
    <xf numFmtId="0" fontId="37" fillId="0" borderId="0" xfId="49" applyFont="1"/>
    <xf numFmtId="0" fontId="36" fillId="0" borderId="0" xfId="49" applyFont="1" applyFill="1"/>
    <xf numFmtId="0" fontId="3" fillId="0" borderId="0" xfId="1" applyBorder="1"/>
    <xf numFmtId="49" fontId="7" fillId="0" borderId="1" xfId="1" applyNumberFormat="1" applyFont="1" applyFill="1" applyBorder="1" applyAlignment="1">
      <alignment vertical="center"/>
    </xf>
    <xf numFmtId="0" fontId="7" fillId="0" borderId="1" xfId="1" applyFont="1" applyBorder="1" applyAlignment="1">
      <alignment vertical="center" wrapText="1"/>
    </xf>
    <xf numFmtId="0" fontId="6" fillId="0" borderId="0" xfId="1" applyFont="1" applyBorder="1"/>
    <xf numFmtId="0" fontId="4" fillId="0" borderId="0" xfId="1" applyFont="1" applyBorder="1" applyAlignment="1">
      <alignment horizontal="center" vertical="center"/>
    </xf>
    <xf numFmtId="0" fontId="7" fillId="0" borderId="0" xfId="1" applyFont="1" applyBorder="1" applyAlignment="1">
      <alignment vertical="center"/>
    </xf>
    <xf numFmtId="0" fontId="6" fillId="24" borderId="0" xfId="1" applyFont="1" applyFill="1"/>
    <xf numFmtId="0" fontId="6" fillId="24" borderId="0" xfId="1" applyFont="1" applyFill="1" applyBorder="1"/>
    <xf numFmtId="0" fontId="4" fillId="24" borderId="0" xfId="1" applyFont="1" applyFill="1" applyBorder="1" applyAlignment="1">
      <alignment horizontal="center" vertical="center"/>
    </xf>
    <xf numFmtId="0" fontId="7" fillId="24" borderId="0" xfId="1" applyFont="1" applyFill="1" applyBorder="1" applyAlignment="1">
      <alignment vertical="center"/>
    </xf>
    <xf numFmtId="0" fontId="7" fillId="0" borderId="1" xfId="1" applyFont="1" applyFill="1" applyBorder="1" applyAlignment="1">
      <alignment vertical="center" wrapText="1"/>
    </xf>
    <xf numFmtId="0" fontId="7" fillId="0" borderId="4" xfId="1" applyFont="1" applyFill="1" applyBorder="1" applyAlignment="1">
      <alignment vertical="center" wrapText="1"/>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12" fillId="0" borderId="0" xfId="2" applyFont="1" applyAlignment="1">
      <alignment horizontal="right" vertical="center"/>
    </xf>
    <xf numFmtId="0" fontId="7" fillId="0" borderId="1" xfId="1" applyFont="1" applyBorder="1" applyAlignment="1">
      <alignment horizontal="left" vertical="center" wrapText="1"/>
    </xf>
    <xf numFmtId="0" fontId="39" fillId="0" borderId="1" xfId="1" applyFont="1" applyBorder="1" applyAlignment="1">
      <alignment horizontal="center" vertical="center" wrapText="1"/>
    </xf>
    <xf numFmtId="0" fontId="11" fillId="0" borderId="0" xfId="2" applyFont="1" applyFill="1" applyAlignment="1">
      <alignment horizontal="right"/>
    </xf>
    <xf numFmtId="49" fontId="7" fillId="0" borderId="1" xfId="1" applyNumberFormat="1" applyFont="1" applyBorder="1" applyAlignment="1">
      <alignment vertical="center"/>
    </xf>
    <xf numFmtId="0" fontId="39" fillId="0" borderId="4" xfId="1" applyFont="1" applyBorder="1" applyAlignment="1">
      <alignment horizontal="center" vertical="center" wrapText="1"/>
    </xf>
    <xf numFmtId="0" fontId="5" fillId="0" borderId="1" xfId="1" applyFont="1" applyBorder="1" applyAlignment="1">
      <alignment horizontal="center" vertical="center"/>
    </xf>
    <xf numFmtId="0" fontId="11" fillId="0" borderId="0" xfId="62" applyFont="1" applyAlignment="1">
      <alignment horizontal="left"/>
    </xf>
    <xf numFmtId="0" fontId="45" fillId="0" borderId="0" xfId="62" applyFont="1" applyAlignment="1">
      <alignment horizontal="left"/>
    </xf>
    <xf numFmtId="0" fontId="46" fillId="0" borderId="0" xfId="62" applyFont="1" applyAlignment="1">
      <alignment horizontal="left"/>
    </xf>
    <xf numFmtId="0" fontId="11" fillId="0" borderId="0" xfId="62" applyFont="1" applyAlignment="1">
      <alignment horizontal="left" vertical="center"/>
    </xf>
    <xf numFmtId="0" fontId="11" fillId="0" borderId="1" xfId="62" applyFont="1" applyBorder="1" applyAlignment="1">
      <alignment horizontal="center" vertical="top"/>
    </xf>
    <xf numFmtId="0" fontId="11" fillId="0" borderId="0" xfId="2" applyFont="1"/>
    <xf numFmtId="0" fontId="11" fillId="0" borderId="0" xfId="2" applyFont="1" applyFill="1"/>
    <xf numFmtId="0" fontId="11" fillId="0" borderId="0" xfId="2" applyFont="1" applyFill="1" applyAlignment="1">
      <alignment horizontal="left" vertical="center" wrapText="1"/>
    </xf>
    <xf numFmtId="0" fontId="11" fillId="0" borderId="0" xfId="2" applyFont="1" applyFill="1" applyBorder="1" applyAlignment="1"/>
    <xf numFmtId="0" fontId="11" fillId="0" borderId="0" xfId="2" applyFont="1" applyFill="1" applyBorder="1" applyAlignment="1">
      <alignment horizontal="left"/>
    </xf>
    <xf numFmtId="0" fontId="11" fillId="0" borderId="0" xfId="2" applyFont="1" applyFill="1" applyBorder="1" applyAlignment="1">
      <alignment horizontal="left" wrapText="1"/>
    </xf>
    <xf numFmtId="0" fontId="11" fillId="0" borderId="0" xfId="2" applyFont="1" applyFill="1" applyAlignment="1">
      <alignment horizontal="left" wrapText="1"/>
    </xf>
    <xf numFmtId="2" fontId="11" fillId="0" borderId="0" xfId="2" applyNumberFormat="1" applyFont="1" applyFill="1" applyAlignment="1">
      <alignment horizontal="center" vertical="top" wrapText="1"/>
    </xf>
    <xf numFmtId="0" fontId="11" fillId="0" borderId="0" xfId="2" applyFont="1" applyFill="1" applyBorder="1"/>
    <xf numFmtId="0" fontId="11" fillId="0" borderId="0" xfId="2" applyFont="1" applyFill="1" applyBorder="1" applyAlignment="1">
      <alignment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42" fillId="0" borderId="1" xfId="2" applyFont="1" applyFill="1" applyBorder="1" applyAlignment="1">
      <alignment horizontal="center" vertical="center" wrapText="1"/>
    </xf>
    <xf numFmtId="0" fontId="42" fillId="0" borderId="0" xfId="52" applyFont="1" applyAlignment="1"/>
    <xf numFmtId="0" fontId="12" fillId="0" borderId="0" xfId="2" applyFont="1" applyFill="1" applyAlignment="1"/>
    <xf numFmtId="0" fontId="8" fillId="0" borderId="0" xfId="2" applyFont="1" applyFill="1" applyAlignment="1">
      <alignment vertical="center"/>
    </xf>
    <xf numFmtId="0" fontId="47" fillId="0" borderId="0" xfId="2" applyFont="1" applyFill="1" applyAlignment="1"/>
    <xf numFmtId="0" fontId="11" fillId="0" borderId="1" xfId="2" applyFont="1" applyFill="1" applyBorder="1"/>
    <xf numFmtId="0" fontId="11" fillId="0" borderId="1" xfId="2" applyFont="1" applyBorder="1" applyAlignment="1">
      <alignment horizontal="center" vertical="center" wrapText="1"/>
    </xf>
    <xf numFmtId="0" fontId="42" fillId="0" borderId="1" xfId="2" applyNumberFormat="1" applyFont="1" applyBorder="1" applyAlignment="1">
      <alignment horizontal="center" vertical="top" wrapText="1"/>
    </xf>
    <xf numFmtId="0" fontId="11" fillId="0" borderId="1" xfId="2" applyNumberFormat="1" applyFont="1" applyFill="1" applyBorder="1" applyAlignment="1">
      <alignment horizontal="left" vertical="top" wrapText="1"/>
    </xf>
    <xf numFmtId="0" fontId="42" fillId="0" borderId="1" xfId="2" applyNumberFormat="1" applyFont="1" applyFill="1" applyBorder="1" applyAlignment="1">
      <alignment horizontal="center" vertical="top" wrapText="1"/>
    </xf>
    <xf numFmtId="0" fontId="11" fillId="0" borderId="0" xfId="2" applyFont="1" applyBorder="1" applyAlignment="1"/>
    <xf numFmtId="0" fontId="11" fillId="0" borderId="0" xfId="2" applyFont="1" applyAlignment="1">
      <alignment horizontal="right"/>
    </xf>
    <xf numFmtId="0" fontId="42" fillId="0" borderId="0" xfId="2" applyFont="1" applyFill="1" applyAlignment="1">
      <alignment horizontal="center" vertical="top" wrapText="1"/>
    </xf>
    <xf numFmtId="0" fontId="0" fillId="0" borderId="1" xfId="0" applyBorder="1"/>
    <xf numFmtId="0" fontId="0" fillId="0" borderId="1" xfId="0" applyBorder="1" applyAlignment="1">
      <alignment wrapText="1"/>
    </xf>
    <xf numFmtId="0" fontId="0" fillId="0" borderId="1" xfId="0" applyBorder="1" applyAlignment="1">
      <alignment horizont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vertical="center"/>
    </xf>
    <xf numFmtId="0" fontId="0" fillId="0" borderId="3" xfId="0" applyFill="1" applyBorder="1" applyAlignment="1">
      <alignment horizontal="center" vertical="center"/>
    </xf>
    <xf numFmtId="0" fontId="0" fillId="0" borderId="1" xfId="0" applyFill="1" applyBorder="1" applyAlignment="1">
      <alignment wrapText="1"/>
    </xf>
    <xf numFmtId="0" fontId="2" fillId="0" borderId="1" xfId="0" applyFont="1" applyBorder="1" applyAlignment="1">
      <alignment horizontal="center" vertical="center" wrapText="1"/>
    </xf>
    <xf numFmtId="0" fontId="42" fillId="0" borderId="1" xfId="62" applyFont="1" applyBorder="1" applyAlignment="1">
      <alignment horizontal="center" vertical="center" wrapText="1"/>
    </xf>
    <xf numFmtId="0" fontId="45" fillId="0" borderId="0" xfId="62" applyFont="1" applyBorder="1" applyAlignment="1">
      <alignment horizontal="left"/>
    </xf>
    <xf numFmtId="0" fontId="42" fillId="0" borderId="1" xfId="62" applyFont="1" applyBorder="1" applyAlignment="1">
      <alignment horizontal="center" vertical="top"/>
    </xf>
    <xf numFmtId="0" fontId="2" fillId="0" borderId="0" xfId="0" applyFont="1"/>
    <xf numFmtId="0" fontId="2" fillId="0" borderId="1" xfId="1" applyFont="1" applyBorder="1" applyAlignment="1">
      <alignment horizontal="center" vertical="center"/>
    </xf>
    <xf numFmtId="0" fontId="2" fillId="0" borderId="4" xfId="1" applyFont="1" applyBorder="1" applyAlignment="1">
      <alignment horizontal="center" vertical="center"/>
    </xf>
    <xf numFmtId="0" fontId="40" fillId="0" borderId="0" xfId="2" applyFont="1" applyFill="1"/>
    <xf numFmtId="0" fontId="11" fillId="0" borderId="0" xfId="2" applyFill="1"/>
    <xf numFmtId="2" fontId="49" fillId="0" borderId="0" xfId="2" applyNumberFormat="1" applyFont="1" applyFill="1" applyAlignment="1">
      <alignment horizontal="right" vertical="top" wrapText="1"/>
    </xf>
    <xf numFmtId="0" fontId="40" fillId="0" borderId="0" xfId="2" applyFont="1" applyFill="1" applyAlignment="1">
      <alignment horizontal="right"/>
    </xf>
    <xf numFmtId="1" fontId="41" fillId="0" borderId="0" xfId="2" applyNumberFormat="1" applyFont="1" applyFill="1" applyAlignment="1">
      <alignment horizontal="left" vertical="top"/>
    </xf>
    <xf numFmtId="49" fontId="40" fillId="0" borderId="0" xfId="2" applyNumberFormat="1" applyFont="1" applyFill="1" applyAlignment="1">
      <alignment horizontal="left" vertical="top" wrapText="1"/>
    </xf>
    <xf numFmtId="49" fontId="40" fillId="0" borderId="0" xfId="2" applyNumberFormat="1" applyFont="1" applyFill="1" applyBorder="1" applyAlignment="1">
      <alignment horizontal="left" vertical="top"/>
    </xf>
    <xf numFmtId="0" fontId="40" fillId="0" borderId="0" xfId="2" applyFont="1" applyFill="1" applyBorder="1" applyAlignment="1">
      <alignment horizontal="center" vertical="center"/>
    </xf>
    <xf numFmtId="0" fontId="42" fillId="0" borderId="20" xfId="2" applyFont="1" applyFill="1" applyBorder="1" applyAlignment="1">
      <alignment vertical="center" wrapText="1"/>
    </xf>
    <xf numFmtId="0" fontId="42" fillId="0" borderId="21" xfId="2" applyFont="1" applyFill="1" applyBorder="1" applyAlignment="1">
      <alignment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xf>
    <xf numFmtId="0" fontId="9" fillId="0" borderId="0" xfId="1" applyFont="1" applyAlignment="1">
      <alignment vertical="center"/>
    </xf>
    <xf numFmtId="0" fontId="7" fillId="0" borderId="0" xfId="1" applyFont="1" applyAlignment="1">
      <alignment vertical="center"/>
    </xf>
    <xf numFmtId="0" fontId="5" fillId="0" borderId="0" xfId="1" applyFont="1" applyAlignment="1">
      <alignment vertical="center"/>
    </xf>
    <xf numFmtId="0" fontId="47" fillId="0" borderId="0" xfId="2" applyFont="1" applyFill="1" applyAlignment="1">
      <alignment horizontal="center"/>
    </xf>
    <xf numFmtId="0" fontId="4" fillId="0" borderId="1" xfId="1" applyFont="1" applyBorder="1" applyAlignment="1">
      <alignment horizontal="center" vertical="center"/>
    </xf>
    <xf numFmtId="0" fontId="39" fillId="0" borderId="1" xfId="1" applyFont="1" applyBorder="1" applyAlignment="1">
      <alignment horizontal="center" vertical="center" wrapText="1"/>
    </xf>
    <xf numFmtId="0" fontId="5" fillId="0" borderId="0" xfId="1" applyFont="1" applyAlignment="1">
      <alignment vertical="center"/>
    </xf>
    <xf numFmtId="0" fontId="9" fillId="0" borderId="0" xfId="1" applyFont="1" applyAlignment="1">
      <alignment vertical="center"/>
    </xf>
    <xf numFmtId="0" fontId="7" fillId="0" borderId="0" xfId="1" applyFont="1" applyAlignment="1">
      <alignment vertical="center"/>
    </xf>
    <xf numFmtId="0" fontId="7" fillId="0" borderId="1" xfId="1" applyFont="1" applyFill="1" applyBorder="1" applyAlignment="1">
      <alignment horizontal="left" vertical="center" wrapText="1"/>
    </xf>
    <xf numFmtId="0" fontId="42" fillId="0" borderId="1"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0" xfId="0" applyFont="1" applyFill="1" applyAlignment="1"/>
    <xf numFmtId="0" fontId="42" fillId="0" borderId="0" xfId="0" applyFont="1" applyFill="1" applyAlignment="1">
      <alignment horizontal="center" vertical="center"/>
    </xf>
    <xf numFmtId="0" fontId="42" fillId="0" borderId="0" xfId="0" applyFont="1" applyFill="1" applyAlignment="1">
      <alignment vertical="center"/>
    </xf>
    <xf numFmtId="0" fontId="36" fillId="0" borderId="0" xfId="49" applyFont="1" applyAlignment="1"/>
    <xf numFmtId="0" fontId="36" fillId="0" borderId="0" xfId="49" applyFont="1" applyFill="1" applyAlignment="1"/>
    <xf numFmtId="0" fontId="38" fillId="0" borderId="0" xfId="49" applyFont="1" applyFill="1" applyAlignment="1"/>
    <xf numFmtId="0" fontId="5" fillId="0" borderId="1" xfId="1" applyFont="1" applyBorder="1" applyAlignment="1">
      <alignment horizontal="center" vertical="center" wrapText="1"/>
    </xf>
    <xf numFmtId="0" fontId="51" fillId="0" borderId="1" xfId="1" applyFont="1" applyBorder="1" applyAlignment="1">
      <alignment horizontal="center" vertical="center" wrapText="1"/>
    </xf>
    <xf numFmtId="0" fontId="51" fillId="0" borderId="1" xfId="2" applyFont="1" applyFill="1" applyBorder="1" applyAlignment="1">
      <alignment horizontal="center" vertical="center" wrapText="1"/>
    </xf>
    <xf numFmtId="0" fontId="51" fillId="0" borderId="4" xfId="1" applyFont="1" applyBorder="1" applyAlignment="1">
      <alignment horizontal="center" vertical="center" wrapText="1"/>
    </xf>
    <xf numFmtId="0" fontId="52" fillId="0" borderId="1" xfId="62" applyFont="1" applyBorder="1" applyAlignment="1">
      <alignment horizontal="center" vertical="center" wrapText="1"/>
    </xf>
    <xf numFmtId="0" fontId="52" fillId="0" borderId="2" xfId="62" applyFont="1" applyBorder="1" applyAlignment="1">
      <alignment horizontal="center" vertical="center" wrapText="1"/>
    </xf>
    <xf numFmtId="0" fontId="12" fillId="0" borderId="4" xfId="2" applyFont="1" applyFill="1" applyBorder="1" applyAlignment="1">
      <alignment vertical="center" wrapText="1"/>
    </xf>
    <xf numFmtId="0" fontId="4" fillId="0" borderId="4" xfId="1" applyFont="1" applyBorder="1" applyAlignment="1">
      <alignment vertical="center" wrapText="1"/>
    </xf>
    <xf numFmtId="0" fontId="4" fillId="0" borderId="1" xfId="1" applyFont="1" applyBorder="1" applyAlignment="1">
      <alignment vertical="center" wrapText="1"/>
    </xf>
    <xf numFmtId="0" fontId="53" fillId="0" borderId="1" xfId="0" applyFont="1" applyBorder="1" applyAlignment="1">
      <alignment horizontal="center" vertical="center"/>
    </xf>
    <xf numFmtId="0" fontId="53" fillId="0" borderId="1" xfId="0" applyFont="1" applyBorder="1" applyAlignment="1">
      <alignment horizontal="center" vertical="center" wrapText="1"/>
    </xf>
    <xf numFmtId="0" fontId="53" fillId="0" borderId="10" xfId="0" applyFont="1" applyBorder="1" applyAlignment="1">
      <alignment horizontal="center" vertical="center"/>
    </xf>
    <xf numFmtId="0" fontId="53" fillId="0" borderId="10" xfId="0" applyFont="1" applyFill="1" applyBorder="1" applyAlignment="1">
      <alignment horizontal="center" vertical="center" wrapText="1"/>
    </xf>
    <xf numFmtId="0" fontId="47" fillId="0" borderId="1" xfId="2" applyFont="1" applyFill="1" applyBorder="1" applyAlignment="1">
      <alignment horizontal="center" vertical="center" wrapText="1"/>
    </xf>
    <xf numFmtId="0" fontId="12" fillId="0" borderId="1" xfId="2" applyFont="1" applyBorder="1" applyAlignment="1">
      <alignment vertical="top" wrapText="1"/>
    </xf>
    <xf numFmtId="0" fontId="12" fillId="0" borderId="1" xfId="2" applyFont="1" applyBorder="1" applyAlignment="1">
      <alignment horizontal="justify" vertical="top" wrapText="1"/>
    </xf>
    <xf numFmtId="0" fontId="57" fillId="0" borderId="10" xfId="2" applyFont="1" applyFill="1" applyBorder="1" applyAlignment="1">
      <alignment horizontal="center" vertical="center" wrapText="1"/>
    </xf>
    <xf numFmtId="0" fontId="52" fillId="0" borderId="1" xfId="2" applyFont="1" applyFill="1" applyBorder="1" applyAlignment="1">
      <alignment horizontal="center" vertical="center" wrapText="1"/>
    </xf>
    <xf numFmtId="49" fontId="52" fillId="0" borderId="1" xfId="2" applyNumberFormat="1" applyFont="1" applyFill="1" applyBorder="1" applyAlignment="1">
      <alignment horizontal="center" vertical="center" wrapText="1"/>
    </xf>
    <xf numFmtId="168" fontId="52" fillId="0" borderId="1" xfId="2" applyNumberFormat="1" applyFont="1" applyFill="1" applyBorder="1" applyAlignment="1">
      <alignment horizontal="center" vertical="center" wrapText="1"/>
    </xf>
    <xf numFmtId="49" fontId="57" fillId="0" borderId="1" xfId="2" applyNumberFormat="1" applyFont="1" applyFill="1" applyBorder="1" applyAlignment="1">
      <alignment horizontal="center" vertical="center" wrapText="1"/>
    </xf>
    <xf numFmtId="0" fontId="57" fillId="0" borderId="1" xfId="2" applyFont="1" applyFill="1" applyBorder="1" applyAlignment="1">
      <alignment horizontal="left" vertical="center" wrapText="1"/>
    </xf>
    <xf numFmtId="0" fontId="57" fillId="0" borderId="1" xfId="2" applyFont="1" applyFill="1" applyBorder="1" applyAlignment="1">
      <alignment horizontal="center" vertical="center" wrapText="1"/>
    </xf>
    <xf numFmtId="0" fontId="57" fillId="0" borderId="6" xfId="2" applyFont="1" applyFill="1" applyBorder="1" applyAlignment="1">
      <alignment horizontal="left" vertical="center" wrapText="1"/>
    </xf>
    <xf numFmtId="0" fontId="58" fillId="0" borderId="1" xfId="45" applyFont="1" applyFill="1" applyBorder="1" applyAlignment="1">
      <alignment horizontal="left" vertical="center" wrapText="1"/>
    </xf>
    <xf numFmtId="0" fontId="58" fillId="0" borderId="2" xfId="45" applyFont="1" applyFill="1" applyBorder="1" applyAlignment="1">
      <alignment horizontal="left" vertical="center" wrapText="1"/>
    </xf>
    <xf numFmtId="0" fontId="42" fillId="0" borderId="31" xfId="2" applyFont="1" applyFill="1" applyBorder="1" applyAlignment="1">
      <alignment horizontal="justify"/>
    </xf>
    <xf numFmtId="0" fontId="42" fillId="0" borderId="31" xfId="2" applyFont="1" applyFill="1" applyBorder="1" applyAlignment="1">
      <alignment vertical="top" wrapText="1"/>
    </xf>
    <xf numFmtId="0" fontId="42" fillId="0" borderId="33" xfId="2" applyFont="1" applyFill="1" applyBorder="1" applyAlignment="1">
      <alignment vertical="top" wrapText="1"/>
    </xf>
    <xf numFmtId="0" fontId="42" fillId="0" borderId="33" xfId="2" applyFont="1" applyFill="1" applyBorder="1" applyAlignment="1">
      <alignment horizontal="justify" vertical="top" wrapText="1"/>
    </xf>
    <xf numFmtId="0" fontId="11" fillId="0" borderId="31" xfId="2" applyFont="1" applyFill="1" applyBorder="1" applyAlignment="1">
      <alignment horizontal="justify" vertical="top" wrapText="1"/>
    </xf>
    <xf numFmtId="0" fontId="42" fillId="0" borderId="32" xfId="2" applyFont="1" applyFill="1" applyBorder="1" applyAlignment="1">
      <alignment vertical="top" wrapText="1"/>
    </xf>
    <xf numFmtId="0" fontId="11" fillId="0" borderId="36" xfId="2" quotePrefix="1" applyFont="1" applyFill="1" applyBorder="1" applyAlignment="1">
      <alignment horizontal="justify" vertical="top" wrapText="1"/>
    </xf>
    <xf numFmtId="0" fontId="11" fillId="0" borderId="32" xfId="2" applyFont="1" applyFill="1" applyBorder="1" applyAlignment="1">
      <alignment vertical="top" wrapText="1"/>
    </xf>
    <xf numFmtId="0" fontId="11" fillId="0" borderId="37" xfId="2" applyFont="1" applyFill="1" applyBorder="1" applyAlignment="1">
      <alignment horizontal="justify" vertical="top" wrapText="1"/>
    </xf>
    <xf numFmtId="0" fontId="11" fillId="0" borderId="35" xfId="2" applyFont="1" applyFill="1" applyBorder="1" applyAlignment="1">
      <alignment vertical="top" wrapText="1"/>
    </xf>
    <xf numFmtId="0" fontId="11" fillId="0" borderId="33" xfId="2" applyFont="1" applyFill="1" applyBorder="1" applyAlignment="1">
      <alignment vertical="top" wrapText="1"/>
    </xf>
    <xf numFmtId="0" fontId="11" fillId="0" borderId="31" xfId="2" applyFont="1" applyFill="1" applyBorder="1" applyAlignment="1">
      <alignment vertical="top" wrapText="1"/>
    </xf>
    <xf numFmtId="0" fontId="11" fillId="0" borderId="36" xfId="2" applyFont="1" applyFill="1" applyBorder="1" applyAlignment="1">
      <alignment vertical="top" wrapText="1"/>
    </xf>
    <xf numFmtId="0" fontId="42" fillId="0" borderId="32" xfId="2" applyFont="1" applyFill="1" applyBorder="1" applyAlignment="1">
      <alignment horizontal="left" vertical="center" wrapText="1"/>
    </xf>
    <xf numFmtId="0" fontId="11" fillId="0" borderId="32" xfId="2" applyFont="1" applyFill="1" applyBorder="1" applyAlignment="1">
      <alignment horizontal="left" vertical="top" wrapText="1"/>
    </xf>
    <xf numFmtId="0" fontId="11" fillId="0" borderId="36" xfId="2" applyFont="1" applyFill="1" applyBorder="1" applyAlignment="1">
      <alignment horizontal="justify" vertical="top" wrapText="1"/>
    </xf>
    <xf numFmtId="0" fontId="42" fillId="0" borderId="32" xfId="2" applyFont="1" applyFill="1" applyBorder="1" applyAlignment="1">
      <alignment horizontal="center" vertical="center" wrapText="1"/>
    </xf>
    <xf numFmtId="0" fontId="11" fillId="0" borderId="33" xfId="2" applyFont="1" applyFill="1" applyBorder="1"/>
    <xf numFmtId="0" fontId="4" fillId="0" borderId="0" xfId="1" applyFont="1" applyFill="1" applyBorder="1" applyAlignment="1">
      <alignment horizontal="center" vertical="center"/>
    </xf>
    <xf numFmtId="0" fontId="11" fillId="0" borderId="0" xfId="2" applyFont="1" applyFill="1" applyBorder="1" applyAlignment="1">
      <alignment horizontal="left"/>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52" fillId="0" borderId="1" xfId="2" applyFont="1" applyFill="1" applyBorder="1" applyAlignment="1">
      <alignment horizontal="center" vertical="center" wrapText="1"/>
    </xf>
    <xf numFmtId="0" fontId="52" fillId="0" borderId="10" xfId="2" applyFont="1" applyFill="1" applyBorder="1" applyAlignment="1">
      <alignment horizontal="center" vertical="center" wrapText="1"/>
    </xf>
    <xf numFmtId="0" fontId="52" fillId="0" borderId="2" xfId="2" applyFont="1" applyFill="1" applyBorder="1" applyAlignment="1">
      <alignment horizontal="center" vertical="center" wrapText="1"/>
    </xf>
    <xf numFmtId="0" fontId="60" fillId="0" borderId="1" xfId="0" applyFont="1" applyBorder="1" applyAlignment="1">
      <alignment horizontal="center" vertical="center" wrapText="1"/>
    </xf>
    <xf numFmtId="0" fontId="11" fillId="0" borderId="1" xfId="2" applyFont="1" applyFill="1" applyBorder="1" applyAlignment="1">
      <alignment vertical="center" wrapText="1"/>
    </xf>
    <xf numFmtId="0" fontId="7" fillId="0" borderId="1" xfId="1" applyFont="1" applyFill="1" applyBorder="1" applyAlignment="1">
      <alignment horizontal="center" vertical="center" wrapText="1"/>
    </xf>
    <xf numFmtId="0" fontId="7" fillId="0" borderId="4" xfId="1" applyFont="1" applyFill="1" applyBorder="1" applyAlignment="1">
      <alignment horizontal="left" vertical="center" wrapText="1"/>
    </xf>
    <xf numFmtId="0" fontId="7" fillId="25" borderId="0" xfId="1" applyFont="1" applyFill="1" applyBorder="1" applyAlignment="1">
      <alignment vertical="center"/>
    </xf>
    <xf numFmtId="0" fontId="4" fillId="25" borderId="0" xfId="1" applyFont="1" applyFill="1" applyBorder="1" applyAlignment="1">
      <alignment horizontal="center" vertical="center"/>
    </xf>
    <xf numFmtId="0" fontId="6" fillId="25" borderId="0" xfId="1" applyFont="1" applyFill="1" applyBorder="1"/>
    <xf numFmtId="0" fontId="6" fillId="25" borderId="0" xfId="1" applyFont="1" applyFill="1"/>
    <xf numFmtId="0" fontId="3" fillId="25" borderId="0" xfId="1" applyFill="1" applyBorder="1"/>
    <xf numFmtId="0" fontId="3" fillId="25" borderId="0" xfId="1" applyFill="1"/>
    <xf numFmtId="0" fontId="42" fillId="26" borderId="1" xfId="2" applyNumberFormat="1" applyFont="1" applyFill="1" applyBorder="1" applyAlignment="1">
      <alignment horizontal="center" vertical="top" wrapText="1"/>
    </xf>
    <xf numFmtId="0" fontId="47" fillId="26" borderId="1" xfId="2" applyFont="1" applyFill="1" applyBorder="1" applyAlignment="1">
      <alignment vertical="top" wrapText="1"/>
    </xf>
    <xf numFmtId="0" fontId="11" fillId="26" borderId="1" xfId="2" applyFont="1" applyFill="1" applyBorder="1"/>
    <xf numFmtId="0" fontId="0" fillId="26" borderId="1" xfId="0" applyFill="1" applyBorder="1" applyAlignment="1">
      <alignment wrapText="1"/>
    </xf>
    <xf numFmtId="0" fontId="11" fillId="26" borderId="1" xfId="2" applyFont="1" applyFill="1" applyBorder="1" applyAlignment="1">
      <alignment horizontal="center" vertical="center" wrapText="1"/>
    </xf>
    <xf numFmtId="2" fontId="52" fillId="0" borderId="1" xfId="2" applyNumberFormat="1" applyFont="1" applyFill="1" applyBorder="1" applyAlignment="1">
      <alignment horizontal="center" vertical="center" wrapText="1"/>
    </xf>
    <xf numFmtId="2" fontId="57" fillId="0" borderId="1" xfId="2" applyNumberFormat="1" applyFont="1" applyFill="1" applyBorder="1" applyAlignment="1">
      <alignment horizontal="center" vertical="center" wrapText="1"/>
    </xf>
    <xf numFmtId="0" fontId="42" fillId="28" borderId="31" xfId="2" applyFont="1" applyFill="1" applyBorder="1" applyAlignment="1">
      <alignment horizontal="justify" vertical="top" wrapText="1"/>
    </xf>
    <xf numFmtId="0" fontId="11" fillId="28" borderId="31" xfId="2" applyFont="1" applyFill="1" applyBorder="1" applyAlignment="1">
      <alignment horizontal="justify" vertical="top" wrapText="1"/>
    </xf>
    <xf numFmtId="0" fontId="42" fillId="28" borderId="32" xfId="2" applyFont="1" applyFill="1" applyBorder="1" applyAlignment="1">
      <alignment vertical="top" wrapText="1"/>
    </xf>
    <xf numFmtId="0" fontId="11" fillId="28" borderId="36" xfId="2" quotePrefix="1" applyFont="1" applyFill="1" applyBorder="1" applyAlignment="1">
      <alignment horizontal="justify" vertical="top" wrapText="1"/>
    </xf>
    <xf numFmtId="0" fontId="42" fillId="28" borderId="31" xfId="2" applyFont="1" applyFill="1" applyBorder="1" applyAlignment="1">
      <alignment vertical="top" wrapText="1"/>
    </xf>
    <xf numFmtId="0" fontId="11" fillId="28" borderId="37" xfId="2" applyFont="1" applyFill="1" applyBorder="1" applyAlignment="1">
      <alignment horizontal="justify" vertical="top" wrapText="1"/>
    </xf>
    <xf numFmtId="0" fontId="42" fillId="28" borderId="33" xfId="2" applyFont="1" applyFill="1" applyBorder="1" applyAlignment="1">
      <alignment vertical="top" wrapText="1"/>
    </xf>
    <xf numFmtId="0" fontId="11" fillId="28" borderId="34" xfId="2" applyFont="1" applyFill="1" applyBorder="1" applyAlignment="1">
      <alignment horizontal="justify" vertical="top" wrapText="1"/>
    </xf>
    <xf numFmtId="0" fontId="7" fillId="0" borderId="0" xfId="1" applyFont="1" applyFill="1" applyBorder="1" applyAlignment="1">
      <alignment vertical="center"/>
    </xf>
    <xf numFmtId="0" fontId="6" fillId="0" borderId="0" xfId="1" applyFont="1" applyFill="1" applyBorder="1"/>
    <xf numFmtId="0" fontId="6" fillId="0" borderId="0" xfId="1" applyFont="1" applyFill="1"/>
    <xf numFmtId="0" fontId="60" fillId="0" borderId="1" xfId="1" applyFont="1" applyFill="1" applyBorder="1" applyAlignment="1">
      <alignment horizontal="center"/>
    </xf>
    <xf numFmtId="0" fontId="11" fillId="0" borderId="31" xfId="2" applyFont="1" applyFill="1" applyBorder="1" applyAlignment="1">
      <alignment horizontal="center"/>
    </xf>
    <xf numFmtId="0" fontId="11" fillId="0" borderId="32" xfId="2" applyFont="1" applyFill="1" applyBorder="1" applyAlignment="1">
      <alignment horizontal="center"/>
    </xf>
    <xf numFmtId="0" fontId="11" fillId="0" borderId="34" xfId="2" applyFont="1" applyFill="1" applyBorder="1" applyAlignment="1">
      <alignment horizontal="center" vertical="top" wrapText="1"/>
    </xf>
    <xf numFmtId="49" fontId="7" fillId="0" borderId="4" xfId="1" applyNumberFormat="1" applyFont="1" applyBorder="1" applyAlignment="1">
      <alignment horizontal="center" vertical="center"/>
    </xf>
    <xf numFmtId="0" fontId="52" fillId="0" borderId="31" xfId="2" applyFont="1" applyFill="1" applyBorder="1" applyAlignment="1">
      <alignment horizontal="center" vertical="center" wrapText="1"/>
    </xf>
    <xf numFmtId="0" fontId="57" fillId="0" borderId="31" xfId="2" applyFont="1" applyFill="1" applyBorder="1" applyAlignment="1">
      <alignment horizontal="center" vertical="center" wrapText="1"/>
    </xf>
    <xf numFmtId="0" fontId="52" fillId="0" borderId="31" xfId="2" applyFont="1" applyFill="1" applyBorder="1" applyAlignment="1">
      <alignment horizontal="center" vertical="center" textRotation="90" wrapText="1"/>
    </xf>
    <xf numFmtId="49" fontId="57" fillId="0" borderId="2" xfId="2" applyNumberFormat="1" applyFont="1" applyFill="1" applyBorder="1" applyAlignment="1">
      <alignment horizontal="center" vertical="center" wrapText="1"/>
    </xf>
    <xf numFmtId="0" fontId="57" fillId="0" borderId="2" xfId="2" applyFont="1" applyFill="1" applyBorder="1" applyAlignment="1">
      <alignment horizontal="left" vertical="center" wrapText="1"/>
    </xf>
    <xf numFmtId="2" fontId="52" fillId="0" borderId="2" xfId="2" applyNumberFormat="1" applyFont="1" applyFill="1" applyBorder="1" applyAlignment="1">
      <alignment horizontal="center" vertical="center" wrapText="1"/>
    </xf>
    <xf numFmtId="0" fontId="57" fillId="0" borderId="2" xfId="2" applyFont="1" applyBorder="1"/>
    <xf numFmtId="168" fontId="52" fillId="0" borderId="2" xfId="2" applyNumberFormat="1" applyFont="1" applyFill="1" applyBorder="1" applyAlignment="1">
      <alignment horizontal="center" vertical="center" wrapText="1"/>
    </xf>
    <xf numFmtId="49" fontId="57" fillId="0" borderId="10" xfId="2" applyNumberFormat="1" applyFont="1" applyFill="1" applyBorder="1" applyAlignment="1">
      <alignment horizontal="center" vertical="center" wrapText="1"/>
    </xf>
    <xf numFmtId="2" fontId="52" fillId="0" borderId="10" xfId="2" applyNumberFormat="1" applyFont="1" applyFill="1" applyBorder="1" applyAlignment="1">
      <alignment horizontal="center" vertical="center" wrapText="1"/>
    </xf>
    <xf numFmtId="0" fontId="57" fillId="0" borderId="10" xfId="2" applyFont="1" applyFill="1" applyBorder="1" applyAlignment="1">
      <alignment horizontal="left" vertical="center" wrapText="1"/>
    </xf>
    <xf numFmtId="168" fontId="52" fillId="0" borderId="10" xfId="2" applyNumberFormat="1" applyFont="1" applyFill="1" applyBorder="1" applyAlignment="1">
      <alignment horizontal="center" vertical="center" wrapText="1"/>
    </xf>
    <xf numFmtId="49" fontId="52" fillId="0" borderId="2" xfId="2" applyNumberFormat="1" applyFont="1" applyFill="1" applyBorder="1" applyAlignment="1">
      <alignment horizontal="center" vertical="center" wrapText="1"/>
    </xf>
    <xf numFmtId="49" fontId="52" fillId="0" borderId="10" xfId="2" applyNumberFormat="1" applyFont="1" applyFill="1" applyBorder="1" applyAlignment="1">
      <alignment horizontal="center" vertical="center" wrapText="1"/>
    </xf>
    <xf numFmtId="0" fontId="58" fillId="0" borderId="10" xfId="45" applyFont="1" applyFill="1" applyBorder="1" applyAlignment="1">
      <alignment horizontal="left" vertical="center" wrapText="1"/>
    </xf>
    <xf numFmtId="49" fontId="52" fillId="27" borderId="31" xfId="2" applyNumberFormat="1" applyFont="1" applyFill="1" applyBorder="1" applyAlignment="1">
      <alignment horizontal="center" vertical="center" wrapText="1"/>
    </xf>
    <xf numFmtId="0" fontId="52" fillId="27" borderId="31" xfId="2" applyFont="1" applyFill="1" applyBorder="1" applyAlignment="1">
      <alignment horizontal="left" vertical="center" wrapText="1"/>
    </xf>
    <xf numFmtId="4" fontId="52" fillId="27" borderId="31" xfId="2" applyNumberFormat="1" applyFont="1" applyFill="1" applyBorder="1" applyAlignment="1">
      <alignment horizontal="center" vertical="center" wrapText="1"/>
    </xf>
    <xf numFmtId="4" fontId="57" fillId="27" borderId="31" xfId="2" applyNumberFormat="1" applyFont="1" applyFill="1" applyBorder="1" applyAlignment="1">
      <alignment horizontal="center" vertical="center"/>
    </xf>
    <xf numFmtId="0" fontId="52" fillId="28" borderId="31" xfId="2" applyFont="1" applyFill="1" applyBorder="1" applyAlignment="1">
      <alignment horizontal="center" vertical="center" wrapText="1"/>
    </xf>
    <xf numFmtId="0" fontId="52" fillId="28" borderId="39" xfId="2" applyFont="1" applyFill="1" applyBorder="1" applyAlignment="1">
      <alignment horizontal="center" vertical="center" wrapText="1"/>
    </xf>
    <xf numFmtId="4" fontId="52" fillId="27" borderId="39" xfId="2" applyNumberFormat="1" applyFont="1" applyFill="1" applyBorder="1" applyAlignment="1">
      <alignment horizontal="center" vertical="center" wrapText="1"/>
    </xf>
    <xf numFmtId="168" fontId="52" fillId="0" borderId="22" xfId="2" applyNumberFormat="1" applyFont="1" applyFill="1" applyBorder="1" applyAlignment="1">
      <alignment horizontal="center" vertical="center" wrapText="1"/>
    </xf>
    <xf numFmtId="0" fontId="52" fillId="0" borderId="4" xfId="2" applyFont="1" applyFill="1" applyBorder="1" applyAlignment="1">
      <alignment horizontal="center" vertical="center" wrapText="1"/>
    </xf>
    <xf numFmtId="0" fontId="57" fillId="0" borderId="4" xfId="2" applyFont="1" applyFill="1" applyBorder="1" applyAlignment="1">
      <alignment horizontal="center" vertical="center" wrapText="1"/>
    </xf>
    <xf numFmtId="0" fontId="57" fillId="0" borderId="4" xfId="2" applyFont="1" applyFill="1" applyBorder="1" applyAlignment="1">
      <alignment horizontal="left" vertical="center" wrapText="1"/>
    </xf>
    <xf numFmtId="0" fontId="57" fillId="0" borderId="9" xfId="2" applyFont="1" applyFill="1" applyBorder="1" applyAlignment="1">
      <alignment horizontal="left" vertical="center" wrapText="1"/>
    </xf>
    <xf numFmtId="0" fontId="57" fillId="0" borderId="22" xfId="2" applyFont="1" applyFill="1" applyBorder="1" applyAlignment="1">
      <alignment horizontal="left" vertical="center" wrapText="1"/>
    </xf>
    <xf numFmtId="2" fontId="57" fillId="0" borderId="4" xfId="2" applyNumberFormat="1" applyFont="1" applyFill="1" applyBorder="1" applyAlignment="1">
      <alignment horizontal="center" vertical="center" wrapText="1"/>
    </xf>
    <xf numFmtId="0" fontId="52" fillId="28" borderId="37" xfId="2" applyFont="1" applyFill="1" applyBorder="1" applyAlignment="1">
      <alignment horizontal="center" vertical="center" wrapText="1"/>
    </xf>
    <xf numFmtId="4" fontId="52" fillId="27" borderId="37" xfId="2" applyNumberFormat="1" applyFont="1" applyFill="1" applyBorder="1" applyAlignment="1">
      <alignment horizontal="center" vertical="center" wrapText="1"/>
    </xf>
    <xf numFmtId="2" fontId="52" fillId="0" borderId="21" xfId="2" applyNumberFormat="1" applyFont="1" applyFill="1" applyBorder="1" applyAlignment="1">
      <alignment horizontal="center" vertical="center" wrapText="1"/>
    </xf>
    <xf numFmtId="2" fontId="52" fillId="0" borderId="3" xfId="2" applyNumberFormat="1" applyFont="1" applyFill="1" applyBorder="1" applyAlignment="1">
      <alignment horizontal="center" vertical="center" wrapText="1"/>
    </xf>
    <xf numFmtId="2" fontId="52" fillId="0" borderId="8" xfId="2" applyNumberFormat="1" applyFont="1" applyFill="1" applyBorder="1" applyAlignment="1">
      <alignment horizontal="center" vertical="center" wrapText="1"/>
    </xf>
    <xf numFmtId="2" fontId="52" fillId="0" borderId="29" xfId="2" applyNumberFormat="1" applyFont="1" applyFill="1" applyBorder="1" applyAlignment="1">
      <alignment horizontal="center" vertical="center" wrapText="1"/>
    </xf>
    <xf numFmtId="168" fontId="52" fillId="0" borderId="40" xfId="2" applyNumberFormat="1" applyFont="1" applyFill="1" applyBorder="1" applyAlignment="1">
      <alignment horizontal="center" vertical="center" wrapText="1"/>
    </xf>
    <xf numFmtId="2" fontId="52" fillId="0" borderId="26" xfId="2" applyNumberFormat="1" applyFont="1" applyFill="1" applyBorder="1" applyAlignment="1">
      <alignment horizontal="center" vertical="center" wrapText="1"/>
    </xf>
    <xf numFmtId="0" fontId="52" fillId="0" borderId="41" xfId="2" applyFont="1" applyFill="1" applyBorder="1" applyAlignment="1">
      <alignment horizontal="center" vertical="center" wrapText="1"/>
    </xf>
    <xf numFmtId="0" fontId="57" fillId="0" borderId="41" xfId="2" applyFont="1" applyFill="1" applyBorder="1" applyAlignment="1">
      <alignment horizontal="left" vertical="center" wrapText="1"/>
    </xf>
    <xf numFmtId="2" fontId="52" fillId="0" borderId="42" xfId="2" applyNumberFormat="1" applyFont="1" applyFill="1" applyBorder="1" applyAlignment="1">
      <alignment horizontal="center" vertical="center" wrapText="1"/>
    </xf>
    <xf numFmtId="0" fontId="57" fillId="0" borderId="43" xfId="2" applyFont="1" applyFill="1" applyBorder="1" applyAlignment="1">
      <alignment horizontal="left" vertical="center" wrapText="1"/>
    </xf>
    <xf numFmtId="0" fontId="57" fillId="0" borderId="40" xfId="2" applyFont="1" applyFill="1" applyBorder="1" applyAlignment="1">
      <alignment horizontal="left" vertical="center" wrapText="1"/>
    </xf>
    <xf numFmtId="168" fontId="52" fillId="0" borderId="29" xfId="2" applyNumberFormat="1" applyFont="1" applyFill="1" applyBorder="1" applyAlignment="1">
      <alignment horizontal="center" vertical="center" wrapText="1"/>
    </xf>
    <xf numFmtId="168" fontId="52" fillId="0" borderId="26" xfId="2" applyNumberFormat="1" applyFont="1" applyFill="1" applyBorder="1" applyAlignment="1">
      <alignment horizontal="center" vertical="center" wrapText="1"/>
    </xf>
    <xf numFmtId="0" fontId="57" fillId="0" borderId="41" xfId="2" applyFont="1" applyFill="1" applyBorder="1" applyAlignment="1">
      <alignment horizontal="center" vertical="center" wrapText="1"/>
    </xf>
    <xf numFmtId="168" fontId="52" fillId="0" borderId="42" xfId="2" applyNumberFormat="1" applyFont="1" applyFill="1" applyBorder="1" applyAlignment="1">
      <alignment horizontal="center" vertical="center" wrapText="1"/>
    </xf>
    <xf numFmtId="0" fontId="57" fillId="0" borderId="43" xfId="2" applyFont="1" applyFill="1" applyBorder="1" applyAlignment="1">
      <alignment horizontal="center" vertical="center" wrapText="1"/>
    </xf>
    <xf numFmtId="0" fontId="57" fillId="0" borderId="40" xfId="2" applyFont="1" applyFill="1" applyBorder="1" applyAlignment="1">
      <alignment horizontal="center" vertical="center" wrapText="1"/>
    </xf>
    <xf numFmtId="0" fontId="52" fillId="0" borderId="37" xfId="2" applyFont="1" applyFill="1" applyBorder="1" applyAlignment="1">
      <alignment horizontal="center" vertical="center" wrapText="1"/>
    </xf>
    <xf numFmtId="0" fontId="42" fillId="0" borderId="4" xfId="2" applyFont="1" applyFill="1" applyBorder="1" applyAlignment="1">
      <alignment horizontal="center" vertical="center" wrapText="1"/>
    </xf>
    <xf numFmtId="1" fontId="38" fillId="0" borderId="1" xfId="49" applyNumberFormat="1" applyFont="1" applyBorder="1" applyAlignment="1">
      <alignment horizontal="center" vertical="center"/>
    </xf>
    <xf numFmtId="0" fontId="63" fillId="0" borderId="1" xfId="49" applyFont="1" applyBorder="1" applyAlignment="1">
      <alignment horizontal="center" vertical="center"/>
    </xf>
    <xf numFmtId="4" fontId="11" fillId="0" borderId="31" xfId="2" applyNumberFormat="1" applyFont="1" applyFill="1" applyBorder="1" applyAlignment="1">
      <alignment horizontal="center" vertical="top" wrapText="1"/>
    </xf>
    <xf numFmtId="0" fontId="45" fillId="0" borderId="32" xfId="2" applyFont="1" applyFill="1" applyBorder="1" applyAlignment="1">
      <alignment horizontal="center" wrapText="1"/>
    </xf>
    <xf numFmtId="0" fontId="45" fillId="0" borderId="31" xfId="2" applyFont="1" applyFill="1" applyBorder="1" applyAlignment="1">
      <alignment horizontal="left" vertical="center" wrapText="1"/>
    </xf>
    <xf numFmtId="0" fontId="11" fillId="0" borderId="0" xfId="2" applyFont="1" applyAlignment="1">
      <alignment vertical="center"/>
    </xf>
    <xf numFmtId="0" fontId="11" fillId="0" borderId="0" xfId="67" applyFont="1" applyAlignment="1">
      <alignment vertical="center"/>
    </xf>
    <xf numFmtId="0" fontId="45" fillId="0" borderId="0" xfId="67" applyFont="1" applyAlignment="1">
      <alignment vertical="center"/>
    </xf>
    <xf numFmtId="0" fontId="48" fillId="0" borderId="0" xfId="67" applyFont="1" applyAlignment="1">
      <alignment vertical="center"/>
    </xf>
    <xf numFmtId="0" fontId="65" fillId="29" borderId="0" xfId="68" applyFont="1" applyFill="1" applyBorder="1"/>
    <xf numFmtId="1" fontId="65" fillId="29" borderId="0" xfId="68" applyNumberFormat="1" applyFont="1" applyFill="1" applyBorder="1"/>
    <xf numFmtId="0" fontId="11" fillId="0" borderId="0" xfId="2" applyFont="1" applyAlignment="1">
      <alignment horizontal="right" vertical="center"/>
    </xf>
    <xf numFmtId="0" fontId="42" fillId="28" borderId="1" xfId="2" applyNumberFormat="1" applyFont="1" applyFill="1" applyBorder="1" applyAlignment="1">
      <alignment horizontal="center" vertical="top" wrapText="1"/>
    </xf>
    <xf numFmtId="0" fontId="12" fillId="28" borderId="1" xfId="2" applyFont="1" applyFill="1" applyBorder="1" applyAlignment="1">
      <alignment horizontal="justify" vertical="top" wrapText="1"/>
    </xf>
    <xf numFmtId="0" fontId="11" fillId="28" borderId="1" xfId="2" applyFont="1" applyFill="1" applyBorder="1"/>
    <xf numFmtId="0" fontId="11" fillId="27" borderId="0" xfId="2" applyFont="1" applyFill="1" applyBorder="1"/>
    <xf numFmtId="0" fontId="11" fillId="27" borderId="0" xfId="2" applyFont="1" applyFill="1"/>
    <xf numFmtId="0" fontId="11" fillId="28" borderId="1" xfId="2" applyNumberFormat="1" applyFont="1" applyFill="1" applyBorder="1" applyAlignment="1">
      <alignment horizontal="left" vertical="top" wrapText="1"/>
    </xf>
    <xf numFmtId="0" fontId="47" fillId="28" borderId="1" xfId="2" applyFont="1" applyFill="1" applyBorder="1" applyAlignment="1">
      <alignment vertical="top" wrapText="1"/>
    </xf>
    <xf numFmtId="0" fontId="12" fillId="28" borderId="0" xfId="2" applyFont="1" applyFill="1" applyAlignment="1">
      <alignment vertical="top" wrapText="1"/>
    </xf>
    <xf numFmtId="14" fontId="11" fillId="28" borderId="1" xfId="2" applyNumberFormat="1" applyFont="1" applyFill="1" applyBorder="1" applyAlignment="1">
      <alignment horizontal="center" vertical="center" wrapText="1"/>
    </xf>
    <xf numFmtId="0" fontId="42" fillId="26" borderId="1" xfId="2" applyFont="1" applyFill="1" applyBorder="1" applyAlignment="1">
      <alignment horizontal="center" vertical="center" wrapText="1"/>
    </xf>
    <xf numFmtId="0" fontId="11" fillId="26" borderId="1" xfId="2" applyNumberFormat="1" applyFont="1" applyFill="1" applyBorder="1" applyAlignment="1">
      <alignment horizontal="center" vertical="center" wrapText="1"/>
    </xf>
    <xf numFmtId="0" fontId="11" fillId="0" borderId="1" xfId="2" applyNumberFormat="1" applyFont="1" applyFill="1" applyBorder="1" applyAlignment="1">
      <alignment horizontal="center" vertical="center" wrapText="1"/>
    </xf>
    <xf numFmtId="0" fontId="11" fillId="28" borderId="1" xfId="2" applyNumberFormat="1" applyFont="1" applyFill="1" applyBorder="1" applyAlignment="1">
      <alignment horizontal="center" vertical="center" wrapText="1"/>
    </xf>
    <xf numFmtId="0" fontId="48" fillId="28" borderId="1" xfId="2" applyFont="1" applyFill="1" applyBorder="1" applyAlignment="1">
      <alignment horizontal="center" vertical="center"/>
    </xf>
    <xf numFmtId="0" fontId="11" fillId="28" borderId="1" xfId="2" applyNumberFormat="1" applyFont="1" applyFill="1" applyBorder="1" applyAlignment="1">
      <alignment horizontal="center" vertical="center"/>
    </xf>
    <xf numFmtId="169" fontId="42" fillId="28" borderId="1" xfId="2" applyNumberFormat="1" applyFont="1" applyFill="1" applyBorder="1" applyAlignment="1">
      <alignment horizontal="center" vertical="center" wrapText="1"/>
    </xf>
    <xf numFmtId="0" fontId="11" fillId="26" borderId="1" xfId="2" applyFont="1" applyFill="1" applyBorder="1" applyAlignment="1">
      <alignment horizontal="center" vertical="center"/>
    </xf>
    <xf numFmtId="0" fontId="11" fillId="28" borderId="1" xfId="2" applyFont="1" applyFill="1" applyBorder="1" applyAlignment="1">
      <alignment horizontal="center" vertical="center"/>
    </xf>
    <xf numFmtId="0" fontId="11" fillId="0" borderId="1" xfId="2" applyFont="1" applyFill="1" applyBorder="1" applyAlignment="1">
      <alignment horizontal="center" vertical="center"/>
    </xf>
    <xf numFmtId="0" fontId="42" fillId="0" borderId="1" xfId="2" applyFont="1" applyBorder="1" applyAlignment="1">
      <alignment horizontal="center" vertical="center" wrapText="1"/>
    </xf>
    <xf numFmtId="14" fontId="48" fillId="28" borderId="1" xfId="2" applyNumberFormat="1" applyFont="1" applyFill="1" applyBorder="1" applyAlignment="1">
      <alignment horizontal="center" vertical="center"/>
    </xf>
    <xf numFmtId="14" fontId="11" fillId="28" borderId="1" xfId="2" applyNumberFormat="1" applyFont="1" applyFill="1" applyBorder="1" applyAlignment="1">
      <alignment horizontal="center" vertical="center"/>
    </xf>
    <xf numFmtId="14" fontId="11" fillId="0" borderId="1" xfId="2" applyNumberFormat="1" applyFont="1" applyBorder="1" applyAlignment="1">
      <alignment horizontal="center" vertical="center" wrapText="1"/>
    </xf>
    <xf numFmtId="14" fontId="11" fillId="0" borderId="1" xfId="2" applyNumberFormat="1" applyFont="1" applyFill="1" applyBorder="1" applyAlignment="1">
      <alignment horizontal="center" vertical="center"/>
    </xf>
    <xf numFmtId="0" fontId="60" fillId="0" borderId="3" xfId="0" applyFont="1" applyBorder="1" applyAlignment="1">
      <alignment horizontal="center" vertical="center" wrapText="1"/>
    </xf>
    <xf numFmtId="0" fontId="2" fillId="24" borderId="1" xfId="0" applyFont="1" applyFill="1" applyBorder="1" applyAlignment="1">
      <alignment horizontal="center" vertical="center" wrapText="1"/>
    </xf>
    <xf numFmtId="0" fontId="2" fillId="24" borderId="1" xfId="0" applyFont="1" applyFill="1" applyBorder="1" applyAlignment="1">
      <alignment horizontal="center" vertical="center"/>
    </xf>
    <xf numFmtId="0" fontId="2" fillId="24" borderId="1" xfId="69" applyFont="1" applyFill="1" applyBorder="1" applyAlignment="1">
      <alignment horizontal="center" vertical="center"/>
    </xf>
    <xf numFmtId="0" fontId="1" fillId="0" borderId="1" xfId="69" applyBorder="1"/>
    <xf numFmtId="0" fontId="36" fillId="29" borderId="1" xfId="2" applyFont="1" applyFill="1" applyBorder="1" applyAlignment="1" applyProtection="1">
      <alignment horizontal="center" vertical="top" wrapText="1"/>
      <protection hidden="1"/>
    </xf>
    <xf numFmtId="0" fontId="1" fillId="0" borderId="1" xfId="69" applyFill="1" applyBorder="1"/>
    <xf numFmtId="0" fontId="75" fillId="29" borderId="1" xfId="69" applyFont="1" applyFill="1" applyBorder="1" applyAlignment="1">
      <alignment horizontal="center" vertical="center"/>
    </xf>
    <xf numFmtId="0" fontId="1" fillId="0" borderId="1" xfId="69" applyFont="1" applyFill="1" applyBorder="1" applyAlignment="1">
      <alignment horizontal="center" vertical="center"/>
    </xf>
    <xf numFmtId="0" fontId="37" fillId="29" borderId="1" xfId="2" applyFont="1" applyFill="1" applyBorder="1" applyAlignment="1" applyProtection="1">
      <alignment horizontal="center" vertical="top" wrapText="1"/>
      <protection hidden="1"/>
    </xf>
    <xf numFmtId="0" fontId="1" fillId="0" borderId="1" xfId="69" applyFill="1" applyBorder="1" applyAlignment="1">
      <alignment horizontal="center" vertical="center"/>
    </xf>
    <xf numFmtId="0" fontId="1" fillId="0" borderId="1" xfId="69" applyBorder="1" applyAlignment="1">
      <alignment horizontal="center" vertical="center"/>
    </xf>
    <xf numFmtId="0" fontId="0" fillId="0" borderId="1" xfId="69" applyFont="1" applyBorder="1"/>
    <xf numFmtId="49" fontId="7" fillId="27" borderId="1" xfId="1" applyNumberFormat="1" applyFont="1" applyFill="1" applyBorder="1" applyAlignment="1">
      <alignment vertical="center"/>
    </xf>
    <xf numFmtId="0" fontId="7" fillId="27" borderId="1" xfId="1" applyFont="1" applyFill="1" applyBorder="1" applyAlignment="1">
      <alignment horizontal="left" vertical="center" wrapText="1"/>
    </xf>
    <xf numFmtId="0" fontId="3" fillId="27" borderId="1" xfId="1" applyFill="1" applyBorder="1"/>
    <xf numFmtId="0" fontId="7" fillId="27" borderId="1" xfId="1" applyFont="1" applyFill="1" applyBorder="1" applyAlignment="1">
      <alignment vertical="center" wrapText="1"/>
    </xf>
    <xf numFmtId="2" fontId="57" fillId="0" borderId="22" xfId="2" applyNumberFormat="1" applyFont="1" applyFill="1" applyBorder="1" applyAlignment="1">
      <alignment horizontal="left" vertical="center" wrapText="1"/>
    </xf>
    <xf numFmtId="2" fontId="57" fillId="0" borderId="2" xfId="2" applyNumberFormat="1" applyFont="1" applyFill="1" applyBorder="1" applyAlignment="1">
      <alignment horizontal="left" vertical="center" wrapText="1"/>
    </xf>
    <xf numFmtId="0" fontId="44" fillId="29" borderId="0" xfId="71" applyFont="1" applyFill="1" applyBorder="1" applyAlignment="1">
      <alignment vertical="center"/>
    </xf>
    <xf numFmtId="0" fontId="45" fillId="29" borderId="0" xfId="71" applyFont="1" applyFill="1" applyBorder="1" applyAlignment="1">
      <alignment vertical="center"/>
    </xf>
    <xf numFmtId="0" fontId="85" fillId="29" borderId="0" xfId="71" applyFont="1" applyFill="1" applyBorder="1" applyAlignment="1">
      <alignment vertical="center"/>
    </xf>
    <xf numFmtId="10" fontId="86" fillId="29" borderId="0" xfId="68" applyNumberFormat="1" applyFont="1" applyFill="1" applyBorder="1"/>
    <xf numFmtId="0" fontId="11" fillId="0" borderId="31" xfId="2" applyFont="1" applyFill="1" applyBorder="1" applyAlignment="1">
      <alignment horizontal="center" wrapText="1"/>
    </xf>
    <xf numFmtId="0" fontId="11" fillId="0" borderId="0" xfId="2" applyFill="1" applyAlignment="1">
      <alignment wrapText="1"/>
    </xf>
    <xf numFmtId="0" fontId="42" fillId="0" borderId="31" xfId="2" applyFont="1" applyFill="1" applyBorder="1" applyAlignment="1">
      <alignment horizontal="justify" vertical="center"/>
    </xf>
    <xf numFmtId="0" fontId="51" fillId="0" borderId="1" xfId="1" applyFont="1" applyBorder="1" applyAlignment="1">
      <alignment horizontal="center" vertical="center" wrapText="1"/>
    </xf>
    <xf numFmtId="4" fontId="57" fillId="0" borderId="2" xfId="2" applyNumberFormat="1" applyFont="1" applyFill="1" applyBorder="1" applyAlignment="1">
      <alignment horizontal="left" vertical="center" wrapText="1"/>
    </xf>
    <xf numFmtId="0" fontId="10" fillId="0" borderId="0" xfId="72" applyFont="1"/>
    <xf numFmtId="0" fontId="13" fillId="0" borderId="0" xfId="72" applyFont="1" applyAlignment="1">
      <alignment horizontal="left" vertical="center"/>
    </xf>
    <xf numFmtId="0" fontId="88" fillId="0" borderId="0" xfId="2" applyFont="1" applyAlignment="1">
      <alignment vertical="center"/>
    </xf>
    <xf numFmtId="0" fontId="8" fillId="0" borderId="0" xfId="72" applyFont="1" applyAlignment="1">
      <alignment vertical="center"/>
    </xf>
    <xf numFmtId="0" fontId="7" fillId="0" borderId="0" xfId="72" applyFont="1" applyAlignment="1">
      <alignment vertical="center"/>
    </xf>
    <xf numFmtId="0" fontId="66" fillId="0" borderId="0" xfId="2" applyFont="1" applyAlignment="1">
      <alignment vertical="center"/>
    </xf>
    <xf numFmtId="0" fontId="12" fillId="0" borderId="0" xfId="2" applyFont="1" applyAlignment="1">
      <alignment vertical="center"/>
    </xf>
    <xf numFmtId="0" fontId="47" fillId="0" borderId="0" xfId="2" applyFont="1" applyAlignment="1">
      <alignment horizontal="right" vertical="center"/>
    </xf>
    <xf numFmtId="0" fontId="89" fillId="0" borderId="0" xfId="2" applyFont="1" applyAlignment="1">
      <alignment vertical="center"/>
    </xf>
    <xf numFmtId="0" fontId="90" fillId="0" borderId="0" xfId="2" applyFont="1" applyAlignment="1">
      <alignment vertical="center"/>
    </xf>
    <xf numFmtId="0" fontId="90" fillId="0" borderId="0" xfId="2" applyFont="1" applyAlignment="1">
      <alignment horizontal="right" vertical="center"/>
    </xf>
    <xf numFmtId="0" fontId="47" fillId="0" borderId="0" xfId="2" applyFont="1" applyAlignment="1">
      <alignment vertical="center"/>
    </xf>
    <xf numFmtId="0" fontId="67" fillId="29" borderId="0" xfId="2" applyFont="1" applyFill="1" applyAlignment="1">
      <alignment vertical="center"/>
    </xf>
    <xf numFmtId="4" fontId="67" fillId="29" borderId="0" xfId="2" applyNumberFormat="1" applyFont="1" applyFill="1" applyAlignment="1">
      <alignment vertical="center"/>
    </xf>
    <xf numFmtId="0" fontId="67" fillId="0" borderId="0" xfId="2" applyFont="1" applyAlignment="1">
      <alignment vertical="center"/>
    </xf>
    <xf numFmtId="4" fontId="67" fillId="0" borderId="0" xfId="2" applyNumberFormat="1" applyFont="1" applyAlignment="1">
      <alignment vertical="center"/>
    </xf>
    <xf numFmtId="0" fontId="89" fillId="29" borderId="0" xfId="2" applyFont="1" applyFill="1" applyAlignment="1">
      <alignment vertical="center"/>
    </xf>
    <xf numFmtId="3" fontId="89" fillId="29" borderId="0" xfId="2" applyNumberFormat="1" applyFont="1" applyFill="1" applyAlignment="1">
      <alignment vertical="center"/>
    </xf>
    <xf numFmtId="0" fontId="66" fillId="0" borderId="0" xfId="2" applyFont="1" applyAlignment="1">
      <alignment horizontal="center" vertical="center"/>
    </xf>
    <xf numFmtId="0" fontId="41" fillId="0" borderId="0" xfId="2" applyFont="1" applyAlignment="1">
      <alignment horizontal="center" vertical="center"/>
    </xf>
    <xf numFmtId="0" fontId="80" fillId="29" borderId="0" xfId="2" applyFont="1" applyFill="1" applyAlignment="1">
      <alignment horizontal="left" vertical="center"/>
    </xf>
    <xf numFmtId="0" fontId="81" fillId="29" borderId="0" xfId="2" applyFont="1" applyFill="1" applyAlignment="1">
      <alignment vertical="center"/>
    </xf>
    <xf numFmtId="0" fontId="11" fillId="0" borderId="38" xfId="2" applyFont="1" applyBorder="1" applyAlignment="1">
      <alignment vertical="center"/>
    </xf>
    <xf numFmtId="3" fontId="40" fillId="0" borderId="51" xfId="2" applyNumberFormat="1" applyFont="1" applyBorder="1" applyAlignment="1">
      <alignment vertical="center"/>
    </xf>
    <xf numFmtId="3" fontId="82" fillId="29" borderId="0" xfId="2" applyNumberFormat="1" applyFont="1" applyFill="1" applyBorder="1" applyAlignment="1">
      <alignment vertical="center"/>
    </xf>
    <xf numFmtId="0" fontId="11" fillId="0" borderId="47" xfId="2" applyFont="1" applyBorder="1" applyAlignment="1">
      <alignment vertical="center"/>
    </xf>
    <xf numFmtId="3" fontId="40" fillId="0" borderId="50" xfId="2" applyNumberFormat="1" applyFont="1" applyBorder="1" applyAlignment="1">
      <alignment vertical="center"/>
    </xf>
    <xf numFmtId="3" fontId="40" fillId="0" borderId="0" xfId="2" applyNumberFormat="1" applyFont="1" applyBorder="1" applyAlignment="1">
      <alignment vertical="center"/>
    </xf>
    <xf numFmtId="0" fontId="41" fillId="0" borderId="0" xfId="2" applyFont="1" applyAlignment="1">
      <alignment vertical="center"/>
    </xf>
    <xf numFmtId="0" fontId="11" fillId="29" borderId="0" xfId="2" applyFont="1" applyFill="1" applyBorder="1" applyAlignment="1">
      <alignment vertical="center"/>
    </xf>
    <xf numFmtId="0" fontId="11" fillId="0" borderId="53" xfId="2" applyFont="1" applyBorder="1" applyAlignment="1">
      <alignment vertical="center"/>
    </xf>
    <xf numFmtId="3" fontId="40" fillId="0" borderId="52" xfId="2" applyNumberFormat="1" applyFont="1" applyBorder="1" applyAlignment="1">
      <alignment vertical="center"/>
    </xf>
    <xf numFmtId="0" fontId="11" fillId="0" borderId="1" xfId="2" applyFont="1" applyFill="1" applyBorder="1" applyAlignment="1">
      <alignment vertical="center"/>
    </xf>
    <xf numFmtId="3" fontId="45" fillId="0" borderId="1" xfId="2" applyNumberFormat="1" applyFont="1" applyFill="1" applyBorder="1" applyAlignment="1">
      <alignment horizontal="center" vertical="center"/>
    </xf>
    <xf numFmtId="0" fontId="70" fillId="0" borderId="0" xfId="2" applyFont="1" applyAlignment="1">
      <alignment vertical="center"/>
    </xf>
    <xf numFmtId="1" fontId="40" fillId="0" borderId="50" xfId="2" applyNumberFormat="1" applyFont="1" applyBorder="1" applyAlignment="1">
      <alignment vertical="center"/>
    </xf>
    <xf numFmtId="1" fontId="40" fillId="0" borderId="0" xfId="2" applyNumberFormat="1" applyFont="1" applyBorder="1" applyAlignment="1">
      <alignment vertical="center"/>
    </xf>
    <xf numFmtId="167" fontId="45" fillId="0" borderId="1" xfId="2" applyNumberFormat="1" applyFont="1" applyFill="1" applyBorder="1" applyAlignment="1">
      <alignment horizontal="center" vertical="center"/>
    </xf>
    <xf numFmtId="1" fontId="40" fillId="29" borderId="50" xfId="2" applyNumberFormat="1" applyFont="1" applyFill="1" applyBorder="1" applyAlignment="1">
      <alignment vertical="center"/>
    </xf>
    <xf numFmtId="1" fontId="40" fillId="29" borderId="0" xfId="2" applyNumberFormat="1" applyFont="1" applyFill="1" applyBorder="1" applyAlignment="1">
      <alignment vertical="center"/>
    </xf>
    <xf numFmtId="0" fontId="45" fillId="0" borderId="1" xfId="2" applyFont="1" applyFill="1" applyBorder="1" applyAlignment="1">
      <alignment horizontal="center" vertical="center"/>
    </xf>
    <xf numFmtId="0" fontId="11" fillId="0" borderId="45" xfId="2" applyFont="1" applyBorder="1" applyAlignment="1">
      <alignment vertical="center"/>
    </xf>
    <xf numFmtId="3" fontId="40" fillId="0" borderId="49" xfId="2" applyNumberFormat="1" applyFont="1" applyBorder="1" applyAlignment="1">
      <alignment vertical="center"/>
    </xf>
    <xf numFmtId="10" fontId="40" fillId="0" borderId="52" xfId="2" applyNumberFormat="1" applyFont="1" applyBorder="1" applyAlignment="1">
      <alignment vertical="center"/>
    </xf>
    <xf numFmtId="10" fontId="40" fillId="0" borderId="0" xfId="2" applyNumberFormat="1" applyFont="1" applyBorder="1" applyAlignment="1">
      <alignment vertical="center"/>
    </xf>
    <xf numFmtId="9" fontId="40" fillId="0" borderId="49" xfId="2" applyNumberFormat="1" applyFont="1" applyBorder="1" applyAlignment="1">
      <alignment vertical="center"/>
    </xf>
    <xf numFmtId="9" fontId="40" fillId="0" borderId="0" xfId="2" applyNumberFormat="1" applyFont="1" applyBorder="1" applyAlignment="1">
      <alignment vertical="center"/>
    </xf>
    <xf numFmtId="0" fontId="11" fillId="0" borderId="30" xfId="2" applyFont="1" applyBorder="1" applyAlignment="1">
      <alignment vertical="center"/>
    </xf>
    <xf numFmtId="3" fontId="40" fillId="0" borderId="38" xfId="2" applyNumberFormat="1" applyFont="1" applyBorder="1" applyAlignment="1">
      <alignment vertical="center"/>
    </xf>
    <xf numFmtId="0" fontId="11" fillId="0" borderId="25" xfId="2" applyFont="1" applyBorder="1" applyAlignment="1">
      <alignment vertical="center"/>
    </xf>
    <xf numFmtId="10" fontId="40" fillId="0" borderId="48" xfId="2" applyNumberFormat="1" applyFont="1" applyBorder="1" applyAlignment="1">
      <alignment vertical="center"/>
    </xf>
    <xf numFmtId="10" fontId="40" fillId="0" borderId="47" xfId="2" applyNumberFormat="1" applyFont="1" applyBorder="1" applyAlignment="1">
      <alignment vertical="center"/>
    </xf>
    <xf numFmtId="0" fontId="11" fillId="0" borderId="46" xfId="2" applyFont="1" applyBorder="1" applyAlignment="1">
      <alignment vertical="center"/>
    </xf>
    <xf numFmtId="10" fontId="40" fillId="0" borderId="45" xfId="2" applyNumberFormat="1" applyFont="1" applyBorder="1" applyAlignment="1">
      <alignment vertical="center"/>
    </xf>
    <xf numFmtId="0" fontId="11" fillId="0" borderId="28" xfId="2" applyFont="1" applyFill="1" applyBorder="1" applyAlignment="1">
      <alignment horizontal="left" vertical="center"/>
    </xf>
    <xf numFmtId="1" fontId="11" fillId="0" borderId="27" xfId="2" applyNumberFormat="1" applyFont="1" applyFill="1" applyBorder="1" applyAlignment="1">
      <alignment horizontal="center" vertical="center"/>
    </xf>
    <xf numFmtId="0" fontId="11" fillId="0" borderId="27" xfId="2" applyFont="1" applyFill="1" applyBorder="1" applyAlignment="1">
      <alignment horizontal="center" vertical="center"/>
    </xf>
    <xf numFmtId="0" fontId="11" fillId="0" borderId="26" xfId="2" applyFont="1" applyFill="1" applyBorder="1" applyAlignment="1">
      <alignment vertical="center"/>
    </xf>
    <xf numFmtId="10" fontId="40" fillId="0" borderId="1" xfId="2" applyNumberFormat="1" applyFont="1" applyFill="1" applyBorder="1" applyAlignment="1">
      <alignment vertical="center"/>
    </xf>
    <xf numFmtId="10" fontId="40" fillId="0" borderId="41" xfId="2" applyNumberFormat="1" applyFont="1" applyFill="1" applyBorder="1" applyAlignment="1">
      <alignment vertical="center"/>
    </xf>
    <xf numFmtId="0" fontId="11" fillId="0" borderId="24" xfId="2" applyFont="1" applyFill="1" applyBorder="1" applyAlignment="1">
      <alignment vertical="center"/>
    </xf>
    <xf numFmtId="167" fontId="40" fillId="0" borderId="23" xfId="2" applyNumberFormat="1" applyFont="1" applyFill="1" applyBorder="1" applyAlignment="1">
      <alignment vertical="center"/>
    </xf>
    <xf numFmtId="0" fontId="66" fillId="0" borderId="28" xfId="2" applyFont="1" applyBorder="1" applyAlignment="1">
      <alignment vertical="center"/>
    </xf>
    <xf numFmtId="3" fontId="11" fillId="0" borderId="0" xfId="2" applyNumberFormat="1" applyFont="1" applyAlignment="1">
      <alignment vertical="center"/>
    </xf>
    <xf numFmtId="0" fontId="11" fillId="0" borderId="26" xfId="2" applyFont="1" applyBorder="1" applyAlignment="1">
      <alignment vertical="center"/>
    </xf>
    <xf numFmtId="3" fontId="40" fillId="0" borderId="1" xfId="2" applyNumberFormat="1" applyFont="1" applyBorder="1" applyAlignment="1">
      <alignment vertical="center"/>
    </xf>
    <xf numFmtId="3" fontId="68" fillId="0" borderId="41" xfId="2" applyNumberFormat="1" applyFont="1" applyBorder="1" applyAlignment="1">
      <alignment vertical="center"/>
    </xf>
    <xf numFmtId="3" fontId="40" fillId="0" borderId="23" xfId="2" applyNumberFormat="1" applyFont="1" applyBorder="1" applyAlignment="1">
      <alignment vertical="center"/>
    </xf>
    <xf numFmtId="3" fontId="68" fillId="0" borderId="44" xfId="2" applyNumberFormat="1" applyFont="1" applyBorder="1" applyAlignment="1">
      <alignment vertical="center"/>
    </xf>
    <xf numFmtId="0" fontId="11" fillId="0" borderId="0" xfId="2" applyFont="1" applyFill="1" applyBorder="1" applyAlignment="1">
      <alignment vertical="center"/>
    </xf>
    <xf numFmtId="3" fontId="11" fillId="0" borderId="0" xfId="2" applyNumberFormat="1" applyFont="1" applyBorder="1" applyAlignment="1">
      <alignment vertical="center"/>
    </xf>
    <xf numFmtId="0" fontId="11" fillId="0" borderId="0" xfId="2" applyFont="1" applyBorder="1" applyAlignment="1">
      <alignment vertical="center"/>
    </xf>
    <xf numFmtId="0" fontId="66" fillId="0" borderId="26" xfId="2" applyFont="1" applyBorder="1" applyAlignment="1">
      <alignment vertical="center"/>
    </xf>
    <xf numFmtId="171" fontId="41" fillId="0" borderId="1" xfId="2" applyNumberFormat="1" applyFont="1" applyBorder="1" applyAlignment="1">
      <alignment vertical="center"/>
    </xf>
    <xf numFmtId="171" fontId="41" fillId="0" borderId="41" xfId="2" applyNumberFormat="1" applyFont="1" applyBorder="1" applyAlignment="1">
      <alignment vertical="center"/>
    </xf>
    <xf numFmtId="0" fontId="11" fillId="29" borderId="26" xfId="2" applyFont="1" applyFill="1" applyBorder="1" applyAlignment="1">
      <alignment vertical="center"/>
    </xf>
    <xf numFmtId="171" fontId="40" fillId="29" borderId="1" xfId="2" applyNumberFormat="1" applyFont="1" applyFill="1" applyBorder="1" applyAlignment="1">
      <alignment vertical="center"/>
    </xf>
    <xf numFmtId="171" fontId="40" fillId="29" borderId="41" xfId="2" applyNumberFormat="1" applyFont="1" applyFill="1" applyBorder="1" applyAlignment="1">
      <alignment vertical="center"/>
    </xf>
    <xf numFmtId="0" fontId="11" fillId="0" borderId="26" xfId="2" applyFont="1" applyBorder="1" applyAlignment="1">
      <alignment horizontal="left" vertical="center"/>
    </xf>
    <xf numFmtId="171" fontId="40" fillId="0" borderId="1" xfId="2" applyNumberFormat="1" applyFont="1" applyBorder="1" applyAlignment="1">
      <alignment vertical="center"/>
    </xf>
    <xf numFmtId="171" fontId="40" fillId="0" borderId="41" xfId="2" applyNumberFormat="1" applyFont="1" applyBorder="1" applyAlignment="1">
      <alignment vertical="center"/>
    </xf>
    <xf numFmtId="0" fontId="66" fillId="0" borderId="26" xfId="2" applyFont="1" applyBorder="1" applyAlignment="1">
      <alignment horizontal="left" vertical="center"/>
    </xf>
    <xf numFmtId="171" fontId="11" fillId="0" borderId="0" xfId="2" applyNumberFormat="1" applyFont="1" applyAlignment="1">
      <alignment vertical="center"/>
    </xf>
    <xf numFmtId="43" fontId="66" fillId="0" borderId="0" xfId="2" applyNumberFormat="1" applyFont="1" applyAlignment="1">
      <alignment vertical="center"/>
    </xf>
    <xf numFmtId="0" fontId="66" fillId="0" borderId="24" xfId="2" applyFont="1" applyBorder="1" applyAlignment="1">
      <alignment horizontal="left" vertical="center"/>
    </xf>
    <xf numFmtId="171" fontId="41" fillId="0" borderId="23" xfId="2" applyNumberFormat="1" applyFont="1" applyBorder="1" applyAlignment="1">
      <alignment vertical="center"/>
    </xf>
    <xf numFmtId="171" fontId="41" fillId="0" borderId="44" xfId="2" applyNumberFormat="1" applyFont="1" applyBorder="1" applyAlignment="1">
      <alignment vertical="center"/>
    </xf>
    <xf numFmtId="3" fontId="40" fillId="0" borderId="0" xfId="2" applyNumberFormat="1" applyFont="1" applyBorder="1" applyAlignment="1">
      <alignment horizontal="center" vertical="center"/>
    </xf>
    <xf numFmtId="3" fontId="66" fillId="0" borderId="0" xfId="2" applyNumberFormat="1" applyFont="1" applyAlignment="1">
      <alignment vertical="center"/>
    </xf>
    <xf numFmtId="171" fontId="40" fillId="0" borderId="1" xfId="2" applyNumberFormat="1" applyFont="1" applyFill="1" applyBorder="1" applyAlignment="1">
      <alignment vertical="center"/>
    </xf>
    <xf numFmtId="3" fontId="11" fillId="0" borderId="0" xfId="2" applyNumberFormat="1" applyFont="1" applyFill="1" applyAlignment="1">
      <alignment vertical="center"/>
    </xf>
    <xf numFmtId="0" fontId="66" fillId="0" borderId="26" xfId="2" applyFont="1" applyFill="1" applyBorder="1" applyAlignment="1">
      <alignment horizontal="left" vertical="center"/>
    </xf>
    <xf numFmtId="0" fontId="11" fillId="0" borderId="26" xfId="2" applyFont="1" applyFill="1" applyBorder="1" applyAlignment="1">
      <alignment horizontal="left" vertical="center"/>
    </xf>
    <xf numFmtId="172" fontId="40" fillId="0" borderId="1" xfId="2" applyNumberFormat="1" applyFont="1" applyBorder="1" applyAlignment="1">
      <alignment horizontal="center" vertical="center"/>
    </xf>
    <xf numFmtId="173" fontId="40" fillId="0" borderId="41" xfId="2" applyNumberFormat="1" applyFont="1" applyBorder="1" applyAlignment="1">
      <alignment horizontal="center" vertical="center"/>
    </xf>
    <xf numFmtId="0" fontId="66" fillId="0" borderId="26" xfId="2" applyFont="1" applyFill="1" applyBorder="1" applyAlignment="1">
      <alignment vertical="center"/>
    </xf>
    <xf numFmtId="171" fontId="41" fillId="0" borderId="1" xfId="2" applyNumberFormat="1" applyFont="1" applyFill="1" applyBorder="1" applyAlignment="1">
      <alignment vertical="center"/>
    </xf>
    <xf numFmtId="171" fontId="41" fillId="0" borderId="41" xfId="2" applyNumberFormat="1" applyFont="1" applyFill="1" applyBorder="1" applyAlignment="1">
      <alignment vertical="center"/>
    </xf>
    <xf numFmtId="171" fontId="66" fillId="0" borderId="0" xfId="2" applyNumberFormat="1" applyFont="1" applyBorder="1" applyAlignment="1">
      <alignment vertical="center"/>
    </xf>
    <xf numFmtId="170" fontId="41" fillId="0" borderId="1" xfId="2" applyNumberFormat="1" applyFont="1" applyFill="1" applyBorder="1" applyAlignment="1">
      <alignment vertical="center"/>
    </xf>
    <xf numFmtId="170" fontId="41" fillId="0" borderId="41" xfId="2" applyNumberFormat="1" applyFont="1" applyFill="1" applyBorder="1" applyAlignment="1">
      <alignment vertical="center"/>
    </xf>
    <xf numFmtId="3" fontId="41" fillId="0" borderId="1" xfId="2" applyNumberFormat="1" applyFont="1" applyFill="1" applyBorder="1" applyAlignment="1">
      <alignment vertical="center"/>
    </xf>
    <xf numFmtId="0" fontId="66" fillId="0" borderId="24" xfId="2" applyFont="1" applyFill="1" applyBorder="1" applyAlignment="1">
      <alignment vertical="center"/>
    </xf>
    <xf numFmtId="3" fontId="41" fillId="0" borderId="23" xfId="2" applyNumberFormat="1" applyFont="1" applyFill="1" applyBorder="1" applyAlignment="1">
      <alignment vertical="center"/>
    </xf>
    <xf numFmtId="0" fontId="42" fillId="0" borderId="0" xfId="2" applyFont="1" applyAlignment="1">
      <alignment vertical="center"/>
    </xf>
    <xf numFmtId="10" fontId="42" fillId="0" borderId="0" xfId="2" applyNumberFormat="1" applyFont="1" applyAlignment="1">
      <alignment vertical="center"/>
    </xf>
    <xf numFmtId="2" fontId="42" fillId="0" borderId="0" xfId="2" applyNumberFormat="1" applyFont="1" applyAlignment="1">
      <alignment vertical="center"/>
    </xf>
    <xf numFmtId="0" fontId="5" fillId="0" borderId="0" xfId="72" applyFont="1" applyAlignment="1">
      <alignment horizontal="center" vertical="center"/>
    </xf>
    <xf numFmtId="14" fontId="11" fillId="0" borderId="1" xfId="2" applyNumberFormat="1" applyFont="1" applyFill="1" applyBorder="1" applyAlignment="1">
      <alignment horizontal="center" vertical="center" wrapText="1"/>
    </xf>
    <xf numFmtId="0" fontId="258" fillId="29" borderId="0" xfId="2" applyFont="1" applyFill="1" applyAlignment="1">
      <alignment vertical="center"/>
    </xf>
    <xf numFmtId="3" fontId="259" fillId="0" borderId="0" xfId="2" applyNumberFormat="1" applyFont="1" applyBorder="1" applyAlignment="1">
      <alignment vertical="center"/>
    </xf>
    <xf numFmtId="0" fontId="11" fillId="0" borderId="1" xfId="62" applyFont="1" applyBorder="1" applyAlignment="1">
      <alignment horizontal="left" vertical="center"/>
    </xf>
    <xf numFmtId="1" fontId="38" fillId="0" borderId="1" xfId="49" applyNumberFormat="1" applyFont="1" applyBorder="1" applyAlignment="1">
      <alignment horizontal="center" vertical="center" wrapText="1"/>
    </xf>
    <xf numFmtId="0" fontId="36" fillId="0" borderId="1" xfId="49" applyFont="1" applyBorder="1" applyAlignment="1">
      <alignment wrapText="1"/>
    </xf>
    <xf numFmtId="4" fontId="36" fillId="0" borderId="1" xfId="49" applyNumberFormat="1" applyFont="1" applyBorder="1" applyAlignment="1">
      <alignment wrapText="1"/>
    </xf>
    <xf numFmtId="245" fontId="36" fillId="0" borderId="1" xfId="49" applyNumberFormat="1" applyFont="1" applyBorder="1" applyAlignment="1">
      <alignment wrapText="1"/>
    </xf>
    <xf numFmtId="0" fontId="36" fillId="0" borderId="1" xfId="49" applyFont="1" applyBorder="1"/>
    <xf numFmtId="168" fontId="57" fillId="0" borderId="1" xfId="2" applyNumberFormat="1" applyFont="1" applyFill="1" applyBorder="1" applyAlignment="1">
      <alignment horizontal="left" vertical="center" wrapText="1"/>
    </xf>
    <xf numFmtId="2" fontId="57" fillId="0" borderId="1" xfId="2" applyNumberFormat="1" applyFont="1" applyFill="1" applyBorder="1" applyAlignment="1">
      <alignment horizontal="left" vertical="center" wrapText="1"/>
    </xf>
    <xf numFmtId="10" fontId="11" fillId="0" borderId="31" xfId="2" applyNumberFormat="1" applyFont="1" applyFill="1" applyBorder="1" applyAlignment="1">
      <alignment horizontal="justify" vertical="top" wrapText="1"/>
    </xf>
    <xf numFmtId="9" fontId="11" fillId="0" borderId="36" xfId="2" quotePrefix="1" applyNumberFormat="1" applyFont="1" applyFill="1" applyBorder="1" applyAlignment="1">
      <alignment horizontal="justify" vertical="top" wrapText="1"/>
    </xf>
    <xf numFmtId="0" fontId="11" fillId="0" borderId="1" xfId="62" applyFont="1" applyBorder="1" applyAlignment="1">
      <alignment horizontal="left" vertical="center" wrapText="1"/>
    </xf>
    <xf numFmtId="4" fontId="57" fillId="0" borderId="101" xfId="30660" applyNumberFormat="1" applyFont="1" applyBorder="1" applyAlignment="1">
      <alignment horizontal="center" vertical="center" wrapText="1"/>
    </xf>
    <xf numFmtId="4" fontId="57" fillId="0" borderId="1" xfId="2" applyNumberFormat="1" applyFont="1" applyFill="1" applyBorder="1" applyAlignment="1">
      <alignment horizontal="left" vertical="center" wrapText="1"/>
    </xf>
    <xf numFmtId="49" fontId="7" fillId="0" borderId="4" xfId="1" applyNumberFormat="1" applyFont="1" applyFill="1" applyBorder="1" applyAlignment="1">
      <alignment horizontal="center" vertical="center"/>
    </xf>
    <xf numFmtId="49" fontId="7" fillId="0" borderId="7" xfId="1" applyNumberFormat="1" applyFont="1" applyFill="1" applyBorder="1" applyAlignment="1">
      <alignment horizontal="center" vertical="center"/>
    </xf>
    <xf numFmtId="49" fontId="7" fillId="0" borderId="3" xfId="1" applyNumberFormat="1" applyFont="1" applyFill="1" applyBorder="1" applyAlignment="1">
      <alignment horizontal="center" vertical="center"/>
    </xf>
    <xf numFmtId="0" fontId="42" fillId="0" borderId="0" xfId="0" applyFont="1" applyFill="1" applyAlignment="1">
      <alignment horizontal="center" vertical="center"/>
    </xf>
    <xf numFmtId="0" fontId="7" fillId="0" borderId="0" xfId="1" applyFont="1" applyAlignment="1">
      <alignment horizontal="center" vertical="center"/>
    </xf>
    <xf numFmtId="0" fontId="8" fillId="0" borderId="0" xfId="1" applyFont="1" applyAlignment="1">
      <alignment horizontal="center" vertical="center" wrapText="1"/>
    </xf>
    <xf numFmtId="0" fontId="8" fillId="0" borderId="0" xfId="1" applyFont="1" applyAlignment="1">
      <alignment horizontal="center" vertical="center"/>
    </xf>
    <xf numFmtId="0" fontId="5" fillId="0" borderId="0" xfId="1" applyFont="1" applyAlignment="1">
      <alignment horizontal="center" vertical="center"/>
    </xf>
    <xf numFmtId="0" fontId="51" fillId="0" borderId="1" xfId="1" applyFont="1" applyBorder="1" applyAlignment="1">
      <alignment horizontal="center" vertical="center" wrapText="1"/>
    </xf>
    <xf numFmtId="0" fontId="51" fillId="0" borderId="10" xfId="1" applyFont="1" applyBorder="1" applyAlignment="1">
      <alignment horizontal="center" vertical="center" wrapText="1"/>
    </xf>
    <xf numFmtId="0" fontId="51" fillId="0" borderId="2" xfId="1" applyFont="1" applyBorder="1" applyAlignment="1">
      <alignment horizontal="center" vertical="center" wrapText="1"/>
    </xf>
    <xf numFmtId="0" fontId="4" fillId="0" borderId="0" xfId="1" applyFont="1" applyFill="1" applyBorder="1" applyAlignment="1">
      <alignment horizontal="center" vertical="center"/>
    </xf>
    <xf numFmtId="0" fontId="4" fillId="0" borderId="0" xfId="1" applyFont="1" applyAlignment="1">
      <alignment horizontal="center" vertical="center"/>
    </xf>
    <xf numFmtId="0" fontId="7" fillId="0" borderId="20" xfId="1" applyFont="1" applyBorder="1" applyAlignment="1">
      <alignment vertical="center"/>
    </xf>
    <xf numFmtId="0" fontId="42" fillId="0" borderId="9" xfId="62" applyFont="1" applyFill="1" applyBorder="1" applyAlignment="1">
      <alignment horizontal="center" vertical="center" wrapText="1"/>
    </xf>
    <xf numFmtId="0" fontId="42" fillId="0" borderId="8" xfId="62" applyFont="1" applyFill="1" applyBorder="1" applyAlignment="1">
      <alignment horizontal="center" vertical="center" wrapText="1"/>
    </xf>
    <xf numFmtId="0" fontId="42" fillId="0" borderId="22" xfId="62" applyFont="1" applyFill="1" applyBorder="1" applyAlignment="1">
      <alignment horizontal="center" vertical="center" wrapText="1"/>
    </xf>
    <xf numFmtId="0" fontId="42" fillId="0" borderId="21" xfId="62" applyFont="1" applyFill="1" applyBorder="1" applyAlignment="1">
      <alignment horizontal="center" vertical="center" wrapText="1"/>
    </xf>
    <xf numFmtId="0" fontId="42" fillId="0" borderId="10"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6" xfId="62" applyFont="1" applyFill="1" applyBorder="1" applyAlignment="1">
      <alignment horizontal="center" vertical="center" wrapText="1"/>
    </xf>
    <xf numFmtId="0" fontId="42" fillId="0" borderId="10" xfId="62" applyFont="1" applyBorder="1" applyAlignment="1">
      <alignment horizontal="center" vertical="center"/>
    </xf>
    <xf numFmtId="0" fontId="42" fillId="0" borderId="6" xfId="62" applyFont="1" applyBorder="1" applyAlignment="1">
      <alignment horizontal="center" vertical="center"/>
    </xf>
    <xf numFmtId="0" fontId="42" fillId="0" borderId="2" xfId="62" applyFont="1" applyBorder="1" applyAlignment="1">
      <alignment horizontal="center" vertical="center"/>
    </xf>
    <xf numFmtId="0" fontId="47" fillId="0" borderId="0" xfId="0" applyFont="1" applyFill="1" applyAlignment="1">
      <alignment horizontal="center" vertical="center"/>
    </xf>
    <xf numFmtId="0" fontId="42" fillId="0" borderId="4" xfId="62" applyFont="1" applyBorder="1" applyAlignment="1">
      <alignment horizontal="center" vertical="center" wrapText="1"/>
    </xf>
    <xf numFmtId="0" fontId="42" fillId="0" borderId="3" xfId="62" applyFont="1" applyBorder="1" applyAlignment="1">
      <alignment horizontal="center" vertical="center" wrapText="1"/>
    </xf>
    <xf numFmtId="0" fontId="42" fillId="0" borderId="7" xfId="62" applyFont="1" applyBorder="1" applyAlignment="1">
      <alignment horizontal="center" vertical="center" wrapText="1"/>
    </xf>
    <xf numFmtId="0" fontId="61" fillId="0" borderId="0" xfId="1" applyFont="1" applyAlignment="1">
      <alignment horizontal="center" vertical="center"/>
    </xf>
    <xf numFmtId="0" fontId="61" fillId="0" borderId="0" xfId="1" applyFont="1" applyAlignment="1">
      <alignment horizontal="center" vertical="center" wrapText="1"/>
    </xf>
    <xf numFmtId="0" fontId="11" fillId="0" borderId="20" xfId="62" applyFont="1" applyBorder="1" applyAlignment="1">
      <alignment horizontal="left" vertical="center"/>
    </xf>
    <xf numFmtId="0" fontId="52" fillId="0" borderId="10" xfId="62" applyFont="1" applyBorder="1" applyAlignment="1">
      <alignment horizontal="center" vertical="center" wrapText="1"/>
    </xf>
    <xf numFmtId="0" fontId="52" fillId="0" borderId="6" xfId="62" applyFont="1" applyBorder="1" applyAlignment="1">
      <alignment horizontal="center" vertical="center" wrapText="1"/>
    </xf>
    <xf numFmtId="0" fontId="52" fillId="0" borderId="2" xfId="62" applyFont="1" applyBorder="1" applyAlignment="1">
      <alignment horizontal="center" vertical="center" wrapText="1"/>
    </xf>
    <xf numFmtId="0" fontId="52" fillId="0" borderId="9" xfId="62" applyFont="1" applyBorder="1" applyAlignment="1">
      <alignment horizontal="center" vertical="center" wrapText="1"/>
    </xf>
    <xf numFmtId="0" fontId="52" fillId="0" borderId="8" xfId="62" applyFont="1" applyBorder="1" applyAlignment="1">
      <alignment horizontal="center" vertical="center" wrapText="1"/>
    </xf>
    <xf numFmtId="0" fontId="52" fillId="0" borderId="22" xfId="62" applyFont="1" applyBorder="1" applyAlignment="1">
      <alignment horizontal="center" vertical="center" wrapText="1"/>
    </xf>
    <xf numFmtId="0" fontId="52" fillId="0" borderId="21" xfId="62" applyFont="1" applyBorder="1" applyAlignment="1">
      <alignment horizontal="center" vertical="center" wrapText="1"/>
    </xf>
    <xf numFmtId="0" fontId="52" fillId="0" borderId="4" xfId="62" applyFont="1" applyBorder="1" applyAlignment="1">
      <alignment horizontal="center" vertical="center" wrapText="1"/>
    </xf>
    <xf numFmtId="0" fontId="52" fillId="0" borderId="7" xfId="62" applyFont="1" applyBorder="1" applyAlignment="1">
      <alignment horizontal="center" vertical="center" wrapText="1"/>
    </xf>
    <xf numFmtId="0" fontId="52" fillId="0" borderId="3" xfId="62" applyFont="1" applyBorder="1" applyAlignment="1">
      <alignment horizontal="center" vertical="center" wrapText="1"/>
    </xf>
    <xf numFmtId="0" fontId="36" fillId="0" borderId="0" xfId="49" applyFont="1" applyAlignment="1">
      <alignment horizontal="center"/>
    </xf>
    <xf numFmtId="2" fontId="8" fillId="0" borderId="0" xfId="1" applyNumberFormat="1" applyFont="1" applyAlignment="1">
      <alignment horizontal="center" vertical="center"/>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horizontal="center" vertical="center"/>
    </xf>
    <xf numFmtId="0" fontId="36" fillId="0" borderId="0" xfId="49" applyFont="1" applyFill="1" applyAlignment="1">
      <alignment horizontal="center"/>
    </xf>
    <xf numFmtId="0" fontId="38" fillId="0" borderId="0" xfId="49" applyFont="1" applyFill="1" applyAlignment="1">
      <alignment horizontal="center"/>
    </xf>
    <xf numFmtId="0" fontId="5" fillId="0" borderId="1" xfId="1" applyFont="1" applyBorder="1" applyAlignment="1">
      <alignment horizontal="center" vertical="center" wrapText="1"/>
    </xf>
    <xf numFmtId="0" fontId="5" fillId="0" borderId="4" xfId="1" applyFont="1" applyBorder="1" applyAlignment="1">
      <alignment horizontal="center" vertical="center" wrapText="1"/>
    </xf>
    <xf numFmtId="0" fontId="5" fillId="0" borderId="7" xfId="1" applyFont="1" applyBorder="1" applyAlignment="1">
      <alignment horizontal="center" vertical="center" wrapText="1"/>
    </xf>
    <xf numFmtId="0" fontId="5" fillId="0" borderId="3" xfId="1" applyFont="1" applyBorder="1" applyAlignment="1">
      <alignment horizontal="center" vertical="center" wrapText="1"/>
    </xf>
    <xf numFmtId="0" fontId="5" fillId="0" borderId="0" xfId="1" applyFont="1" applyAlignment="1">
      <alignment horizontal="center" vertical="center" wrapText="1"/>
    </xf>
    <xf numFmtId="0" fontId="83" fillId="0" borderId="0" xfId="2" applyFont="1" applyFill="1" applyBorder="1" applyAlignment="1">
      <alignment horizontal="left" vertical="center" wrapText="1"/>
    </xf>
    <xf numFmtId="0" fontId="47" fillId="0" borderId="0" xfId="2" applyNumberFormat="1" applyFont="1" applyFill="1" applyAlignment="1">
      <alignment horizontal="center" vertical="center"/>
    </xf>
    <xf numFmtId="0" fontId="5" fillId="0" borderId="0" xfId="72" applyFont="1" applyAlignment="1">
      <alignment horizontal="center" vertical="center"/>
    </xf>
    <xf numFmtId="0" fontId="8" fillId="0" borderId="0" xfId="72" applyFont="1" applyAlignment="1">
      <alignment horizontal="center" vertical="center"/>
    </xf>
    <xf numFmtId="0" fontId="7" fillId="0" borderId="0" xfId="72" applyFont="1" applyAlignment="1">
      <alignment horizontal="center" vertical="center"/>
    </xf>
    <xf numFmtId="2" fontId="90" fillId="0" borderId="0" xfId="2" applyNumberFormat="1" applyFont="1" applyAlignment="1">
      <alignment horizontal="right" vertical="center" wrapText="1"/>
    </xf>
    <xf numFmtId="2" fontId="91" fillId="0" borderId="0" xfId="2" applyNumberFormat="1" applyFont="1" applyAlignment="1">
      <alignment horizontal="right" vertical="center" wrapText="1"/>
    </xf>
    <xf numFmtId="0" fontId="45" fillId="0" borderId="1" xfId="2" applyFont="1" applyFill="1" applyBorder="1" applyAlignment="1">
      <alignment horizontal="center" vertical="center"/>
    </xf>
    <xf numFmtId="0" fontId="69" fillId="0" borderId="1" xfId="2" applyFont="1" applyFill="1" applyBorder="1" applyAlignment="1">
      <alignment horizontal="center" vertical="center"/>
    </xf>
    <xf numFmtId="0" fontId="42" fillId="0" borderId="1" xfId="2" applyFont="1" applyFill="1" applyBorder="1" applyAlignment="1">
      <alignment horizontal="center" vertical="center" wrapText="1"/>
    </xf>
    <xf numFmtId="0" fontId="47" fillId="0" borderId="1" xfId="2" applyFont="1" applyFill="1" applyBorder="1" applyAlignment="1">
      <alignment horizontal="center" vertical="center" wrapText="1"/>
    </xf>
    <xf numFmtId="0" fontId="42" fillId="0" borderId="1" xfId="2"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0" xfId="2" applyNumberFormat="1" applyFont="1" applyFill="1" applyBorder="1" applyAlignment="1">
      <alignment horizontal="center" vertical="center" wrapText="1"/>
    </xf>
    <xf numFmtId="0" fontId="42" fillId="0" borderId="6" xfId="2" applyNumberFormat="1" applyFont="1" applyFill="1" applyBorder="1" applyAlignment="1">
      <alignment horizontal="center" vertical="center" wrapText="1"/>
    </xf>
    <xf numFmtId="0" fontId="42" fillId="0" borderId="2" xfId="2" applyNumberFormat="1" applyFont="1" applyFill="1" applyBorder="1" applyAlignment="1">
      <alignment horizontal="center" vertical="center" wrapText="1"/>
    </xf>
    <xf numFmtId="0" fontId="42" fillId="0" borderId="1" xfId="2" applyFont="1" applyFill="1" applyBorder="1" applyAlignment="1">
      <alignment horizontal="center" vertical="center"/>
    </xf>
    <xf numFmtId="0" fontId="42" fillId="0" borderId="2" xfId="2" applyFont="1" applyFill="1" applyBorder="1" applyAlignment="1">
      <alignment horizontal="center" vertical="center" wrapText="1"/>
    </xf>
    <xf numFmtId="0" fontId="42" fillId="0" borderId="22" xfId="2" applyFont="1" applyFill="1" applyBorder="1" applyAlignment="1">
      <alignment horizontal="center" vertical="center" wrapText="1"/>
    </xf>
    <xf numFmtId="0" fontId="42" fillId="0" borderId="21" xfId="2" applyFont="1" applyFill="1" applyBorder="1" applyAlignment="1">
      <alignment horizontal="center" vertical="center" wrapText="1"/>
    </xf>
    <xf numFmtId="0" fontId="42" fillId="0" borderId="0" xfId="2" applyFont="1" applyFill="1" applyAlignment="1">
      <alignment horizontal="center" vertical="top" wrapText="1"/>
    </xf>
    <xf numFmtId="0" fontId="52" fillId="0" borderId="31" xfId="2" applyFont="1" applyFill="1" applyBorder="1" applyAlignment="1">
      <alignment horizontal="center" vertical="center" wrapText="1"/>
    </xf>
    <xf numFmtId="0" fontId="52" fillId="0" borderId="39" xfId="2" applyFont="1" applyFill="1" applyBorder="1" applyAlignment="1">
      <alignment horizontal="center" vertical="center" wrapText="1"/>
    </xf>
    <xf numFmtId="0" fontId="52" fillId="0" borderId="31" xfId="52" applyFont="1" applyFill="1" applyBorder="1" applyAlignment="1">
      <alignment horizontal="center" vertical="center"/>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11" fillId="0" borderId="0" xfId="2" applyFont="1" applyFill="1" applyBorder="1" applyAlignment="1">
      <alignment horizontal="left"/>
    </xf>
    <xf numFmtId="0" fontId="52" fillId="0" borderId="0" xfId="0" applyFont="1" applyFill="1" applyAlignment="1">
      <alignment horizontal="center" vertical="center"/>
    </xf>
    <xf numFmtId="0" fontId="51" fillId="0" borderId="0" xfId="1" applyFont="1" applyAlignment="1">
      <alignment horizontal="center" vertical="center"/>
    </xf>
    <xf numFmtId="0" fontId="11" fillId="0" borderId="0" xfId="2" applyFont="1" applyFill="1" applyAlignment="1">
      <alignment horizontal="center"/>
    </xf>
    <xf numFmtId="0" fontId="52" fillId="0" borderId="31" xfId="2" applyFont="1" applyBorder="1" applyAlignment="1">
      <alignment horizontal="center" vertical="center"/>
    </xf>
    <xf numFmtId="0" fontId="52" fillId="0" borderId="0" xfId="2" applyFont="1" applyFill="1" applyAlignment="1">
      <alignment horizontal="center"/>
    </xf>
    <xf numFmtId="0" fontId="52" fillId="0" borderId="37" xfId="52" applyFont="1" applyFill="1" applyBorder="1" applyAlignment="1">
      <alignment horizontal="center" vertical="center" wrapText="1"/>
    </xf>
    <xf numFmtId="0" fontId="52" fillId="0" borderId="31" xfId="52" applyFont="1" applyFill="1" applyBorder="1" applyAlignment="1">
      <alignment horizontal="center" vertical="center" wrapText="1"/>
    </xf>
    <xf numFmtId="0" fontId="39" fillId="0" borderId="1" xfId="49" applyFont="1" applyFill="1" applyBorder="1" applyAlignment="1">
      <alignment horizontal="center" vertical="center" wrapText="1"/>
    </xf>
    <xf numFmtId="0" fontId="43" fillId="0" borderId="10" xfId="45" applyFont="1" applyFill="1" applyBorder="1" applyAlignment="1">
      <alignment horizontal="center" vertical="center" textRotation="90" wrapText="1"/>
    </xf>
    <xf numFmtId="0" fontId="43" fillId="0" borderId="2" xfId="45" applyFont="1" applyFill="1" applyBorder="1" applyAlignment="1">
      <alignment horizontal="center" vertical="center" textRotation="90" wrapText="1"/>
    </xf>
    <xf numFmtId="0" fontId="42" fillId="0" borderId="10" xfId="2" applyFont="1" applyFill="1" applyBorder="1" applyAlignment="1">
      <alignment horizontal="center" vertical="center" textRotation="90" wrapText="1"/>
    </xf>
    <xf numFmtId="0" fontId="42" fillId="0" borderId="2" xfId="2" applyFont="1" applyFill="1" applyBorder="1" applyAlignment="1">
      <alignment horizontal="center" vertical="center" textRotation="90" wrapText="1"/>
    </xf>
    <xf numFmtId="0" fontId="39" fillId="0" borderId="10" xfId="49" applyFont="1" applyFill="1" applyBorder="1" applyAlignment="1">
      <alignment horizontal="center" vertical="center" wrapText="1"/>
    </xf>
    <xf numFmtId="0" fontId="39" fillId="0" borderId="2" xfId="49" applyFont="1" applyFill="1" applyBorder="1" applyAlignment="1">
      <alignment horizontal="center" vertical="center" wrapText="1"/>
    </xf>
    <xf numFmtId="0" fontId="42" fillId="0" borderId="1" xfId="49" applyFont="1" applyFill="1" applyBorder="1" applyAlignment="1" applyProtection="1">
      <alignment horizontal="center" vertical="center" textRotation="90" wrapText="1"/>
    </xf>
    <xf numFmtId="0" fontId="39" fillId="0" borderId="10" xfId="49" applyFont="1" applyFill="1" applyBorder="1" applyAlignment="1">
      <alignment horizontal="center" vertical="center" textRotation="90" wrapText="1"/>
    </xf>
    <xf numFmtId="0" fontId="39" fillId="0" borderId="2" xfId="49" applyFont="1" applyFill="1" applyBorder="1" applyAlignment="1">
      <alignment horizontal="center" vertical="center" textRotation="90" wrapText="1"/>
    </xf>
    <xf numFmtId="0" fontId="39" fillId="0" borderId="10" xfId="49" applyFont="1" applyFill="1" applyBorder="1" applyAlignment="1">
      <alignment horizontal="center" vertical="center"/>
    </xf>
    <xf numFmtId="0" fontId="39" fillId="0" borderId="2" xfId="49" applyFont="1" applyFill="1" applyBorder="1" applyAlignment="1">
      <alignment horizontal="center" vertical="center"/>
    </xf>
    <xf numFmtId="0" fontId="38" fillId="0" borderId="20" xfId="49" applyFont="1" applyFill="1" applyBorder="1" applyAlignment="1">
      <alignment horizontal="center"/>
    </xf>
    <xf numFmtId="0" fontId="39" fillId="0" borderId="6" xfId="49" applyFont="1" applyFill="1" applyBorder="1" applyAlignment="1">
      <alignment horizontal="center" vertical="center" wrapText="1"/>
    </xf>
    <xf numFmtId="0" fontId="39" fillId="0" borderId="9" xfId="49" applyFont="1" applyFill="1" applyBorder="1" applyAlignment="1">
      <alignment horizontal="center" vertical="center" wrapText="1"/>
    </xf>
    <xf numFmtId="0" fontId="39" fillId="0" borderId="5" xfId="49" applyFont="1" applyFill="1" applyBorder="1" applyAlignment="1">
      <alignment horizontal="center" vertical="center" wrapText="1"/>
    </xf>
    <xf numFmtId="0" fontId="39" fillId="0" borderId="22" xfId="49" applyFont="1" applyFill="1" applyBorder="1" applyAlignment="1">
      <alignment horizontal="center" vertical="center" wrapText="1"/>
    </xf>
    <xf numFmtId="0" fontId="39" fillId="0" borderId="4" xfId="49" applyFont="1" applyFill="1" applyBorder="1" applyAlignment="1">
      <alignment horizontal="center" vertical="center" wrapText="1"/>
    </xf>
    <xf numFmtId="0" fontId="39" fillId="0" borderId="7" xfId="49" applyFont="1" applyFill="1" applyBorder="1" applyAlignment="1">
      <alignment horizontal="center" vertical="center" wrapText="1"/>
    </xf>
    <xf numFmtId="0" fontId="39" fillId="0" borderId="3" xfId="49" applyFont="1" applyFill="1" applyBorder="1" applyAlignment="1">
      <alignment horizontal="center" vertical="center" wrapText="1"/>
    </xf>
    <xf numFmtId="0" fontId="39" fillId="0" borderId="1" xfId="49" applyFont="1" applyFill="1" applyBorder="1" applyAlignment="1">
      <alignment horizontal="center" vertical="center" textRotation="90" wrapText="1"/>
    </xf>
    <xf numFmtId="0" fontId="42" fillId="0" borderId="10" xfId="49" applyFont="1" applyFill="1" applyBorder="1" applyAlignment="1" applyProtection="1">
      <alignment horizontal="center" vertical="center" wrapText="1"/>
    </xf>
    <xf numFmtId="0" fontId="42" fillId="0" borderId="2" xfId="49" applyFont="1" applyFill="1" applyBorder="1" applyAlignment="1" applyProtection="1">
      <alignment horizontal="center" vertical="center" wrapText="1"/>
    </xf>
    <xf numFmtId="0" fontId="11" fillId="0" borderId="32" xfId="2" applyFont="1" applyFill="1" applyBorder="1" applyAlignment="1">
      <alignment horizontal="left" vertical="top" wrapText="1"/>
    </xf>
    <xf numFmtId="0" fontId="11" fillId="0" borderId="35" xfId="2" applyFont="1" applyFill="1" applyBorder="1" applyAlignment="1">
      <alignment horizontal="left" vertical="top" wrapText="1"/>
    </xf>
    <xf numFmtId="0" fontId="11" fillId="0" borderId="33" xfId="2" applyFont="1" applyFill="1" applyBorder="1" applyAlignment="1">
      <alignment horizontal="left" vertical="top" wrapText="1"/>
    </xf>
    <xf numFmtId="0" fontId="41" fillId="0" borderId="0" xfId="2" applyFont="1" applyFill="1" applyAlignment="1">
      <alignment horizontal="center" wrapText="1"/>
    </xf>
    <xf numFmtId="0" fontId="41" fillId="0" borderId="0" xfId="2" applyFont="1" applyFill="1" applyAlignment="1">
      <alignment horizontal="center"/>
    </xf>
    <xf numFmtId="0" fontId="47" fillId="0" borderId="0" xfId="2" applyFont="1" applyFill="1" applyAlignment="1">
      <alignment horizontal="center"/>
    </xf>
    <xf numFmtId="0" fontId="62" fillId="0" borderId="0" xfId="1" applyFont="1" applyAlignment="1">
      <alignment horizontal="center" vertical="center"/>
    </xf>
  </cellXfs>
  <cellStyles count="30661">
    <cellStyle name="_x000d__x000a_JournalTemplate=C:\COMFO\CTALK\JOURSTD.TPL_x000d__x000a_LbStateAddress=3 3 0 251 1 89 2 311_x000d__x000a_LbStateJou" xfId="73"/>
    <cellStyle name="%" xfId="74"/>
    <cellStyle name="% 2" xfId="75"/>
    <cellStyle name="???????_?? (2)" xfId="76"/>
    <cellStyle name="]_x000d__x000a_Zoomed=1_x000d__x000a_Row=0_x000d__x000a_Column=0_x000d__x000a_Height=0_x000d__x000a_Width=0_x000d__x000a_FontName=FoxFont_x000d__x000a_FontStyle=0_x000d__x000a_FontSize=9_x000d__x000a_PrtFontName=FoxPrin" xfId="77"/>
    <cellStyle name="]_x000d__x000a_Zoomed=1_x000d__x000a_Row=0_x000d__x000a_Column=0_x000d__x000a_Height=0_x000d__x000a_Width=0_x000d__x000a_FontName=FoxFont_x000d__x000a_FontStyle=0_x000d__x000a_FontSize=9_x000d__x000a_PrtFontName=FoxPrin 10" xfId="78"/>
    <cellStyle name="]_x000d__x000a_Zoomed=1_x000d__x000a_Row=0_x000d__x000a_Column=0_x000d__x000a_Height=0_x000d__x000a_Width=0_x000d__x000a_FontName=FoxFont_x000d__x000a_FontStyle=0_x000d__x000a_FontSize=9_x000d__x000a_PrtFontName=FoxPrin 2" xfId="79"/>
    <cellStyle name="]_x000d__x000a_Zoomed=1_x000d__x000a_Row=0_x000d__x000a_Column=0_x000d__x000a_Height=0_x000d__x000a_Width=0_x000d__x000a_FontName=FoxFont_x000d__x000a_FontStyle=0_x000d__x000a_FontSize=9_x000d__x000a_PrtFontName=FoxPrin 3" xfId="80"/>
    <cellStyle name="]_x000d__x000a_Zoomed=1_x000d__x000a_Row=0_x000d__x000a_Column=0_x000d__x000a_Height=0_x000d__x000a_Width=0_x000d__x000a_FontName=FoxFont_x000d__x000a_FontStyle=0_x000d__x000a_FontSize=9_x000d__x000a_PrtFontName=FoxPrin 4" xfId="81"/>
    <cellStyle name="]_x000d__x000a_Zoomed=1_x000d__x000a_Row=0_x000d__x000a_Column=0_x000d__x000a_Height=0_x000d__x000a_Width=0_x000d__x000a_FontName=FoxFont_x000d__x000a_FontStyle=0_x000d__x000a_FontSize=9_x000d__x000a_PrtFontName=FoxPrin 5" xfId="82"/>
    <cellStyle name="]_x000d__x000a_Zoomed=1_x000d__x000a_Row=0_x000d__x000a_Column=0_x000d__x000a_Height=0_x000d__x000a_Width=0_x000d__x000a_FontName=FoxFont_x000d__x000a_FontStyle=0_x000d__x000a_FontSize=9_x000d__x000a_PrtFontName=FoxPrin 6" xfId="83"/>
    <cellStyle name="]_x000d__x000a_Zoomed=1_x000d__x000a_Row=0_x000d__x000a_Column=0_x000d__x000a_Height=0_x000d__x000a_Width=0_x000d__x000a_FontName=FoxFont_x000d__x000a_FontStyle=0_x000d__x000a_FontSize=9_x000d__x000a_PrtFontName=FoxPrin 7" xfId="84"/>
    <cellStyle name="]_x000d__x000a_Zoomed=1_x000d__x000a_Row=0_x000d__x000a_Column=0_x000d__x000a_Height=0_x000d__x000a_Width=0_x000d__x000a_FontName=FoxFont_x000d__x000a_FontStyle=0_x000d__x000a_FontSize=9_x000d__x000a_PrtFontName=FoxPrin 8" xfId="85"/>
    <cellStyle name="]_x000d__x000a_Zoomed=1_x000d__x000a_Row=0_x000d__x000a_Column=0_x000d__x000a_Height=0_x000d__x000a_Width=0_x000d__x000a_FontName=FoxFont_x000d__x000a_FontStyle=0_x000d__x000a_FontSize=9_x000d__x000a_PrtFontName=FoxPrin 9" xfId="86"/>
    <cellStyle name="__Макроэкономика 2007_СВОД" xfId="87"/>
    <cellStyle name="__Макроэкономика 2007_СВОД 10" xfId="88"/>
    <cellStyle name="__Макроэкономика 2007_СВОД 2" xfId="89"/>
    <cellStyle name="__Макроэкономика 2007_СВОД 3" xfId="90"/>
    <cellStyle name="__Макроэкономика 2007_СВОД 4" xfId="91"/>
    <cellStyle name="__Макроэкономика 2007_СВОД 5" xfId="92"/>
    <cellStyle name="__Макроэкономика 2007_СВОД 6" xfId="93"/>
    <cellStyle name="__Макроэкономика 2007_СВОД 7" xfId="94"/>
    <cellStyle name="__Макроэкономика 2007_СВОД 8" xfId="95"/>
    <cellStyle name="__Макроэкономика 2007_СВОД 9" xfId="96"/>
    <cellStyle name="__Макроэкономика 2007_СВОД_1 Рек. бл.1 ЗуТЭС_Мон.2 (грн)" xfId="97"/>
    <cellStyle name="__Макроэкономика 2007_СВОД_Анализ отклонений_КуТЭС бл. №7_05.02.2008" xfId="98"/>
    <cellStyle name="__Макроэкономика 2007_СВОД_Анализ отклонений_КуТЭС бл. №7_05.02.2008 10" xfId="99"/>
    <cellStyle name="__Макроэкономика 2007_СВОД_Анализ отклонений_КуТЭС бл. №7_05.02.2008 2" xfId="100"/>
    <cellStyle name="__Макроэкономика 2007_СВОД_Анализ отклонений_КуТЭС бл. №7_05.02.2008 3" xfId="101"/>
    <cellStyle name="__Макроэкономика 2007_СВОД_Анализ отклонений_КуТЭС бл. №7_05.02.2008 4" xfId="102"/>
    <cellStyle name="__Макроэкономика 2007_СВОД_Анализ отклонений_КуТЭС бл. №7_05.02.2008 5" xfId="103"/>
    <cellStyle name="__Макроэкономика 2007_СВОД_Анализ отклонений_КуТЭС бл. №7_05.02.2008 6" xfId="104"/>
    <cellStyle name="__Макроэкономика 2007_СВОД_Анализ отклонений_КуТЭС бл. №7_05.02.2008 7" xfId="105"/>
    <cellStyle name="__Макроэкономика 2007_СВОД_Анализ отклонений_КуТЭС бл. №7_05.02.2008 8" xfId="106"/>
    <cellStyle name="__Макроэкономика 2007_СВОД_Анализ отклонений_КуТЭС бл. №7_05.02.2008 9" xfId="107"/>
    <cellStyle name="__Макроэкономика 2007_СВОД_Анализ отклонений_КуТЭС бл. №7_05.02.2008_1 Рек. бл.1 ЗуТЭС_Мон.2 (грн)" xfId="108"/>
    <cellStyle name="__Макроэкономика 2007_СВОД_Анализ отклонений_КуТЭС бл. №7_05.02.2008_Замета кубов бл15" xfId="109"/>
    <cellStyle name="__Макроэкономика 2007_СВОД_Анализ отклонений_КуТЭС бл. №7_05.02.2008_Книга1" xfId="110"/>
    <cellStyle name="__Макроэкономика 2007_СВОД_Анализ отклонений_КуТЭС бл. №7_05.02.2008_Книга3___3" xfId="111"/>
    <cellStyle name="__Макроэкономика 2007_СВОД_Анализ отклонений_КуТЭС бл. №7_05.02.2008_Модель для оценки рисков 120908" xfId="112"/>
    <cellStyle name="__Макроэкономика 2007_СВОД_Анализ отклонений_КуТЭС бл. №7_05.02.2008_Модель для оценки рисков 120908 2" xfId="113"/>
    <cellStyle name="__Макроэкономика 2007_СВОД_Анализ отклонений_КуТЭС бл. №7_05.02.2008_Модель для оценки рисков 151008" xfId="114"/>
    <cellStyle name="__Макроэкономика 2007_СВОД_Анализ отклонений_КуТЭС бл. №7_05.02.2008_Модель для оценки рисков 151008 2" xfId="115"/>
    <cellStyle name="__Макроэкономика 2007_СВОД_Анализ отклонений_КуТЭС бл. №7_05.02.2008_Модель для оценки рисков 160908" xfId="116"/>
    <cellStyle name="__Макроэкономика 2007_СВОД_Анализ отклонений_КуТЭС бл. №7_05.02.2008_Модель для оценки рисков 160908 2" xfId="117"/>
    <cellStyle name="__Макроэкономика 2007_СВОД_Анализ отклонений_КуТЭС бл. №7_05.02.2008_Модель для оценки рисков 300908" xfId="118"/>
    <cellStyle name="__Макроэкономика 2007_СВОД_Анализ отклонений_КуТЭС бл. №7_05.02.2008_Модель для оценки рисков 300908 2" xfId="119"/>
    <cellStyle name="__Макроэкономика 2007_СВОД_Анализ отклонений_КуТЭС бл. №7_05.02.2008_Модель для оценки рисков V3" xfId="120"/>
    <cellStyle name="__Макроэкономика 2007_СВОД_Анализ отклонений_КуТЭС бл. №7_05.02.2008_Модель для оценки рисков V3 2" xfId="121"/>
    <cellStyle name="__Макроэкономика 2007_СВОД_Анализ отклонений_КуТЭС бл. №7_05.02.2008_Модель для оценки рисков V4 (2)" xfId="122"/>
    <cellStyle name="__Макроэкономика 2007_СВОД_Анализ отклонений_КуТЭС бл. №7_05.02.2008_Модель для оценки рисков V4 (2) 2" xfId="123"/>
    <cellStyle name="__Макроэкономика 2007_СВОД_Анализ отклонений_КуТЭС бл. №7_05.02.2008_Модель-Рек. бл.7 Мон. 2_050808_" xfId="124"/>
    <cellStyle name="__Макроэкономика 2007_СВОД_Анализ отклонений_КуТЭС бл. №7_05.02.2008_Модель-Рек. бл.7 Мон. 2_050808_ 2" xfId="125"/>
    <cellStyle name="__Макроэкономика 2007_СВОД_Анализ отклонений_КуТЭС бл. №7_05.02.2008_Приложение_1" xfId="126"/>
    <cellStyle name="__Макроэкономика 2007_СВОД_Анализ отклонений_КуТЭС бл. №7_05.02.2008_Приложение_1 2" xfId="127"/>
    <cellStyle name="__Макроэкономика 2007_СВОД_Анализ отклонений_КуТЭС бл. №7_05.02.2008_Приложение_2" xfId="128"/>
    <cellStyle name="__Макроэкономика 2007_СВОД_Анализ отклонений_КуТЭС бл. №7_05.02.2008_Приложение_2 2" xfId="129"/>
    <cellStyle name="__Макроэкономика 2007_СВОД_Анализ отклонений_КуТЭС бл. №7_05.02.2008_Рек. бл.1 ЗуТЭС_Мон.2 (грн)_на ИКА 050808" xfId="130"/>
    <cellStyle name="__Макроэкономика 2007_СВОД_Анализ отклонений_КуТЭС бл. №7_05.02.2008_Рек. бл.1 ЗуТЭС_Мон.2 (грн)_на ИКА 050808 10" xfId="131"/>
    <cellStyle name="__Макроэкономика 2007_СВОД_Анализ отклонений_КуТЭС бл. №7_05.02.2008_Рек. бл.1 ЗуТЭС_Мон.2 (грн)_на ИКА 050808 2" xfId="132"/>
    <cellStyle name="__Макроэкономика 2007_СВОД_Анализ отклонений_КуТЭС бл. №7_05.02.2008_Рек. бл.1 ЗуТЭС_Мон.2 (грн)_на ИКА 050808 3" xfId="133"/>
    <cellStyle name="__Макроэкономика 2007_СВОД_Анализ отклонений_КуТЭС бл. №7_05.02.2008_Рек. бл.1 ЗуТЭС_Мон.2 (грн)_на ИКА 050808 4" xfId="134"/>
    <cellStyle name="__Макроэкономика 2007_СВОД_Анализ отклонений_КуТЭС бл. №7_05.02.2008_Рек. бл.1 ЗуТЭС_Мон.2 (грн)_на ИКА 050808 5" xfId="135"/>
    <cellStyle name="__Макроэкономика 2007_СВОД_Анализ отклонений_КуТЭС бл. №7_05.02.2008_Рек. бл.1 ЗуТЭС_Мон.2 (грн)_на ИКА 050808 6" xfId="136"/>
    <cellStyle name="__Макроэкономика 2007_СВОД_Анализ отклонений_КуТЭС бл. №7_05.02.2008_Рек. бл.1 ЗуТЭС_Мон.2 (грн)_на ИКА 050808 7" xfId="137"/>
    <cellStyle name="__Макроэкономика 2007_СВОД_Анализ отклонений_КуТЭС бл. №7_05.02.2008_Рек. бл.1 ЗуТЭС_Мон.2 (грн)_на ИКА 050808 8" xfId="138"/>
    <cellStyle name="__Макроэкономика 2007_СВОД_Анализ отклонений_КуТЭС бл. №7_05.02.2008_Рек. бл.1 ЗуТЭС_Мон.2 (грн)_на ИКА 050808 9" xfId="139"/>
    <cellStyle name="__Макроэкономика 2007_СВОД_Анализ отклонений_КуТЭС бл. №7_05.02.2008_Рек. бл.1 ЗуТЭС_Мон.2 (грн)_на ИКА 050808_1 Рек. бл.1 ЗуТЭС_Мон.2 (грн)" xfId="140"/>
    <cellStyle name="__Макроэкономика 2007_СВОД_Анализ отклонений_КуТЭС бл. №7_05.02.2008_Рек. бл.1 ЗуТЭС_Мон.2 (грн)_на ИКА 050808_Рек. бл.4 ЗуТЭС_План (грн)_для презентации" xfId="141"/>
    <cellStyle name="__Макроэкономика 2007_СВОД_Анализ отклонений_КуТЭС бл. №7_05.02.2008_Рек. бл.10 ЛуТЭС" xfId="142"/>
    <cellStyle name="__Макроэкономика 2007_СВОД_Анализ отклонений_КуТЭС бл. №7_05.02.2008_Рек. бл.10 ЛуТЭС_Мон.2 (грн)_161008" xfId="143"/>
    <cellStyle name="__Макроэкономика 2007_СВОД_Анализ отклонений_КуТЭС бл. №7_05.02.2008_Рек. бл.10 ЛуТЭС_последняя 221008" xfId="144"/>
    <cellStyle name="__Макроэкономика 2007_СВОД_Анализ отклонений_КуТЭС бл. №7_05.02.2008_Рек. бл.13 ЛуТЭС_(грн)_161008" xfId="145"/>
    <cellStyle name="__Макроэкономика 2007_СВОД_Анализ отклонений_КуТЭС бл. №7_05.02.2008_Рек. бл.13 ЛуТЭС_(грн)_171008" xfId="146"/>
    <cellStyle name="__Макроэкономика 2007_СВОД_Анализ отклонений_КуТЭС бл. №7_05.02.2008_Рек. бл.13 ЛуТЭС_(грн)_211008_для презентации" xfId="147"/>
    <cellStyle name="__Макроэкономика 2007_СВОД_Анализ отклонений_КуТЭС бл. №7_05.02.2008_Рек. бл.13 ЛуТЭС_(грн)_последняя на ИКК 221008" xfId="148"/>
    <cellStyle name="__Макроэкономика 2007_СВОД_Анализ отклонений_КуТЭС бл. №7_05.02.2008_Рек. бл.13 ЛуТЭС_141008" xfId="149"/>
    <cellStyle name="__Макроэкономика 2007_СВОД_Анализ отклонений_КуТЭС бл. №7_05.02.2008_Рек. бл.13 ЛуТЭС_241008" xfId="150"/>
    <cellStyle name="__Макроэкономика 2007_СВОД_Анализ отклонений_КуТЭС бл. №7_05.02.2008_Рек. бл.13 ЛуТЭС_281108" xfId="151"/>
    <cellStyle name="__Макроэкономика 2007_СВОД_Анализ отклонений_КуТЭС бл. №7_05.02.2008_Рек. бл.4 ЗуТЭС_План (грн)_для презентации" xfId="152"/>
    <cellStyle name="__Макроэкономика 2007_СВОД_Анализ отклонений_КуТЭС бл. №7_05.02.2008_Рек. бл.7 КуТЭС_Мон. 2_050808" xfId="153"/>
    <cellStyle name="__Макроэкономика 2007_СВОД_Анализ отклонений_КуТЭС бл. №7_05.02.2008_Рек. бл.7 КуТЭС_Мон. 2_050808 2" xfId="154"/>
    <cellStyle name="__Макроэкономика 2007_СВОД_Анализ отклонений_КуТЭС бл. №7_05.02.2008_Рек. бл.7 Мон. 2_050808_" xfId="155"/>
    <cellStyle name="__Макроэкономика 2007_СВОД_Анализ отклонений_КуТЭС бл. №7_05.02.2008_Рек. бл.7 Мон. 2_050808_ 2" xfId="156"/>
    <cellStyle name="__Макроэкономика 2007_СВОД_Анализ отклонений_КуТЭС бл. №7_05.02.2008_Рек. бл.8 КуТЭС_141008" xfId="157"/>
    <cellStyle name="__Макроэкономика 2007_СВОД_Анализ отклонений_КуТЭС бл. №7_05.02.2008_Риски_мероприятия_эксперты_v8" xfId="158"/>
    <cellStyle name="__Макроэкономика 2007_СВОД_Анализ отклонений_КуТЭС бл. №7_05.02.2008_Риски_мероприятия_эксперты_v8 2" xfId="159"/>
    <cellStyle name="__Макроэкономика 2007_СВОД_Анализ отклонений_КуТЭС бл. №7_05.02.2008_Титул" xfId="160"/>
    <cellStyle name="__Макроэкономика 2007_СВОД_Анализ отклонений_КуТЭС бл. №7_05.02.2008_ТРП-33811 Замета кубов бл15_090209" xfId="161"/>
    <cellStyle name="__Макроэкономика 2007_СВОД_Анализ отклонений_КуТЭС бл. №7_05.02.2008_формы реконструкции бл10_200508_1" xfId="162"/>
    <cellStyle name="__Макроэкономика 2007_СВОД_Анализ отклонений_КуТЭС бл. №7_05.02.2008_формы реконструкции бл10_200508_1_Замета кубов бл15" xfId="163"/>
    <cellStyle name="__Макроэкономика 2007_СВОД_Анализ отклонений_КуТЭС бл. №7_05.02.2008_формы реконструкции бл10_200508_1_Книга1" xfId="164"/>
    <cellStyle name="__Макроэкономика 2007_СВОД_Анализ отклонений_КуТЭС бл. №7_05.02.2008_формы реконструкции бл10_200508_1_Рек. бл.10 ЛуТЭС" xfId="165"/>
    <cellStyle name="__Макроэкономика 2007_СВОД_Анализ отклонений_КуТЭС бл. №7_05.02.2008_формы реконструкции бл10_200508_1_Рек. бл.10 ЛуТЭС_последняя 221008" xfId="166"/>
    <cellStyle name="__Макроэкономика 2007_СВОД_Анализ отклонений_КуТЭС бл. №7_05.02.2008_формы реконструкции бл10_200508_1_Рек. бл.13 ЛуТЭС_(грн)_161008" xfId="167"/>
    <cellStyle name="__Макроэкономика 2007_СВОД_Анализ отклонений_КуТЭС бл. №7_05.02.2008_формы реконструкции бл10_200508_1_Рек. бл.13 ЛуТЭС_(грн)_171008" xfId="168"/>
    <cellStyle name="__Макроэкономика 2007_СВОД_Анализ отклонений_КуТЭС бл. №7_05.02.2008_формы реконструкции бл10_200508_1_Рек. бл.13 ЛуТЭС_(грн)_211008_для презентации" xfId="169"/>
    <cellStyle name="__Макроэкономика 2007_СВОД_Анализ отклонений_КуТЭС бл. №7_05.02.2008_формы реконструкции бл10_200508_1_Рек. бл.13 ЛуТЭС_(грн)_последняя на ИКК 221008" xfId="170"/>
    <cellStyle name="__Макроэкономика 2007_СВОД_Анализ отклонений_КуТЭС бл. №7_05.02.2008_формы реконструкции бл10_200508_1_Рек. бл.13 ЛуТЭС_141008" xfId="171"/>
    <cellStyle name="__Макроэкономика 2007_СВОД_Анализ отклонений_КуТЭС бл. №7_05.02.2008_формы реконструкции бл10_200508_1_Рек. бл.13 ЛуТЭС_281108" xfId="172"/>
    <cellStyle name="__Макроэкономика 2007_СВОД_Анализ отклонений_КуТЭС бл. №7_05.02.2008_формы реконструкции бл10_200508_1_Титул" xfId="173"/>
    <cellStyle name="__Макроэкономика 2007_СВОД_Анализ отклонений_КуТЭС бл. №7_05.02.2008_формы реконструкции бл10_200508_1_ТРП-33811 Замета кубов бл15_090209" xfId="174"/>
    <cellStyle name="__Макроэкономика 2007_СВОД_Анализ отклонений_КуТЭС бл. №7_1" xfId="175"/>
    <cellStyle name="__Макроэкономика 2007_СВОД_Анализ отклонений_КуТЭС бл. №7_1 10" xfId="176"/>
    <cellStyle name="__Макроэкономика 2007_СВОД_Анализ отклонений_КуТЭС бл. №7_1 2" xfId="177"/>
    <cellStyle name="__Макроэкономика 2007_СВОД_Анализ отклонений_КуТЭС бл. №7_1 3" xfId="178"/>
    <cellStyle name="__Макроэкономика 2007_СВОД_Анализ отклонений_КуТЭС бл. №7_1 4" xfId="179"/>
    <cellStyle name="__Макроэкономика 2007_СВОД_Анализ отклонений_КуТЭС бл. №7_1 5" xfId="180"/>
    <cellStyle name="__Макроэкономика 2007_СВОД_Анализ отклонений_КуТЭС бл. №7_1 6" xfId="181"/>
    <cellStyle name="__Макроэкономика 2007_СВОД_Анализ отклонений_КуТЭС бл. №7_1 7" xfId="182"/>
    <cellStyle name="__Макроэкономика 2007_СВОД_Анализ отклонений_КуТЭС бл. №7_1 8" xfId="183"/>
    <cellStyle name="__Макроэкономика 2007_СВОД_Анализ отклонений_КуТЭС бл. №7_1 9" xfId="184"/>
    <cellStyle name="__Макроэкономика 2007_СВОД_Анализ отклонений_КуТЭС бл. №7_1_1 Рек. бл.1 ЗуТЭС_Мон.2 (грн)" xfId="185"/>
    <cellStyle name="__Макроэкономика 2007_СВОД_Анализ отклонений_КуТЭС бл. №7_1_Замета кубов бл15" xfId="186"/>
    <cellStyle name="__Макроэкономика 2007_СВОД_Анализ отклонений_КуТЭС бл. №7_1_Книга1" xfId="187"/>
    <cellStyle name="__Макроэкономика 2007_СВОД_Анализ отклонений_КуТЭС бл. №7_1_Книга3___3" xfId="188"/>
    <cellStyle name="__Макроэкономика 2007_СВОД_Анализ отклонений_КуТЭС бл. №7_1_Модель для оценки рисков 120908" xfId="189"/>
    <cellStyle name="__Макроэкономика 2007_СВОД_Анализ отклонений_КуТЭС бл. №7_1_Модель для оценки рисков 120908 2" xfId="190"/>
    <cellStyle name="__Макроэкономика 2007_СВОД_Анализ отклонений_КуТЭС бл. №7_1_Модель для оценки рисков 151008" xfId="191"/>
    <cellStyle name="__Макроэкономика 2007_СВОД_Анализ отклонений_КуТЭС бл. №7_1_Модель для оценки рисков 151008 2" xfId="192"/>
    <cellStyle name="__Макроэкономика 2007_СВОД_Анализ отклонений_КуТЭС бл. №7_1_Модель для оценки рисков 160908" xfId="193"/>
    <cellStyle name="__Макроэкономика 2007_СВОД_Анализ отклонений_КуТЭС бл. №7_1_Модель для оценки рисков 160908 2" xfId="194"/>
    <cellStyle name="__Макроэкономика 2007_СВОД_Анализ отклонений_КуТЭС бл. №7_1_Модель для оценки рисков 300908" xfId="195"/>
    <cellStyle name="__Макроэкономика 2007_СВОД_Анализ отклонений_КуТЭС бл. №7_1_Модель для оценки рисков 300908 2" xfId="196"/>
    <cellStyle name="__Макроэкономика 2007_СВОД_Анализ отклонений_КуТЭС бл. №7_1_Модель для оценки рисков V3" xfId="197"/>
    <cellStyle name="__Макроэкономика 2007_СВОД_Анализ отклонений_КуТЭС бл. №7_1_Модель для оценки рисков V3 2" xfId="198"/>
    <cellStyle name="__Макроэкономика 2007_СВОД_Анализ отклонений_КуТЭС бл. №7_1_Модель для оценки рисков V4 (2)" xfId="199"/>
    <cellStyle name="__Макроэкономика 2007_СВОД_Анализ отклонений_КуТЭС бл. №7_1_Модель для оценки рисков V4 (2) 2" xfId="200"/>
    <cellStyle name="__Макроэкономика 2007_СВОД_Анализ отклонений_КуТЭС бл. №7_1_Модель-Рек. бл.7 Мон. 2_050808_" xfId="201"/>
    <cellStyle name="__Макроэкономика 2007_СВОД_Анализ отклонений_КуТЭС бл. №7_1_Модель-Рек. бл.7 Мон. 2_050808_ 2" xfId="202"/>
    <cellStyle name="__Макроэкономика 2007_СВОД_Анализ отклонений_КуТЭС бл. №7_1_Приложение_1" xfId="203"/>
    <cellStyle name="__Макроэкономика 2007_СВОД_Анализ отклонений_КуТЭС бл. №7_1_Приложение_1 2" xfId="204"/>
    <cellStyle name="__Макроэкономика 2007_СВОД_Анализ отклонений_КуТЭС бл. №7_1_Приложение_2" xfId="205"/>
    <cellStyle name="__Макроэкономика 2007_СВОД_Анализ отклонений_КуТЭС бл. №7_1_Приложение_2 2" xfId="206"/>
    <cellStyle name="__Макроэкономика 2007_СВОД_Анализ отклонений_КуТЭС бл. №7_1_Рек. бл.1 ЗуТЭС_Мон.2 (грн)_на ИКА 050808" xfId="207"/>
    <cellStyle name="__Макроэкономика 2007_СВОД_Анализ отклонений_КуТЭС бл. №7_1_Рек. бл.1 ЗуТЭС_Мон.2 (грн)_на ИКА 050808 10" xfId="208"/>
    <cellStyle name="__Макроэкономика 2007_СВОД_Анализ отклонений_КуТЭС бл. №7_1_Рек. бл.1 ЗуТЭС_Мон.2 (грн)_на ИКА 050808 2" xfId="209"/>
    <cellStyle name="__Макроэкономика 2007_СВОД_Анализ отклонений_КуТЭС бл. №7_1_Рек. бл.1 ЗуТЭС_Мон.2 (грн)_на ИКА 050808 3" xfId="210"/>
    <cellStyle name="__Макроэкономика 2007_СВОД_Анализ отклонений_КуТЭС бл. №7_1_Рек. бл.1 ЗуТЭС_Мон.2 (грн)_на ИКА 050808 4" xfId="211"/>
    <cellStyle name="__Макроэкономика 2007_СВОД_Анализ отклонений_КуТЭС бл. №7_1_Рек. бл.1 ЗуТЭС_Мон.2 (грн)_на ИКА 050808 5" xfId="212"/>
    <cellStyle name="__Макроэкономика 2007_СВОД_Анализ отклонений_КуТЭС бл. №7_1_Рек. бл.1 ЗуТЭС_Мон.2 (грн)_на ИКА 050808 6" xfId="213"/>
    <cellStyle name="__Макроэкономика 2007_СВОД_Анализ отклонений_КуТЭС бл. №7_1_Рек. бл.1 ЗуТЭС_Мон.2 (грн)_на ИКА 050808 7" xfId="214"/>
    <cellStyle name="__Макроэкономика 2007_СВОД_Анализ отклонений_КуТЭС бл. №7_1_Рек. бл.1 ЗуТЭС_Мон.2 (грн)_на ИКА 050808 8" xfId="215"/>
    <cellStyle name="__Макроэкономика 2007_СВОД_Анализ отклонений_КуТЭС бл. №7_1_Рек. бл.1 ЗуТЭС_Мон.2 (грн)_на ИКА 050808 9" xfId="216"/>
    <cellStyle name="__Макроэкономика 2007_СВОД_Анализ отклонений_КуТЭС бл. №7_1_Рек. бл.1 ЗуТЭС_Мон.2 (грн)_на ИКА 050808_1 Рек. бл.1 ЗуТЭС_Мон.2 (грн)" xfId="217"/>
    <cellStyle name="__Макроэкономика 2007_СВОД_Анализ отклонений_КуТЭС бл. №7_1_Рек. бл.1 ЗуТЭС_Мон.2 (грн)_на ИКА 050808_Рек. бл.4 ЗуТЭС_План (грн)_для презентации" xfId="218"/>
    <cellStyle name="__Макроэкономика 2007_СВОД_Анализ отклонений_КуТЭС бл. №7_1_Рек. бл.10 ЛуТЭС" xfId="219"/>
    <cellStyle name="__Макроэкономика 2007_СВОД_Анализ отклонений_КуТЭС бл. №7_1_Рек. бл.10 ЛуТЭС_Мон.2 (грн)_161008" xfId="220"/>
    <cellStyle name="__Макроэкономика 2007_СВОД_Анализ отклонений_КуТЭС бл. №7_1_Рек. бл.10 ЛуТЭС_последняя 221008" xfId="221"/>
    <cellStyle name="__Макроэкономика 2007_СВОД_Анализ отклонений_КуТЭС бл. №7_1_Рек. бл.13 ЛуТЭС_(грн)_161008" xfId="222"/>
    <cellStyle name="__Макроэкономика 2007_СВОД_Анализ отклонений_КуТЭС бл. №7_1_Рек. бл.13 ЛуТЭС_(грн)_171008" xfId="223"/>
    <cellStyle name="__Макроэкономика 2007_СВОД_Анализ отклонений_КуТЭС бл. №7_1_Рек. бл.13 ЛуТЭС_(грн)_211008_для презентации" xfId="224"/>
    <cellStyle name="__Макроэкономика 2007_СВОД_Анализ отклонений_КуТЭС бл. №7_1_Рек. бл.13 ЛуТЭС_(грн)_последняя на ИКК 221008" xfId="225"/>
    <cellStyle name="__Макроэкономика 2007_СВОД_Анализ отклонений_КуТЭС бл. №7_1_Рек. бл.13 ЛуТЭС_141008" xfId="226"/>
    <cellStyle name="__Макроэкономика 2007_СВОД_Анализ отклонений_КуТЭС бл. №7_1_Рек. бл.13 ЛуТЭС_241008" xfId="227"/>
    <cellStyle name="__Макроэкономика 2007_СВОД_Анализ отклонений_КуТЭС бл. №7_1_Рек. бл.13 ЛуТЭС_281108" xfId="228"/>
    <cellStyle name="__Макроэкономика 2007_СВОД_Анализ отклонений_КуТЭС бл. №7_1_Рек. бл.4 ЗуТЭС_План (грн)_для презентации" xfId="229"/>
    <cellStyle name="__Макроэкономика 2007_СВОД_Анализ отклонений_КуТЭС бл. №7_1_Рек. бл.7 КуТЭС_Мон. 2_050808" xfId="230"/>
    <cellStyle name="__Макроэкономика 2007_СВОД_Анализ отклонений_КуТЭС бл. №7_1_Рек. бл.7 КуТЭС_Мон. 2_050808 2" xfId="231"/>
    <cellStyle name="__Макроэкономика 2007_СВОД_Анализ отклонений_КуТЭС бл. №7_1_Рек. бл.7 Мон. 2_050808_" xfId="232"/>
    <cellStyle name="__Макроэкономика 2007_СВОД_Анализ отклонений_КуТЭС бл. №7_1_Рек. бл.7 Мон. 2_050808_ 2" xfId="233"/>
    <cellStyle name="__Макроэкономика 2007_СВОД_Анализ отклонений_КуТЭС бл. №7_1_Рек. бл.8 КуТЭС_141008" xfId="234"/>
    <cellStyle name="__Макроэкономика 2007_СВОД_Анализ отклонений_КуТЭС бл. №7_1_Риски_мероприятия_эксперты_v8" xfId="235"/>
    <cellStyle name="__Макроэкономика 2007_СВОД_Анализ отклонений_КуТЭС бл. №7_1_Риски_мероприятия_эксперты_v8 2" xfId="236"/>
    <cellStyle name="__Макроэкономика 2007_СВОД_Анализ отклонений_КуТЭС бл. №7_1_Титул" xfId="237"/>
    <cellStyle name="__Макроэкономика 2007_СВОД_Анализ отклонений_КуТЭС бл. №7_1_ТРП-33811 Замета кубов бл15_090209" xfId="238"/>
    <cellStyle name="__Макроэкономика 2007_СВОД_Анализ отклонений_КуТЭС бл. №7_1_формы реконструкции бл10_200508_1" xfId="239"/>
    <cellStyle name="__Макроэкономика 2007_СВОД_Анализ отклонений_КуТЭС бл. №7_1_формы реконструкции бл10_200508_1_Замета кубов бл15" xfId="240"/>
    <cellStyle name="__Макроэкономика 2007_СВОД_Анализ отклонений_КуТЭС бл. №7_1_формы реконструкции бл10_200508_1_Книга1" xfId="241"/>
    <cellStyle name="__Макроэкономика 2007_СВОД_Анализ отклонений_КуТЭС бл. №7_1_формы реконструкции бл10_200508_1_Рек. бл.10 ЛуТЭС" xfId="242"/>
    <cellStyle name="__Макроэкономика 2007_СВОД_Анализ отклонений_КуТЭС бл. №7_1_формы реконструкции бл10_200508_1_Рек. бл.10 ЛуТЭС_последняя 221008" xfId="243"/>
    <cellStyle name="__Макроэкономика 2007_СВОД_Анализ отклонений_КуТЭС бл. №7_1_формы реконструкции бл10_200508_1_Рек. бл.13 ЛуТЭС_(грн)_161008" xfId="244"/>
    <cellStyle name="__Макроэкономика 2007_СВОД_Анализ отклонений_КуТЭС бл. №7_1_формы реконструкции бл10_200508_1_Рек. бл.13 ЛуТЭС_(грн)_171008" xfId="245"/>
    <cellStyle name="__Макроэкономика 2007_СВОД_Анализ отклонений_КуТЭС бл. №7_1_формы реконструкции бл10_200508_1_Рек. бл.13 ЛуТЭС_(грн)_211008_для презентации" xfId="246"/>
    <cellStyle name="__Макроэкономика 2007_СВОД_Анализ отклонений_КуТЭС бл. №7_1_формы реконструкции бл10_200508_1_Рек. бл.13 ЛуТЭС_(грн)_последняя на ИКК 221008" xfId="247"/>
    <cellStyle name="__Макроэкономика 2007_СВОД_Анализ отклонений_КуТЭС бл. №7_1_формы реконструкции бл10_200508_1_Рек. бл.13 ЛуТЭС_141008" xfId="248"/>
    <cellStyle name="__Макроэкономика 2007_СВОД_Анализ отклонений_КуТЭС бл. №7_1_формы реконструкции бл10_200508_1_Рек. бл.13 ЛуТЭС_281108" xfId="249"/>
    <cellStyle name="__Макроэкономика 2007_СВОД_Анализ отклонений_КуТЭС бл. №7_1_формы реконструкции бл10_200508_1_Титул" xfId="250"/>
    <cellStyle name="__Макроэкономика 2007_СВОД_Анализ отклонений_КуТЭС бл. №7_1_формы реконструкции бл10_200508_1_ТРП-33811 Замета кубов бл15_090209" xfId="251"/>
    <cellStyle name="__Макроэкономика 2007_СВОД_Замета кубов бл15" xfId="252"/>
    <cellStyle name="__Макроэкономика 2007_СВОД_Книга1" xfId="253"/>
    <cellStyle name="__Макроэкономика 2007_СВОД_Книга3___3" xfId="254"/>
    <cellStyle name="__Макроэкономика 2007_СВОД_Модель для оценки рисков 120908" xfId="255"/>
    <cellStyle name="__Макроэкономика 2007_СВОД_Модель для оценки рисков 120908 2" xfId="256"/>
    <cellStyle name="__Макроэкономика 2007_СВОД_Модель для оценки рисков 151008" xfId="257"/>
    <cellStyle name="__Макроэкономика 2007_СВОД_Модель для оценки рисков 151008 2" xfId="258"/>
    <cellStyle name="__Макроэкономика 2007_СВОД_Модель для оценки рисков 160908" xfId="259"/>
    <cellStyle name="__Макроэкономика 2007_СВОД_Модель для оценки рисков 160908 2" xfId="260"/>
    <cellStyle name="__Макроэкономика 2007_СВОД_Модель для оценки рисков 300908" xfId="261"/>
    <cellStyle name="__Макроэкономика 2007_СВОД_Модель для оценки рисков 300908 2" xfId="262"/>
    <cellStyle name="__Макроэкономика 2007_СВОД_Модель для оценки рисков V3" xfId="263"/>
    <cellStyle name="__Макроэкономика 2007_СВОД_Модель для оценки рисков V3 2" xfId="264"/>
    <cellStyle name="__Макроэкономика 2007_СВОД_Модель для оценки рисков V4 (2)" xfId="265"/>
    <cellStyle name="__Макроэкономика 2007_СВОД_Модель для оценки рисков V4 (2) 2" xfId="266"/>
    <cellStyle name="__Макроэкономика 2007_СВОД_Модель-Рек. бл.7 Мон. 2_050808_" xfId="267"/>
    <cellStyle name="__Макроэкономика 2007_СВОД_Модель-Рек. бл.7 Мон. 2_050808_ 2" xfId="268"/>
    <cellStyle name="__Макроэкономика 2007_СВОД_Приложение_1" xfId="269"/>
    <cellStyle name="__Макроэкономика 2007_СВОД_Приложение_1 2" xfId="270"/>
    <cellStyle name="__Макроэкономика 2007_СВОД_Приложение_2" xfId="271"/>
    <cellStyle name="__Макроэкономика 2007_СВОД_Приложение_2 2" xfId="272"/>
    <cellStyle name="__Макроэкономика 2007_СВОД_Рек. бл.1 ЗуТЭС_Мон.2 (грн)_161008" xfId="273"/>
    <cellStyle name="__Макроэкономика 2007_СВОД_Рек. бл.1 ЗуТЭС_Мон.2 (грн)_161008 10" xfId="274"/>
    <cellStyle name="__Макроэкономика 2007_СВОД_Рек. бл.1 ЗуТЭС_Мон.2 (грн)_161008 2" xfId="275"/>
    <cellStyle name="__Макроэкономика 2007_СВОД_Рек. бл.1 ЗуТЭС_Мон.2 (грн)_161008 3" xfId="276"/>
    <cellStyle name="__Макроэкономика 2007_СВОД_Рек. бл.1 ЗуТЭС_Мон.2 (грн)_161008 4" xfId="277"/>
    <cellStyle name="__Макроэкономика 2007_СВОД_Рек. бл.1 ЗуТЭС_Мон.2 (грн)_161008 5" xfId="278"/>
    <cellStyle name="__Макроэкономика 2007_СВОД_Рек. бл.1 ЗуТЭС_Мон.2 (грн)_161008 6" xfId="279"/>
    <cellStyle name="__Макроэкономика 2007_СВОД_Рек. бл.1 ЗуТЭС_Мон.2 (грн)_161008 7" xfId="280"/>
    <cellStyle name="__Макроэкономика 2007_СВОД_Рек. бл.1 ЗуТЭС_Мон.2 (грн)_161008 8" xfId="281"/>
    <cellStyle name="__Макроэкономика 2007_СВОД_Рек. бл.1 ЗуТЭС_Мон.2 (грн)_161008 9" xfId="282"/>
    <cellStyle name="__Макроэкономика 2007_СВОД_Рек. бл.1 ЗуТЭС_Мон.2 (грн)_161008_Рек. бл.4 ЗуТЭС_План (грн)_для презентации" xfId="283"/>
    <cellStyle name="__Макроэкономика 2007_СВОД_Рек. бл.1 ЗуТЭС_Мон.2 (грн)_на ИКА 050808" xfId="284"/>
    <cellStyle name="__Макроэкономика 2007_СВОД_Рек. бл.1 ЗуТЭС_Мон.2 (грн)_на ИКА 050808 10" xfId="285"/>
    <cellStyle name="__Макроэкономика 2007_СВОД_Рек. бл.1 ЗуТЭС_Мон.2 (грн)_на ИКА 050808 2" xfId="286"/>
    <cellStyle name="__Макроэкономика 2007_СВОД_Рек. бл.1 ЗуТЭС_Мон.2 (грн)_на ИКА 050808 3" xfId="287"/>
    <cellStyle name="__Макроэкономика 2007_СВОД_Рек. бл.1 ЗуТЭС_Мон.2 (грн)_на ИКА 050808 4" xfId="288"/>
    <cellStyle name="__Макроэкономика 2007_СВОД_Рек. бл.1 ЗуТЭС_Мон.2 (грн)_на ИКА 050808 5" xfId="289"/>
    <cellStyle name="__Макроэкономика 2007_СВОД_Рек. бл.1 ЗуТЭС_Мон.2 (грн)_на ИКА 050808 6" xfId="290"/>
    <cellStyle name="__Макроэкономика 2007_СВОД_Рек. бл.1 ЗуТЭС_Мон.2 (грн)_на ИКА 050808 7" xfId="291"/>
    <cellStyle name="__Макроэкономика 2007_СВОД_Рек. бл.1 ЗуТЭС_Мон.2 (грн)_на ИКА 050808 8" xfId="292"/>
    <cellStyle name="__Макроэкономика 2007_СВОД_Рек. бл.1 ЗуТЭС_Мон.2 (грн)_на ИКА 050808 9" xfId="293"/>
    <cellStyle name="__Макроэкономика 2007_СВОД_Рек. бл.1 ЗуТЭС_Мон.2 (грн)_на ИКА 050808_1 Рек. бл.1 ЗуТЭС_Мон.2 (грн)" xfId="294"/>
    <cellStyle name="__Макроэкономика 2007_СВОД_Рек. бл.1 ЗуТЭС_Мон.2 (грн)_на ИКА 050808_Рек. бл.4 ЗуТЭС_План (грн)_для презентации" xfId="295"/>
    <cellStyle name="__Макроэкономика 2007_СВОД_Рек. бл.1 ЗуТЭС_План (дол)_12.11.07" xfId="296"/>
    <cellStyle name="__Макроэкономика 2007_СВОД_Рек. бл.1 ЗуТЭС_План (дол)_12.11.07 10" xfId="297"/>
    <cellStyle name="__Макроэкономика 2007_СВОД_Рек. бл.1 ЗуТЭС_План (дол)_12.11.07 2" xfId="298"/>
    <cellStyle name="__Макроэкономика 2007_СВОД_Рек. бл.1 ЗуТЭС_План (дол)_12.11.07 3" xfId="299"/>
    <cellStyle name="__Макроэкономика 2007_СВОД_Рек. бл.1 ЗуТЭС_План (дол)_12.11.07 4" xfId="300"/>
    <cellStyle name="__Макроэкономика 2007_СВОД_Рек. бл.1 ЗуТЭС_План (дол)_12.11.07 5" xfId="301"/>
    <cellStyle name="__Макроэкономика 2007_СВОД_Рек. бл.1 ЗуТЭС_План (дол)_12.11.07 6" xfId="302"/>
    <cellStyle name="__Макроэкономика 2007_СВОД_Рек. бл.1 ЗуТЭС_План (дол)_12.11.07 7" xfId="303"/>
    <cellStyle name="__Макроэкономика 2007_СВОД_Рек. бл.1 ЗуТЭС_План (дол)_12.11.07 8" xfId="304"/>
    <cellStyle name="__Макроэкономика 2007_СВОД_Рек. бл.1 ЗуТЭС_План (дол)_12.11.07 9" xfId="305"/>
    <cellStyle name="__Макроэкономика 2007_СВОД_Рек. бл.10 ЛуТЭС" xfId="306"/>
    <cellStyle name="__Макроэкономика 2007_СВОД_Рек. бл.10 ЛуТЭС_Мон.2 (грн)_161008" xfId="307"/>
    <cellStyle name="__Макроэкономика 2007_СВОД_Рек. бл.10 ЛуТЭС_План (грн)_13.11.07" xfId="308"/>
    <cellStyle name="__Макроэкономика 2007_СВОД_Рек. бл.10 ЛуТЭС_План (грн)_13.11.07_Замета кубов бл15" xfId="309"/>
    <cellStyle name="__Макроэкономика 2007_СВОД_Рек. бл.10 ЛуТЭС_План (грн)_13.11.07_Рек. бл.10 ЛуТЭС_последняя 221008" xfId="310"/>
    <cellStyle name="__Макроэкономика 2007_СВОД_Рек. бл.10 ЛуТЭС_План (грн)_13.11.07_Рек. бл.13 ЛуТЭС_(грн)_211008_для презентации" xfId="311"/>
    <cellStyle name="__Макроэкономика 2007_СВОД_Рек. бл.10 ЛуТЭС_План (грн)_13.11.07_Рек. бл.13 ЛуТЭС_(грн)_последняя на ИКК 221008" xfId="312"/>
    <cellStyle name="__Макроэкономика 2007_СВОД_Рек. бл.10 ЛуТЭС_План (грн)_13.11.07_Рек. бл.13 ЛуТЭС_241008" xfId="313"/>
    <cellStyle name="__Макроэкономика 2007_СВОД_Рек. бл.10 ЛуТЭС_План (грн)_13.11.07_Рек. бл.13 ЛуТЭС_281108" xfId="314"/>
    <cellStyle name="__Макроэкономика 2007_СВОД_Рек. бл.10 ЛуТЭС_План (грн)_13.11.07_Титул" xfId="315"/>
    <cellStyle name="__Макроэкономика 2007_СВОД_Рек. бл.10 ЛуТЭС_План (грн)_13.11.07_ТРП-33811 Замета кубов бл15_090209" xfId="316"/>
    <cellStyle name="__Макроэкономика 2007_СВОД_Рек. бл.10 ЛуТЭС_План (дол)_13.11.07" xfId="317"/>
    <cellStyle name="__Макроэкономика 2007_СВОД_Рек. бл.10 ЛуТЭС_последняя 221008" xfId="318"/>
    <cellStyle name="__Макроэкономика 2007_СВОД_Рек. бл.13 ЛуТЭС_(грн)_161008" xfId="319"/>
    <cellStyle name="__Макроэкономика 2007_СВОД_Рек. бл.13 ЛуТЭС_(грн)_171008" xfId="320"/>
    <cellStyle name="__Макроэкономика 2007_СВОД_Рек. бл.13 ЛуТЭС_(грн)_211008_для презентации" xfId="321"/>
    <cellStyle name="__Макроэкономика 2007_СВОД_Рек. бл.13 ЛуТЭС_(грн)_последняя на ИКК 221008" xfId="322"/>
    <cellStyle name="__Макроэкономика 2007_СВОД_Рек. бл.13 ЛуТЭС_141008" xfId="323"/>
    <cellStyle name="__Макроэкономика 2007_СВОД_Рек. бл.13 ЛуТЭС_241008" xfId="324"/>
    <cellStyle name="__Макроэкономика 2007_СВОД_Рек. бл.13 ЛуТЭС_281108" xfId="325"/>
    <cellStyle name="__Макроэкономика 2007_СВОД_Рек. бл.4 ЗуТЭС" xfId="326"/>
    <cellStyle name="__Макроэкономика 2007_СВОД_Рек. бл.4 ЗуТЭС 10" xfId="327"/>
    <cellStyle name="__Макроэкономика 2007_СВОД_Рек. бл.4 ЗуТЭС 2" xfId="328"/>
    <cellStyle name="__Макроэкономика 2007_СВОД_Рек. бл.4 ЗуТЭС 3" xfId="329"/>
    <cellStyle name="__Макроэкономика 2007_СВОД_Рек. бл.4 ЗуТЭС 4" xfId="330"/>
    <cellStyle name="__Макроэкономика 2007_СВОД_Рек. бл.4 ЗуТЭС 5" xfId="331"/>
    <cellStyle name="__Макроэкономика 2007_СВОД_Рек. бл.4 ЗуТЭС 6" xfId="332"/>
    <cellStyle name="__Макроэкономика 2007_СВОД_Рек. бл.4 ЗуТЭС 7" xfId="333"/>
    <cellStyle name="__Макроэкономика 2007_СВОД_Рек. бл.4 ЗуТЭС 8" xfId="334"/>
    <cellStyle name="__Макроэкономика 2007_СВОД_Рек. бл.4 ЗуТЭС 9" xfId="335"/>
    <cellStyle name="__Макроэкономика 2007_СВОД_Рек. бл.4 ЗуТЭС_141008" xfId="336"/>
    <cellStyle name="__Макроэкономика 2007_СВОД_Рек. бл.4 ЗуТЭС_141008 10" xfId="337"/>
    <cellStyle name="__Макроэкономика 2007_СВОД_Рек. бл.4 ЗуТЭС_141008 2" xfId="338"/>
    <cellStyle name="__Макроэкономика 2007_СВОД_Рек. бл.4 ЗуТЭС_141008 3" xfId="339"/>
    <cellStyle name="__Макроэкономика 2007_СВОД_Рек. бл.4 ЗуТЭС_141008 4" xfId="340"/>
    <cellStyle name="__Макроэкономика 2007_СВОД_Рек. бл.4 ЗуТЭС_141008 5" xfId="341"/>
    <cellStyle name="__Макроэкономика 2007_СВОД_Рек. бл.4 ЗуТЭС_141008 6" xfId="342"/>
    <cellStyle name="__Макроэкономика 2007_СВОД_Рек. бл.4 ЗуТЭС_141008 7" xfId="343"/>
    <cellStyle name="__Макроэкономика 2007_СВОД_Рек. бл.4 ЗуТЭС_141008 8" xfId="344"/>
    <cellStyle name="__Макроэкономика 2007_СВОД_Рек. бл.4 ЗуТЭС_141008 9" xfId="345"/>
    <cellStyle name="__Макроэкономика 2007_СВОД_Рек. бл.4 ЗуТЭС_141008_Рек. бл.4 ЗуТЭС_План (грн)_для презентации" xfId="346"/>
    <cellStyle name="__Макроэкономика 2007_СВОД_Рек. бл.4 ЗуТЭС_План (грн)_для презентации" xfId="347"/>
    <cellStyle name="__Макроэкономика 2007_СВОД_Рек. бл.4 ЗуТЭС_Рек. бл.4 ЗуТЭС_План (грн)_для презентации" xfId="348"/>
    <cellStyle name="__Макроэкономика 2007_СВОД_Рек. бл.7 КуТЭС_Мон. 2_050808" xfId="349"/>
    <cellStyle name="__Макроэкономика 2007_СВОД_Рек. бл.7 КуТЭС_Мон. 2_050808 2" xfId="350"/>
    <cellStyle name="__Макроэкономика 2007_СВОД_Рек. бл.7 КуТЭС_План (грн)_13.11.07" xfId="351"/>
    <cellStyle name="__Макроэкономика 2007_СВОД_Рек. бл.7 Мон. 2_050808_" xfId="352"/>
    <cellStyle name="__Макроэкономика 2007_СВОД_Рек. бл.7 Мон. 2_050808_ 2" xfId="353"/>
    <cellStyle name="__Макроэкономика 2007_СВОД_Рек. бл.8 КуТЭС_141008" xfId="354"/>
    <cellStyle name="__Макроэкономика 2007_СВОД_Риски_мероприятия_эксперты_v8" xfId="355"/>
    <cellStyle name="__Макроэкономика 2007_СВОД_Риски_мероприятия_эксперты_v8 2" xfId="356"/>
    <cellStyle name="__Макроэкономика 2007_СВОД_Титул" xfId="357"/>
    <cellStyle name="__Макроэкономика 2007_СВОД_ТРП-33811 Замета кубов бл15_090209" xfId="358"/>
    <cellStyle name="__Макроэкономика 2007_СВОД_формы реконструкции бл10_200508_1" xfId="359"/>
    <cellStyle name="__Макроэкономика 2007_СВОД_формы реконструкции бл10_200508_1_Замета кубов бл15" xfId="360"/>
    <cellStyle name="__Макроэкономика 2007_СВОД_формы реконструкции бл10_200508_1_Книга1" xfId="361"/>
    <cellStyle name="__Макроэкономика 2007_СВОД_формы реконструкции бл10_200508_1_Рек. бл.10 ЛуТЭС" xfId="362"/>
    <cellStyle name="__Макроэкономика 2007_СВОД_формы реконструкции бл10_200508_1_Рек. бл.10 ЛуТЭС_последняя 221008" xfId="363"/>
    <cellStyle name="__Макроэкономика 2007_СВОД_формы реконструкции бл10_200508_1_Рек. бл.13 ЛуТЭС_(грн)_161008" xfId="364"/>
    <cellStyle name="__Макроэкономика 2007_СВОД_формы реконструкции бл10_200508_1_Рек. бл.13 ЛуТЭС_(грн)_171008" xfId="365"/>
    <cellStyle name="__Макроэкономика 2007_СВОД_формы реконструкции бл10_200508_1_Рек. бл.13 ЛуТЭС_(грн)_211008_для презентации" xfId="366"/>
    <cellStyle name="__Макроэкономика 2007_СВОД_формы реконструкции бл10_200508_1_Рек. бл.13 ЛуТЭС_(грн)_последняя на ИКК 221008" xfId="367"/>
    <cellStyle name="__Макроэкономика 2007_СВОД_формы реконструкции бл10_200508_1_Рек. бл.13 ЛуТЭС_141008" xfId="368"/>
    <cellStyle name="__Макроэкономика 2007_СВОД_формы реконструкции бл10_200508_1_Титул" xfId="369"/>
    <cellStyle name="__Макроэкономика 2007_СВОД_формы реконструкции бл10_200508_1_ТРП-33811 Замета кубов бл15_090209" xfId="370"/>
    <cellStyle name="__Металлургический дивизион - формы v1.2" xfId="371"/>
    <cellStyle name="__Металлургический дивизион v1.3" xfId="372"/>
    <cellStyle name="__Штабквартира - формы v1.1" xfId="373"/>
    <cellStyle name="__Штабквартира - формы v1.1 10" xfId="374"/>
    <cellStyle name="__Штабквартира - формы v1.1 2" xfId="375"/>
    <cellStyle name="__Штабквартира - формы v1.1 3" xfId="376"/>
    <cellStyle name="__Штабквартира - формы v1.1 4" xfId="377"/>
    <cellStyle name="__Штабквартира - формы v1.1 5" xfId="378"/>
    <cellStyle name="__Штабквартира - формы v1.1 6" xfId="379"/>
    <cellStyle name="__Штабквартира - формы v1.1 7" xfId="380"/>
    <cellStyle name="__Штабквартира - формы v1.1 8" xfId="381"/>
    <cellStyle name="__Штабквартира - формы v1.1 9" xfId="382"/>
    <cellStyle name="__Штабквартира - формы v1.1_cеб_1кВтч_9м-цев" xfId="383"/>
    <cellStyle name="__Штабквартира - формы v1.1_Анализ Группы!!" xfId="384"/>
    <cellStyle name="__Штабквартира - формы v1.1_Анализ Группы!! 10" xfId="385"/>
    <cellStyle name="__Штабквартира - формы v1.1_Анализ Группы!! 2" xfId="386"/>
    <cellStyle name="__Штабквартира - формы v1.1_Анализ Группы!! 3" xfId="387"/>
    <cellStyle name="__Штабквартира - формы v1.1_Анализ Группы!! 4" xfId="388"/>
    <cellStyle name="__Штабквартира - формы v1.1_Анализ Группы!! 5" xfId="389"/>
    <cellStyle name="__Штабквартира - формы v1.1_Анализ Группы!! 6" xfId="390"/>
    <cellStyle name="__Штабквартира - формы v1.1_Анализ Группы!! 7" xfId="391"/>
    <cellStyle name="__Штабквартира - формы v1.1_Анализ Группы!! 8" xfId="392"/>
    <cellStyle name="__Штабквартира - формы v1.1_Анализ Группы!! 9" xfId="393"/>
    <cellStyle name="__Штабквартира - формы v1.1_Анализ Группы_4 чт" xfId="394"/>
    <cellStyle name="__Штабквартира - формы v1.1_Анализ Группы_4 чт 10" xfId="395"/>
    <cellStyle name="__Штабквартира - формы v1.1_Анализ Группы_4 чт 2" xfId="396"/>
    <cellStyle name="__Штабквартира - формы v1.1_Анализ Группы_4 чт 3" xfId="397"/>
    <cellStyle name="__Штабквартира - формы v1.1_Анализ Группы_4 чт 4" xfId="398"/>
    <cellStyle name="__Штабквартира - формы v1.1_Анализ Группы_4 чт 5" xfId="399"/>
    <cellStyle name="__Штабквартира - формы v1.1_Анализ Группы_4 чт 6" xfId="400"/>
    <cellStyle name="__Штабквартира - формы v1.1_Анализ Группы_4 чт 7" xfId="401"/>
    <cellStyle name="__Штабквартира - формы v1.1_Анализ Группы_4 чт 8" xfId="402"/>
    <cellStyle name="__Штабквартира - формы v1.1_Анализ Группы_4 чт 9" xfId="403"/>
    <cellStyle name="__Штабквартира - формы v1.1_Баланс9мес.2008" xfId="404"/>
    <cellStyle name="__Штабквартира - формы v1.1_БДР" xfId="405"/>
    <cellStyle name="__Штабквартира - формы v1.1_Книга2" xfId="406"/>
    <cellStyle name="__Штабквартира - формы v1.1_себ_1кВтч_4 кв_(БП, ТП) после БК" xfId="407"/>
    <cellStyle name="__Штабквартира - формы v1.1_С-ть 1 кВтч 4 месяца 2008_$" xfId="408"/>
    <cellStyle name="_06 КП_Расчёт 870 лавы_З-Д_16.08.2007" xfId="409"/>
    <cellStyle name="_09 Мелкие проекты" xfId="410"/>
    <cellStyle name="_1 _Аренда стомат  Юб" xfId="411"/>
    <cellStyle name="_1 _Аренда стомат  Юб 2" xfId="412"/>
    <cellStyle name="_1140" xfId="413"/>
    <cellStyle name="_1-я комиссия " xfId="414"/>
    <cellStyle name="_2007 Макроэкономика" xfId="415"/>
    <cellStyle name="_2007 Макроэкономика 10" xfId="416"/>
    <cellStyle name="_2007 Макроэкономика 11" xfId="417"/>
    <cellStyle name="_2007 Макроэкономика 12" xfId="418"/>
    <cellStyle name="_2007 Макроэкономика 13" xfId="419"/>
    <cellStyle name="_2007 Макроэкономика 14" xfId="420"/>
    <cellStyle name="_2007 Макроэкономика 15" xfId="421"/>
    <cellStyle name="_2007 Макроэкономика 16" xfId="422"/>
    <cellStyle name="_2007 Макроэкономика 17" xfId="423"/>
    <cellStyle name="_2007 Макроэкономика 18" xfId="424"/>
    <cellStyle name="_2007 Макроэкономика 19" xfId="425"/>
    <cellStyle name="_2007 Макроэкономика 2" xfId="426"/>
    <cellStyle name="_2007 Макроэкономика 2 2" xfId="427"/>
    <cellStyle name="_2007 Макроэкономика 20" xfId="428"/>
    <cellStyle name="_2007 Макроэкономика 21" xfId="429"/>
    <cellStyle name="_2007 Макроэкономика 22" xfId="430"/>
    <cellStyle name="_2007 Макроэкономика 23" xfId="431"/>
    <cellStyle name="_2007 Макроэкономика 24" xfId="432"/>
    <cellStyle name="_2007 Макроэкономика 25" xfId="433"/>
    <cellStyle name="_2007 Макроэкономика 26" xfId="434"/>
    <cellStyle name="_2007 Макроэкономика 27" xfId="435"/>
    <cellStyle name="_2007 Макроэкономика 28" xfId="436"/>
    <cellStyle name="_2007 Макроэкономика 29" xfId="437"/>
    <cellStyle name="_2007 Макроэкономика 3" xfId="438"/>
    <cellStyle name="_2007 Макроэкономика 3 2" xfId="439"/>
    <cellStyle name="_2007 Макроэкономика 30" xfId="440"/>
    <cellStyle name="_2007 Макроэкономика 31" xfId="441"/>
    <cellStyle name="_2007 Макроэкономика 32" xfId="442"/>
    <cellStyle name="_2007 Макроэкономика 33" xfId="443"/>
    <cellStyle name="_2007 Макроэкономика 34" xfId="444"/>
    <cellStyle name="_2007 Макроэкономика 4" xfId="445"/>
    <cellStyle name="_2007 Макроэкономика 4 2" xfId="446"/>
    <cellStyle name="_2007 Макроэкономика 5" xfId="447"/>
    <cellStyle name="_2007 Макроэкономика 6" xfId="448"/>
    <cellStyle name="_2007 Макроэкономика 7" xfId="449"/>
    <cellStyle name="_2007 Макроэкономика 8" xfId="450"/>
    <cellStyle name="_2007 Макроэкономика 9" xfId="451"/>
    <cellStyle name="_2007 Макроэкономика_ГИП_2010_база_17_08" xfId="452"/>
    <cellStyle name="_2007 Макроэкономика_Давыдовка Северная_29_08_09" xfId="453"/>
    <cellStyle name="_2007 Макроэкономика_Дружк_РУ_ 13_04_10_ВЛ_110_new_цена+эксплуат" xfId="454"/>
    <cellStyle name="_2007 Макроэкономика_Дружк_РУ_ 28_12_09_ВЛ_110_new_цена+эксплуат" xfId="455"/>
    <cellStyle name="_2007 Макроэкономика_Дружк_РУ_28_12_09 (ПС и линия 110 кВ)_new_цена+экспл" xfId="456"/>
    <cellStyle name="_2007 Макроэкономика_карточка проекта_17 347" xfId="457"/>
    <cellStyle name="_2007 Макроэкономика_карточка проекта_КД_12 320" xfId="458"/>
    <cellStyle name="_2007 Макроэкономика_карточка проекта_КД_14305_" xfId="459"/>
    <cellStyle name="_2007 Макроэкономика_карточка проекта_транспорт_10901" xfId="460"/>
    <cellStyle name="_2007 Макроэкономика_Константиновка" xfId="461"/>
    <cellStyle name="_2007 Макроэкономика_Отчет ореализации ПС Стыла" xfId="462"/>
    <cellStyle name="_2007 Макроэкономика_Отчет ореализации ПС Стыла_07_09" xfId="463"/>
    <cellStyle name="_2007 Макроэкономика_Отчет ореализации ПС Стыла_17_08" xfId="464"/>
    <cellStyle name="_2007 Макроэкономика_Отчет реализации ПС Донецкая (ОРУ 110)" xfId="465"/>
    <cellStyle name="_2007 Макроэкономика_Отчет реализации ПС Донецкая (ОРУ 110)_07_09" xfId="466"/>
    <cellStyle name="_2007 Макроэкономика_Отчет реализации ПС Донецкая (ОРУ 110)_17_08" xfId="467"/>
    <cellStyle name="_2007 Макроэкономика_Перевод подстанции 35кВ Рутченково на напряжение 110кВ_23_09_08" xfId="468"/>
    <cellStyle name="_2007 Макроэкономика_Перевод подстанции 35кВ Рутченково на напряжение 110кВ_23_09_08 2" xfId="469"/>
    <cellStyle name="_2007 Макроэкономика_Приложение к проекту" xfId="470"/>
    <cellStyle name="_2007 Макроэкономика_Приложение к проекту 2" xfId="471"/>
    <cellStyle name="_2007 Макроэкономика_ПС Донецкая (ОРУ_110)22_10_08" xfId="472"/>
    <cellStyle name="_2007 Макроэкономика_ПС Новомакеевка_29_08_09" xfId="473"/>
    <cellStyle name="_2007 Макроэкономика_ПС Стыла 03_09_08_аванс" xfId="474"/>
    <cellStyle name="_2007 Макроэкономика_ПС Угледар_17_08_09" xfId="475"/>
    <cellStyle name="_2007 Макроэкономика_ПС_Давыдовка_Северная_30_05_11_97_2003" xfId="476"/>
    <cellStyle name="_2007 Макроэкономика_РУ-110 Дружковка_04_08_09" xfId="477"/>
    <cellStyle name="_2007 Макроэкономика_РУ-110 Дружковка_17_09_09" xfId="478"/>
    <cellStyle name="_2007 Макроэкономика_Рутченково_05_02_09" xfId="479"/>
    <cellStyle name="_2007 Макроэкономика_Рутченково_05_02_09 2" xfId="480"/>
    <cellStyle name="_2007 Макроэкономика_Рутченково_08 08 08" xfId="481"/>
    <cellStyle name="_2007 Макроэкономика_Рутченково_08 08 08 2" xfId="482"/>
    <cellStyle name="_2007 Макроэкономика_Рутченково_08.08.08" xfId="483"/>
    <cellStyle name="_2007 Макроэкономика_Рутченково_08.08.08 2" xfId="484"/>
    <cellStyle name="_2007 Макроэкономика_Рутченково_13_02_09" xfId="485"/>
    <cellStyle name="_2007 Макроэкономика_Рутченково_13_02_09 2" xfId="486"/>
    <cellStyle name="_2007 Макроэкономика_Рутченково_14_08 08" xfId="487"/>
    <cellStyle name="_2007 Макроэкономика_Рутченково_14_08 08 2" xfId="488"/>
    <cellStyle name="_2007 Макроэкономика_Рутченково_16_10_08" xfId="489"/>
    <cellStyle name="_2007 Макроэкономика_Рутченково_16_10_08 2" xfId="490"/>
    <cellStyle name="_2007 Макроэкономика_Рутченково_17_09_08" xfId="491"/>
    <cellStyle name="_2007 Макроэкономика_Рутченково_17_09_08 2" xfId="492"/>
    <cellStyle name="_2007 Макроэкономика_Рутченково_21_08 08" xfId="493"/>
    <cellStyle name="_2007 Макроэкономика_Рутченково_21_08 08 2" xfId="494"/>
    <cellStyle name="_2007-06-13 Платежи АСБУ (Вариант 2)" xfId="495"/>
    <cellStyle name="_2008 расчет 1" xfId="496"/>
    <cellStyle name="_2008 расчет 1 2" xfId="497"/>
    <cellStyle name="_2008 расчет 1 3" xfId="498"/>
    <cellStyle name="_2008 расчет 1 4" xfId="499"/>
    <cellStyle name="_21_Соцуголь аренда комнат" xfId="500"/>
    <cellStyle name="_22_Соцуголь Аренда ПСПРЗ комнат" xfId="501"/>
    <cellStyle name="_4 ИП08 ПУ аренда стадиона Шахтер" xfId="502"/>
    <cellStyle name="_5 ЗД" xfId="503"/>
    <cellStyle name="_5 ЗД 2" xfId="504"/>
    <cellStyle name="_5 ЗД_Setup" xfId="505"/>
    <cellStyle name="_7,2_Соцуголь Аренда АСКА" xfId="506"/>
    <cellStyle name="_7,3_Соцуголь Аренда АСКА донецкая" xfId="507"/>
    <cellStyle name="_7.2_Соцуголь Аренда АСКА" xfId="508"/>
    <cellStyle name="_8,0_Соцуголь аренда комнат" xfId="509"/>
    <cellStyle name="_8,2_Соцуголь Аренда ПСПРЗ комнат" xfId="510"/>
    <cellStyle name="_A3 200 Consolidation support DTEK'06 v18" xfId="511"/>
    <cellStyle name="_A3.200 Consolidation support DTEK'06 v5" xfId="512"/>
    <cellStyle name="_AR_VE_DTEK_2006" xfId="513"/>
    <cellStyle name="_ATT00227" xfId="514"/>
    <cellStyle name="_Book1" xfId="515"/>
    <cellStyle name="_Cosolidation working 2" xfId="516"/>
    <cellStyle name="_Cosolidation working 2_БДР" xfId="517"/>
    <cellStyle name="_Cosolidation working 2_Книга2" xfId="518"/>
    <cellStyle name="_DT calculation 05_051006" xfId="519"/>
    <cellStyle name="_DTEK_2006 Consolidation 6m 2007_v7 OKV" xfId="520"/>
    <cellStyle name="_DTEK_2006 Consolidation 6m 2007_v7 OKV_БДР" xfId="521"/>
    <cellStyle name="_DTEK_2006 Consolidation 6m 2007_v7 OKV_Книга2" xfId="522"/>
    <cellStyle name="_DTEK-VE_2007H1_Q-100 Loan and Interest" xfId="523"/>
    <cellStyle name="_E1.2 Error" xfId="524"/>
    <cellStyle name="_E2_Other AR and long-term AR_VE_DTEK_2006.tmp" xfId="525"/>
    <cellStyle name="_FR Consolidation" xfId="526"/>
    <cellStyle name="_H 2 Initial recognition IFRS_DTEK-VE'06_H1 v.0" xfId="527"/>
    <cellStyle name="_H Lead_Notes receivable_VE_DTEK_2006" xfId="528"/>
    <cellStyle name="_H_VE_2007_H1" xfId="529"/>
    <cellStyle name="_H200_AR for PN_2006 H1" xfId="530"/>
    <cellStyle name="_H200_FI_2007_H1" xfId="531"/>
    <cellStyle name="_long term promissory notes issued_31.12.2006" xfId="532"/>
    <cellStyle name="_MR Consolidated forms" xfId="533"/>
    <cellStyle name="_MR Consolidated forms 10" xfId="534"/>
    <cellStyle name="_MR Consolidated forms 2" xfId="535"/>
    <cellStyle name="_MR Consolidated forms 3" xfId="536"/>
    <cellStyle name="_MR Consolidated forms 4" xfId="537"/>
    <cellStyle name="_MR Consolidated forms 5" xfId="538"/>
    <cellStyle name="_MR Consolidated forms 6" xfId="539"/>
    <cellStyle name="_MR Consolidated forms 7" xfId="540"/>
    <cellStyle name="_MR Consolidated forms 8" xfId="541"/>
    <cellStyle name="_MR Consolidated forms 9" xfId="542"/>
    <cellStyle name="_MR Consolidated forms_cеб_1кВтч_9м-цев" xfId="543"/>
    <cellStyle name="_MR Consolidated forms_Анализ Группы!!" xfId="544"/>
    <cellStyle name="_MR Consolidated forms_Анализ Группы!! 10" xfId="545"/>
    <cellStyle name="_MR Consolidated forms_Анализ Группы!! 2" xfId="546"/>
    <cellStyle name="_MR Consolidated forms_Анализ Группы!! 3" xfId="547"/>
    <cellStyle name="_MR Consolidated forms_Анализ Группы!! 4" xfId="548"/>
    <cellStyle name="_MR Consolidated forms_Анализ Группы!! 5" xfId="549"/>
    <cellStyle name="_MR Consolidated forms_Анализ Группы!! 6" xfId="550"/>
    <cellStyle name="_MR Consolidated forms_Анализ Группы!! 7" xfId="551"/>
    <cellStyle name="_MR Consolidated forms_Анализ Группы!! 8" xfId="552"/>
    <cellStyle name="_MR Consolidated forms_Анализ Группы!! 9" xfId="553"/>
    <cellStyle name="_MR Consolidated forms_Анализ Группы_4 чт" xfId="554"/>
    <cellStyle name="_MR Consolidated forms_Анализ Группы_4 чт 10" xfId="555"/>
    <cellStyle name="_MR Consolidated forms_Анализ Группы_4 чт 2" xfId="556"/>
    <cellStyle name="_MR Consolidated forms_Анализ Группы_4 чт 3" xfId="557"/>
    <cellStyle name="_MR Consolidated forms_Анализ Группы_4 чт 4" xfId="558"/>
    <cellStyle name="_MR Consolidated forms_Анализ Группы_4 чт 5" xfId="559"/>
    <cellStyle name="_MR Consolidated forms_Анализ Группы_4 чт 6" xfId="560"/>
    <cellStyle name="_MR Consolidated forms_Анализ Группы_4 чт 7" xfId="561"/>
    <cellStyle name="_MR Consolidated forms_Анализ Группы_4 чт 8" xfId="562"/>
    <cellStyle name="_MR Consolidated forms_Анализ Группы_4 чт 9" xfId="563"/>
    <cellStyle name="_MR Consolidated forms_Баланс9мес.2008" xfId="564"/>
    <cellStyle name="_MR Consolidated forms_БДР" xfId="565"/>
    <cellStyle name="_MR Consolidated forms_Книга2" xfId="566"/>
    <cellStyle name="_MR Consolidated forms_себ_1кВтч_4 кв_(БП, ТП) после БК" xfId="567"/>
    <cellStyle name="_MR Consolidated forms_С-ть 1 кВтч 4 месяца 2008_$" xfId="568"/>
    <cellStyle name="_OS2002SP_NALOG" xfId="569"/>
    <cellStyle name="_prix_t1521-июнь2002" xfId="570"/>
    <cellStyle name="_SUBA 2005 PwC_eng" xfId="571"/>
    <cellStyle name="_SUBA 2005 PwC_eng v1" xfId="572"/>
    <cellStyle name="_SUBA_VE_2006_03.05.07 V20_DTax" xfId="573"/>
    <cellStyle name="_Worksheet in   СoA V 2 dd 02.07" xfId="574"/>
    <cellStyle name="_Актив" xfId="575"/>
    <cellStyle name="_Актуализация КРI  25 04 2008" xfId="576"/>
    <cellStyle name="_Анализ КД" xfId="577"/>
    <cellStyle name="_Анализ КД 2" xfId="578"/>
    <cellStyle name="_Анализ предложений_КС" xfId="579"/>
    <cellStyle name="_Анализ ПУ" xfId="580"/>
    <cellStyle name="_Анализ ПУ 2" xfId="581"/>
    <cellStyle name="_Анализ ПУ_1" xfId="582"/>
    <cellStyle name="_Анализ ПУ_1 2" xfId="583"/>
    <cellStyle name="_Анализ ПУ_1_Setup" xfId="584"/>
    <cellStyle name="_Анализ ПУ_Setup" xfId="585"/>
    <cellStyle name="_Анализ стоимости 1 п м  на 2008 27 10 07" xfId="586"/>
    <cellStyle name="_Анализ стоимости 1 п м  на 2008 27 10 07 2" xfId="587"/>
    <cellStyle name="_Анализ стоимости 1 п м  на 2008 27 10 07 3" xfId="588"/>
    <cellStyle name="_Анализ стоимости 1 п м  на 2008 27 10 07 4" xfId="589"/>
    <cellStyle name="_анкеры" xfId="590"/>
    <cellStyle name="_Аренда АСКА донецкая" xfId="591"/>
    <cellStyle name="_аренда гаража" xfId="592"/>
    <cellStyle name="_Аренда стомт  Юбилейная" xfId="593"/>
    <cellStyle name="_АСУ ГТК - без ЖД" xfId="594"/>
    <cellStyle name="_АСУ ГТК - без ЖД 1" xfId="595"/>
    <cellStyle name="_АСУ ГТК - без ЖД 10" xfId="596"/>
    <cellStyle name="_АСУ ГТК - без ЖД 11" xfId="597"/>
    <cellStyle name="_АСУ ГТК - без ЖД 12" xfId="598"/>
    <cellStyle name="_АСУ ГТК - без ЖД 2" xfId="599"/>
    <cellStyle name="_АСУ ГТК - без ЖД 2 2" xfId="600"/>
    <cellStyle name="_АСУ ГТК - без ЖД 2_Setup" xfId="601"/>
    <cellStyle name="_АСУ ГТК - без ЖД 3" xfId="602"/>
    <cellStyle name="_АСУ ГТК - без ЖД 3 2" xfId="603"/>
    <cellStyle name="_АСУ ГТК - без ЖД 4" xfId="604"/>
    <cellStyle name="_АСУ ГТК - без ЖД 4 2" xfId="605"/>
    <cellStyle name="_АСУ ГТК - без ЖД 5" xfId="606"/>
    <cellStyle name="_АСУ ГТК - без ЖД 6" xfId="607"/>
    <cellStyle name="_АСУ ГТК - без ЖД 7" xfId="608"/>
    <cellStyle name="_АСУ ГТК - без ЖД 8" xfId="609"/>
    <cellStyle name="_АСУ ГТК - без ЖД 9" xfId="610"/>
    <cellStyle name="_АТК" xfId="611"/>
    <cellStyle name="_БАР" xfId="612"/>
    <cellStyle name="_БАР 2" xfId="613"/>
    <cellStyle name="_БДР" xfId="614"/>
    <cellStyle name="_БДР 2" xfId="615"/>
    <cellStyle name="_БП 2009 ВЭ+ТРП 21.10" xfId="616"/>
    <cellStyle name="_БП КД 2008 (2 чт)2 вариант" xfId="617"/>
    <cellStyle name="_БП КД 2008 (2 чт)2 вариант 2" xfId="618"/>
    <cellStyle name="_БП ПУ 2008" xfId="619"/>
    <cellStyle name="_БП ПУ 2008 2" xfId="620"/>
    <cellStyle name="_БП ПЭС ЭУ 2008 НС" xfId="621"/>
    <cellStyle name="_БП ПЭС ЭУ 2008 НС 2" xfId="622"/>
    <cellStyle name="_БП_ЦОФ К_2009" xfId="623"/>
    <cellStyle name="_БпДР" xfId="624"/>
    <cellStyle name="_БпДР 2" xfId="625"/>
    <cellStyle name="_БПСС" xfId="626"/>
    <cellStyle name="_БПСС 2" xfId="627"/>
    <cellStyle name="_БРС" xfId="628"/>
    <cellStyle name="_БРС 2" xfId="629"/>
    <cellStyle name="_Бюджет 2008 РМЗ_3" xfId="630"/>
    <cellStyle name="_ВЭ дисконт" xfId="631"/>
    <cellStyle name="_Герои Космоса КС2008 09 11 07 (2)" xfId="632"/>
    <cellStyle name="_Герои Космоса КС2008 09 11 07 (2) 2" xfId="633"/>
    <cellStyle name="_Герои Космоса КС2008 09 11 07 (2) 3" xfId="634"/>
    <cellStyle name="_Герои Космоса КС2008 09 11 07 (2) 4" xfId="635"/>
    <cellStyle name="_Герои Космоса КС2008 26 10 07" xfId="636"/>
    <cellStyle name="_Герои Космоса КС2008 26 10 07 2" xfId="637"/>
    <cellStyle name="_Герои Космоса КС2008 26 10 07 3" xfId="638"/>
    <cellStyle name="_Герои Космоса КС2008 26 10 07 4" xfId="639"/>
    <cellStyle name="_Герои Космоса КС2008 29 11 07" xfId="640"/>
    <cellStyle name="_Герои Космоса КС2008 29 11 07 2" xfId="641"/>
    <cellStyle name="_Герои Космоса КС2008 29 11 07 3" xfId="642"/>
    <cellStyle name="_Герои Космоса КС2008 29 11 07 4" xfId="643"/>
    <cellStyle name="_горн" xfId="644"/>
    <cellStyle name="_горн 10" xfId="645"/>
    <cellStyle name="_горн 2" xfId="646"/>
    <cellStyle name="_горн 3" xfId="647"/>
    <cellStyle name="_горн 4" xfId="648"/>
    <cellStyle name="_горн 5" xfId="649"/>
    <cellStyle name="_горн 6" xfId="650"/>
    <cellStyle name="_горн 7" xfId="651"/>
    <cellStyle name="_горн 8" xfId="652"/>
    <cellStyle name="_горн 9" xfId="653"/>
    <cellStyle name="_горн_cеб_1кВтч_9м-цев" xfId="654"/>
    <cellStyle name="_горн_Анализ Группы!!" xfId="655"/>
    <cellStyle name="_горн_Анализ Группы!! 10" xfId="656"/>
    <cellStyle name="_горн_Анализ Группы!! 2" xfId="657"/>
    <cellStyle name="_горн_Анализ Группы!! 3" xfId="658"/>
    <cellStyle name="_горн_Анализ Группы!! 4" xfId="659"/>
    <cellStyle name="_горн_Анализ Группы!! 5" xfId="660"/>
    <cellStyle name="_горн_Анализ Группы!! 6" xfId="661"/>
    <cellStyle name="_горн_Анализ Группы!! 7" xfId="662"/>
    <cellStyle name="_горн_Анализ Группы!! 8" xfId="663"/>
    <cellStyle name="_горн_Анализ Группы!! 9" xfId="664"/>
    <cellStyle name="_горн_Анализ Группы_4 чт" xfId="665"/>
    <cellStyle name="_горн_Анализ Группы_4 чт 10" xfId="666"/>
    <cellStyle name="_горн_Анализ Группы_4 чт 2" xfId="667"/>
    <cellStyle name="_горн_Анализ Группы_4 чт 3" xfId="668"/>
    <cellStyle name="_горн_Анализ Группы_4 чт 4" xfId="669"/>
    <cellStyle name="_горн_Анализ Группы_4 чт 5" xfId="670"/>
    <cellStyle name="_горн_Анализ Группы_4 чт 6" xfId="671"/>
    <cellStyle name="_горн_Анализ Группы_4 чт 7" xfId="672"/>
    <cellStyle name="_горн_Анализ Группы_4 чт 8" xfId="673"/>
    <cellStyle name="_горн_Анализ Группы_4 чт 9" xfId="674"/>
    <cellStyle name="_горн_Баланс9мес.2008" xfId="675"/>
    <cellStyle name="_горн_БДР" xfId="676"/>
    <cellStyle name="_горн_Книга2" xfId="677"/>
    <cellStyle name="_горн_себ_1кВтч_4 кв_(БП, ТП) после БК" xfId="678"/>
    <cellStyle name="_горн_С-ть 1 кВтч 4 месяца 2008_$" xfId="679"/>
    <cellStyle name="_Горнорудный дивизион - формы MR - v6.0" xfId="680"/>
    <cellStyle name="_Горнорудный дивизион - формы MR_v7.4" xfId="681"/>
    <cellStyle name="_График рассмотрения программы 2008" xfId="682"/>
    <cellStyle name="_График рассмотрения программы 2008 2" xfId="683"/>
    <cellStyle name="_График рассмотрения программы 2008 2_Setup" xfId="684"/>
    <cellStyle name="_График рассмотрения программы 2008_Setup" xfId="685"/>
    <cellStyle name="_ДКН ИК ДТЭК 22 10 2007" xfId="686"/>
    <cellStyle name="_Для инвест комитета Реализация ОС ЦОФ Павлоградская" xfId="687"/>
    <cellStyle name="_Дороги напочвенные ДКНУДКНЛ" xfId="688"/>
    <cellStyle name="_Дороги напочвенные ДКНУДКНЛ Ф 2" xfId="689"/>
    <cellStyle name="_Заемные средства - MR and DGP" xfId="690"/>
    <cellStyle name="_Заміна однофазних інд. лічильників_27.01.10" xfId="691"/>
    <cellStyle name="_Затраты" xfId="692"/>
    <cellStyle name="_Затраты 2" xfId="693"/>
    <cellStyle name="_Заявка на кап. ремонт секций КД-80 для 403 лавы" xfId="694"/>
    <cellStyle name="_Инвестиции УХЛ 2008" xfId="695"/>
    <cellStyle name="_ИП07 Передача в аренду площадей final" xfId="696"/>
    <cellStyle name="_ИП07 Реализация КЮТ" xfId="697"/>
    <cellStyle name="_ИП08 Передача Самарск (2)" xfId="698"/>
    <cellStyle name="_ИПР 2011-2015 СТФ пр1 2" xfId="699"/>
    <cellStyle name="_Использ БУ на 01 05 08" xfId="700"/>
    <cellStyle name="_Исх. данные по Новогодней" xfId="701"/>
    <cellStyle name="_Исх. данные по Новогодней 2" xfId="702"/>
    <cellStyle name="_калориферы" xfId="703"/>
    <cellStyle name="_Капремонт" xfId="704"/>
    <cellStyle name="_Классификатор_дебиторы_кредиторы" xfId="705"/>
    <cellStyle name="_Классификатор_дебиторы_кредиторы 10" xfId="706"/>
    <cellStyle name="_Классификатор_дебиторы_кредиторы 2" xfId="707"/>
    <cellStyle name="_Классификатор_дебиторы_кредиторы 3" xfId="708"/>
    <cellStyle name="_Классификатор_дебиторы_кредиторы 4" xfId="709"/>
    <cellStyle name="_Классификатор_дебиторы_кредиторы 5" xfId="710"/>
    <cellStyle name="_Классификатор_дебиторы_кредиторы 6" xfId="711"/>
    <cellStyle name="_Классификатор_дебиторы_кредиторы 7" xfId="712"/>
    <cellStyle name="_Классификатор_дебиторы_кредиторы 8" xfId="713"/>
    <cellStyle name="_Классификатор_дебиторы_кредиторы 9" xfId="714"/>
    <cellStyle name="_Классификатор_дебиторы_кредиторы_cеб_1кВтч_9м-цев" xfId="715"/>
    <cellStyle name="_Классификатор_дебиторы_кредиторы_Анализ Группы!!" xfId="716"/>
    <cellStyle name="_Классификатор_дебиторы_кредиторы_Анализ Группы!! 10" xfId="717"/>
    <cellStyle name="_Классификатор_дебиторы_кредиторы_Анализ Группы!! 2" xfId="718"/>
    <cellStyle name="_Классификатор_дебиторы_кредиторы_Анализ Группы!! 3" xfId="719"/>
    <cellStyle name="_Классификатор_дебиторы_кредиторы_Анализ Группы!! 4" xfId="720"/>
    <cellStyle name="_Классификатор_дебиторы_кредиторы_Анализ Группы!! 5" xfId="721"/>
    <cellStyle name="_Классификатор_дебиторы_кредиторы_Анализ Группы!! 6" xfId="722"/>
    <cellStyle name="_Классификатор_дебиторы_кредиторы_Анализ Группы!! 7" xfId="723"/>
    <cellStyle name="_Классификатор_дебиторы_кредиторы_Анализ Группы!! 8" xfId="724"/>
    <cellStyle name="_Классификатор_дебиторы_кредиторы_Анализ Группы!! 9" xfId="725"/>
    <cellStyle name="_Классификатор_дебиторы_кредиторы_Анализ Группы_4 чт" xfId="726"/>
    <cellStyle name="_Классификатор_дебиторы_кредиторы_Анализ Группы_4 чт 10" xfId="727"/>
    <cellStyle name="_Классификатор_дебиторы_кредиторы_Анализ Группы_4 чт 2" xfId="728"/>
    <cellStyle name="_Классификатор_дебиторы_кредиторы_Анализ Группы_4 чт 3" xfId="729"/>
    <cellStyle name="_Классификатор_дебиторы_кредиторы_Анализ Группы_4 чт 4" xfId="730"/>
    <cellStyle name="_Классификатор_дебиторы_кредиторы_Анализ Группы_4 чт 5" xfId="731"/>
    <cellStyle name="_Классификатор_дебиторы_кредиторы_Анализ Группы_4 чт 6" xfId="732"/>
    <cellStyle name="_Классификатор_дебиторы_кредиторы_Анализ Группы_4 чт 7" xfId="733"/>
    <cellStyle name="_Классификатор_дебиторы_кредиторы_Анализ Группы_4 чт 8" xfId="734"/>
    <cellStyle name="_Классификатор_дебиторы_кредиторы_Анализ Группы_4 чт 9" xfId="735"/>
    <cellStyle name="_Классификатор_дебиторы_кредиторы_Баланс9мес.2008" xfId="736"/>
    <cellStyle name="_Классификатор_дебиторы_кредиторы_БДР" xfId="737"/>
    <cellStyle name="_Классификатор_дебиторы_кредиторы_Книга2" xfId="738"/>
    <cellStyle name="_Классификатор_дебиторы_кредиторы_себ_1кВтч_4 кв_(БП, ТП) после БК" xfId="739"/>
    <cellStyle name="_Классификатор_дебиторы_кредиторы_С-ть 1 кВтч 4 месяца 2008_$" xfId="740"/>
    <cellStyle name="_Книга1" xfId="741"/>
    <cellStyle name="_Книга1 10" xfId="742"/>
    <cellStyle name="_Книга1 11" xfId="743"/>
    <cellStyle name="_Книга1 2" xfId="744"/>
    <cellStyle name="_Книга1 3" xfId="745"/>
    <cellStyle name="_Книга1 4" xfId="746"/>
    <cellStyle name="_Книга1 5" xfId="747"/>
    <cellStyle name="_Книга1 6" xfId="748"/>
    <cellStyle name="_Книга1 7" xfId="749"/>
    <cellStyle name="_Книга1 8" xfId="750"/>
    <cellStyle name="_Книга1 9" xfId="751"/>
    <cellStyle name="_Книга1_cеб_1кВтч_9м-цев" xfId="752"/>
    <cellStyle name="_Книга1_Анализ Группы!!" xfId="753"/>
    <cellStyle name="_Книга1_Анализ Группы!! 10" xfId="754"/>
    <cellStyle name="_Книга1_Анализ Группы!! 2" xfId="755"/>
    <cellStyle name="_Книга1_Анализ Группы!! 3" xfId="756"/>
    <cellStyle name="_Книга1_Анализ Группы!! 4" xfId="757"/>
    <cellStyle name="_Книга1_Анализ Группы!! 5" xfId="758"/>
    <cellStyle name="_Книга1_Анализ Группы!! 6" xfId="759"/>
    <cellStyle name="_Книга1_Анализ Группы!! 7" xfId="760"/>
    <cellStyle name="_Книга1_Анализ Группы!! 8" xfId="761"/>
    <cellStyle name="_Книга1_Анализ Группы!! 9" xfId="762"/>
    <cellStyle name="_Книга1_Анализ Группы_4 чт" xfId="763"/>
    <cellStyle name="_Книга1_Анализ Группы_4 чт 10" xfId="764"/>
    <cellStyle name="_Книга1_Анализ Группы_4 чт 2" xfId="765"/>
    <cellStyle name="_Книга1_Анализ Группы_4 чт 3" xfId="766"/>
    <cellStyle name="_Книга1_Анализ Группы_4 чт 4" xfId="767"/>
    <cellStyle name="_Книга1_Анализ Группы_4 чт 5" xfId="768"/>
    <cellStyle name="_Книга1_Анализ Группы_4 чт 6" xfId="769"/>
    <cellStyle name="_Книга1_Анализ Группы_4 чт 7" xfId="770"/>
    <cellStyle name="_Книга1_Анализ Группы_4 чт 8" xfId="771"/>
    <cellStyle name="_Книга1_Анализ Группы_4 чт 9" xfId="772"/>
    <cellStyle name="_Книга1_Баланс9мес.2008" xfId="773"/>
    <cellStyle name="_Книга1_БДР" xfId="774"/>
    <cellStyle name="_Книга1_Книга2" xfId="775"/>
    <cellStyle name="_Книга1_себ_1кВтч_4 кв_(БП, ТП) после БК" xfId="776"/>
    <cellStyle name="_Книга1_С-ть 1 кВтч 4 месяца 2008_$" xfId="777"/>
    <cellStyle name="_Книга2" xfId="778"/>
    <cellStyle name="_Книга2 2" xfId="779"/>
    <cellStyle name="_Книга3" xfId="780"/>
    <cellStyle name="_Книга3 2" xfId="781"/>
    <cellStyle name="_Книга3_Setup" xfId="782"/>
    <cellStyle name="_Кодировка формул для SAS (v5) AL2_RF" xfId="783"/>
    <cellStyle name="_Кодировка формул для SAS (v5) AL2_RF 10" xfId="784"/>
    <cellStyle name="_Кодировка формул для SAS (v5) AL2_RF 2" xfId="785"/>
    <cellStyle name="_Кодировка формул для SAS (v5) AL2_RF 3" xfId="786"/>
    <cellStyle name="_Кодировка формул для SAS (v5) AL2_RF 4" xfId="787"/>
    <cellStyle name="_Кодировка формул для SAS (v5) AL2_RF 5" xfId="788"/>
    <cellStyle name="_Кодировка формул для SAS (v5) AL2_RF 6" xfId="789"/>
    <cellStyle name="_Кодировка формул для SAS (v5) AL2_RF 7" xfId="790"/>
    <cellStyle name="_Кодировка формул для SAS (v5) AL2_RF 8" xfId="791"/>
    <cellStyle name="_Кодировка формул для SAS (v5) AL2_RF 9" xfId="792"/>
    <cellStyle name="_Кодировка формул для SAS (v5) AL2_RF_cеб_1кВтч_9м-цев" xfId="793"/>
    <cellStyle name="_Кодировка формул для SAS (v5) AL2_RF_Анализ Группы!!" xfId="794"/>
    <cellStyle name="_Кодировка формул для SAS (v5) AL2_RF_Анализ Группы!! 10" xfId="795"/>
    <cellStyle name="_Кодировка формул для SAS (v5) AL2_RF_Анализ Группы!! 2" xfId="796"/>
    <cellStyle name="_Кодировка формул для SAS (v5) AL2_RF_Анализ Группы!! 3" xfId="797"/>
    <cellStyle name="_Кодировка формул для SAS (v5) AL2_RF_Анализ Группы!! 4" xfId="798"/>
    <cellStyle name="_Кодировка формул для SAS (v5) AL2_RF_Анализ Группы!! 5" xfId="799"/>
    <cellStyle name="_Кодировка формул для SAS (v5) AL2_RF_Анализ Группы!! 6" xfId="800"/>
    <cellStyle name="_Кодировка формул для SAS (v5) AL2_RF_Анализ Группы!! 7" xfId="801"/>
    <cellStyle name="_Кодировка формул для SAS (v5) AL2_RF_Анализ Группы!! 8" xfId="802"/>
    <cellStyle name="_Кодировка формул для SAS (v5) AL2_RF_Анализ Группы!! 9" xfId="803"/>
    <cellStyle name="_Кодировка формул для SAS (v5) AL2_RF_Анализ Группы_4 чт" xfId="804"/>
    <cellStyle name="_Кодировка формул для SAS (v5) AL2_RF_Анализ Группы_4 чт 10" xfId="805"/>
    <cellStyle name="_Кодировка формул для SAS (v5) AL2_RF_Анализ Группы_4 чт 2" xfId="806"/>
    <cellStyle name="_Кодировка формул для SAS (v5) AL2_RF_Анализ Группы_4 чт 3" xfId="807"/>
    <cellStyle name="_Кодировка формул для SAS (v5) AL2_RF_Анализ Группы_4 чт 4" xfId="808"/>
    <cellStyle name="_Кодировка формул для SAS (v5) AL2_RF_Анализ Группы_4 чт 5" xfId="809"/>
    <cellStyle name="_Кодировка формул для SAS (v5) AL2_RF_Анализ Группы_4 чт 6" xfId="810"/>
    <cellStyle name="_Кодировка формул для SAS (v5) AL2_RF_Анализ Группы_4 чт 7" xfId="811"/>
    <cellStyle name="_Кодировка формул для SAS (v5) AL2_RF_Анализ Группы_4 чт 8" xfId="812"/>
    <cellStyle name="_Кодировка формул для SAS (v5) AL2_RF_Анализ Группы_4 чт 9" xfId="813"/>
    <cellStyle name="_Кодировка формул для SAS (v5) AL2_RF_Баланс9мес.2008" xfId="814"/>
    <cellStyle name="_Кодировка формул для SAS (v5) AL2_RF_БДР" xfId="815"/>
    <cellStyle name="_Кодировка формул для SAS (v5) AL2_RF_Книга2" xfId="816"/>
    <cellStyle name="_Кодировка формул для SAS (v5) AL2_RF_себ_1кВтч_4 кв_(БП, ТП) после БК" xfId="817"/>
    <cellStyle name="_Кодировка формул для SAS (v5) AL2_RF_С-ть 1 кВтч 4 месяца 2008_$" xfId="818"/>
    <cellStyle name="_кокс" xfId="819"/>
    <cellStyle name="_кокс 10" xfId="820"/>
    <cellStyle name="_кокс 2" xfId="821"/>
    <cellStyle name="_кокс 3" xfId="822"/>
    <cellStyle name="_кокс 4" xfId="823"/>
    <cellStyle name="_кокс 5" xfId="824"/>
    <cellStyle name="_кокс 6" xfId="825"/>
    <cellStyle name="_кокс 7" xfId="826"/>
    <cellStyle name="_кокс 8" xfId="827"/>
    <cellStyle name="_кокс 9" xfId="828"/>
    <cellStyle name="_кокс_cеб_1кВтч_9м-цев" xfId="829"/>
    <cellStyle name="_кокс_Анализ Группы!!" xfId="830"/>
    <cellStyle name="_кокс_Анализ Группы!! 10" xfId="831"/>
    <cellStyle name="_кокс_Анализ Группы!! 2" xfId="832"/>
    <cellStyle name="_кокс_Анализ Группы!! 3" xfId="833"/>
    <cellStyle name="_кокс_Анализ Группы!! 4" xfId="834"/>
    <cellStyle name="_кокс_Анализ Группы!! 5" xfId="835"/>
    <cellStyle name="_кокс_Анализ Группы!! 6" xfId="836"/>
    <cellStyle name="_кокс_Анализ Группы!! 7" xfId="837"/>
    <cellStyle name="_кокс_Анализ Группы!! 8" xfId="838"/>
    <cellStyle name="_кокс_Анализ Группы!! 9" xfId="839"/>
    <cellStyle name="_кокс_Анализ Группы_4 чт" xfId="840"/>
    <cellStyle name="_кокс_Анализ Группы_4 чт 10" xfId="841"/>
    <cellStyle name="_кокс_Анализ Группы_4 чт 2" xfId="842"/>
    <cellStyle name="_кокс_Анализ Группы_4 чт 3" xfId="843"/>
    <cellStyle name="_кокс_Анализ Группы_4 чт 4" xfId="844"/>
    <cellStyle name="_кокс_Анализ Группы_4 чт 5" xfId="845"/>
    <cellStyle name="_кокс_Анализ Группы_4 чт 6" xfId="846"/>
    <cellStyle name="_кокс_Анализ Группы_4 чт 7" xfId="847"/>
    <cellStyle name="_кокс_Анализ Группы_4 чт 8" xfId="848"/>
    <cellStyle name="_кокс_Анализ Группы_4 чт 9" xfId="849"/>
    <cellStyle name="_кокс_Баланс9мес.2008" xfId="850"/>
    <cellStyle name="_кокс_БДР" xfId="851"/>
    <cellStyle name="_кокс_Книга2" xfId="852"/>
    <cellStyle name="_кокс_себ_1кВтч_4 кв_(БП, ТП) после БК" xfId="853"/>
    <cellStyle name="_кокс_С-ть 1 кВтч 4 месяца 2008_$" xfId="854"/>
    <cellStyle name="_Коксоугольный дивизион - формы MR - v2 0" xfId="855"/>
    <cellStyle name="_Коксоугольный дивизион - формы MR - v2.0" xfId="856"/>
    <cellStyle name="_Константиновка_2008_26_07_08" xfId="857"/>
    <cellStyle name="_Константиновка_2008_26_07_08_карточка проекта_17 347" xfId="858"/>
    <cellStyle name="_Константиновка_2008_26_07_08_карточка проекта_КД_12 320" xfId="859"/>
    <cellStyle name="_Константиновка_2008_26_07_08_карточка проекта_КД_14305_" xfId="860"/>
    <cellStyle name="_Константиновка_2008_26_07_08_карточка проекта_транспорт_10901" xfId="861"/>
    <cellStyle name="_Константиновка_2008_26_07_08_Константиновка" xfId="862"/>
    <cellStyle name="_Константиновка_2008_26_07_08_Отчет ореализации ПС Стыла" xfId="863"/>
    <cellStyle name="_Константиновка_2008_26_07_08_Отчет ореализации ПС Стыла_07_09" xfId="864"/>
    <cellStyle name="_Константиновка_2008_26_07_08_Отчет ореализации ПС Стыла_17_08" xfId="865"/>
    <cellStyle name="_Константиновка_2008_26_07_08_Отчет реализации ПС Донецкая (ОРУ 110)" xfId="866"/>
    <cellStyle name="_Константиновка_2008_26_07_08_Отчет реализации ПС Донецкая (ОРУ 110)_07_09" xfId="867"/>
    <cellStyle name="_Константиновка_2008_26_07_08_Отчет реализации ПС Донецкая (ОРУ 110)_17_08" xfId="868"/>
    <cellStyle name="_Константиновка_2008_26_07_08_ПС Стыла 03_09_08_аванс" xfId="869"/>
    <cellStyle name="_Константиновка_2008_26_07_08_ПС Угледар_17_08_09" xfId="870"/>
    <cellStyle name="_Константиновка_2008_26_07_08_ПС_Давыдовка_Северная_30_05_11_97_2003" xfId="871"/>
    <cellStyle name="_Копия Заявка приобретением корпуса  УКД200-250 2007 г" xfId="872"/>
    <cellStyle name="_Копия ЛК 2008" xfId="873"/>
    <cellStyle name="_Копия ЛК 2008 2" xfId="874"/>
    <cellStyle name="_Копия Макроэкономика 2007" xfId="875"/>
    <cellStyle name="_Копия Макроэкономика 2007 2" xfId="876"/>
    <cellStyle name="_Копия Макроэкономика 2007_!08 М08_4 мес ПУ СМДПУпосле ИК 13.05" xfId="877"/>
    <cellStyle name="_Копия Макроэкономика 2007_!08 М08_4 мес ПУ СМДПУпосле ИК 13.05 2" xfId="878"/>
    <cellStyle name="_Копия Макроэкономика 2007__13 М08_4мес Терновская АТК" xfId="879"/>
    <cellStyle name="_Копия Макроэкономика 2007__13 М08_4мес Терновская АТК 10" xfId="880"/>
    <cellStyle name="_Копия Макроэкономика 2007__13 М08_4мес Терновская АТК 11" xfId="881"/>
    <cellStyle name="_Копия Макроэкономика 2007__13 М08_4мес Терновская АТК 12" xfId="882"/>
    <cellStyle name="_Копия Макроэкономика 2007__13 М08_4мес Терновская АТК 13" xfId="883"/>
    <cellStyle name="_Копия Макроэкономика 2007__13 М08_4мес Терновская АТК 14" xfId="884"/>
    <cellStyle name="_Копия Макроэкономика 2007__13 М08_4мес Терновская АТК 15" xfId="885"/>
    <cellStyle name="_Копия Макроэкономика 2007__13 М08_4мес Терновская АТК 16" xfId="886"/>
    <cellStyle name="_Копия Макроэкономика 2007__13 М08_4мес Терновская АТК 17" xfId="887"/>
    <cellStyle name="_Копия Макроэкономика 2007__13 М08_4мес Терновская АТК 18" xfId="888"/>
    <cellStyle name="_Копия Макроэкономика 2007__13 М08_4мес Терновская АТК 19" xfId="889"/>
    <cellStyle name="_Копия Макроэкономика 2007__13 М08_4мес Терновская АТК 2" xfId="890"/>
    <cellStyle name="_Копия Макроэкономика 2007__13 М08_4мес Терновская АТК 2 2" xfId="891"/>
    <cellStyle name="_Копия Макроэкономика 2007__13 М08_4мес Терновская АТК 20" xfId="892"/>
    <cellStyle name="_Копия Макроэкономика 2007__13 М08_4мес Терновская АТК 21" xfId="893"/>
    <cellStyle name="_Копия Макроэкономика 2007__13 М08_4мес Терновская АТК 22" xfId="894"/>
    <cellStyle name="_Копия Макроэкономика 2007__13 М08_4мес Терновская АТК 23" xfId="895"/>
    <cellStyle name="_Копия Макроэкономика 2007__13 М08_4мес Терновская АТК 24" xfId="896"/>
    <cellStyle name="_Копия Макроэкономика 2007__13 М08_4мес Терновская АТК 25" xfId="897"/>
    <cellStyle name="_Копия Макроэкономика 2007__13 М08_4мес Терновская АТК 26" xfId="898"/>
    <cellStyle name="_Копия Макроэкономика 2007__13 М08_4мес Терновская АТК 27" xfId="899"/>
    <cellStyle name="_Копия Макроэкономика 2007__13 М08_4мес Терновская АТК 28" xfId="900"/>
    <cellStyle name="_Копия Макроэкономика 2007__13 М08_4мес Терновская АТК 29" xfId="901"/>
    <cellStyle name="_Копия Макроэкономика 2007__13 М08_4мес Терновская АТК 3" xfId="902"/>
    <cellStyle name="_Копия Макроэкономика 2007__13 М08_4мес Терновская АТК 3 2" xfId="903"/>
    <cellStyle name="_Копия Макроэкономика 2007__13 М08_4мес Терновская АТК 30" xfId="904"/>
    <cellStyle name="_Копия Макроэкономика 2007__13 М08_4мес Терновская АТК 31" xfId="905"/>
    <cellStyle name="_Копия Макроэкономика 2007__13 М08_4мес Терновская АТК 32" xfId="906"/>
    <cellStyle name="_Копия Макроэкономика 2007__13 М08_4мес Терновская АТК 33" xfId="907"/>
    <cellStyle name="_Копия Макроэкономика 2007__13 М08_4мес Терновская АТК 34" xfId="908"/>
    <cellStyle name="_Копия Макроэкономика 2007__13 М08_4мес Терновская АТК 4" xfId="909"/>
    <cellStyle name="_Копия Макроэкономика 2007__13 М08_4мес Терновская АТК 4 2" xfId="910"/>
    <cellStyle name="_Копия Макроэкономика 2007__13 М08_4мес Терновская АТК 5" xfId="911"/>
    <cellStyle name="_Копия Макроэкономика 2007__13 М08_4мес Терновская АТК 6" xfId="912"/>
    <cellStyle name="_Копия Макроэкономика 2007__13 М08_4мес Терновская АТК 7" xfId="913"/>
    <cellStyle name="_Копия Макроэкономика 2007__13 М08_4мес Терновская АТК 8" xfId="914"/>
    <cellStyle name="_Копия Макроэкономика 2007__13 М08_4мес Терновская АТК 9" xfId="915"/>
    <cellStyle name="_Копия Макроэкономика 2007_26.03.08_грн.ИП08 ПУ ГК ГВУ" xfId="916"/>
    <cellStyle name="_Копия Макроэкономика 2007_26.03.08_грн.ИП08 ПУ ГК ГВУ 10" xfId="917"/>
    <cellStyle name="_Копия Макроэкономика 2007_26.03.08_грн.ИП08 ПУ ГК ГВУ 11" xfId="918"/>
    <cellStyle name="_Копия Макроэкономика 2007_26.03.08_грн.ИП08 ПУ ГК ГВУ 12" xfId="919"/>
    <cellStyle name="_Копия Макроэкономика 2007_26.03.08_грн.ИП08 ПУ ГК ГВУ 13" xfId="920"/>
    <cellStyle name="_Копия Макроэкономика 2007_26.03.08_грн.ИП08 ПУ ГК ГВУ 14" xfId="921"/>
    <cellStyle name="_Копия Макроэкономика 2007_26.03.08_грн.ИП08 ПУ ГК ГВУ 15" xfId="922"/>
    <cellStyle name="_Копия Макроэкономика 2007_26.03.08_грн.ИП08 ПУ ГК ГВУ 16" xfId="923"/>
    <cellStyle name="_Копия Макроэкономика 2007_26.03.08_грн.ИП08 ПУ ГК ГВУ 17" xfId="924"/>
    <cellStyle name="_Копия Макроэкономика 2007_26.03.08_грн.ИП08 ПУ ГК ГВУ 18" xfId="925"/>
    <cellStyle name="_Копия Макроэкономика 2007_26.03.08_грн.ИП08 ПУ ГК ГВУ 19" xfId="926"/>
    <cellStyle name="_Копия Макроэкономика 2007_26.03.08_грн.ИП08 ПУ ГК ГВУ 2" xfId="927"/>
    <cellStyle name="_Копия Макроэкономика 2007_26.03.08_грн.ИП08 ПУ ГК ГВУ 2 2" xfId="928"/>
    <cellStyle name="_Копия Макроэкономика 2007_26.03.08_грн.ИП08 ПУ ГК ГВУ 20" xfId="929"/>
    <cellStyle name="_Копия Макроэкономика 2007_26.03.08_грн.ИП08 ПУ ГК ГВУ 21" xfId="930"/>
    <cellStyle name="_Копия Макроэкономика 2007_26.03.08_грн.ИП08 ПУ ГК ГВУ 22" xfId="931"/>
    <cellStyle name="_Копия Макроэкономика 2007_26.03.08_грн.ИП08 ПУ ГК ГВУ 23" xfId="932"/>
    <cellStyle name="_Копия Макроэкономика 2007_26.03.08_грн.ИП08 ПУ ГК ГВУ 24" xfId="933"/>
    <cellStyle name="_Копия Макроэкономика 2007_26.03.08_грн.ИП08 ПУ ГК ГВУ 25" xfId="934"/>
    <cellStyle name="_Копия Макроэкономика 2007_26.03.08_грн.ИП08 ПУ ГК ГВУ 26" xfId="935"/>
    <cellStyle name="_Копия Макроэкономика 2007_26.03.08_грн.ИП08 ПУ ГК ГВУ 27" xfId="936"/>
    <cellStyle name="_Копия Макроэкономика 2007_26.03.08_грн.ИП08 ПУ ГК ГВУ 28" xfId="937"/>
    <cellStyle name="_Копия Макроэкономика 2007_26.03.08_грн.ИП08 ПУ ГК ГВУ 29" xfId="938"/>
    <cellStyle name="_Копия Макроэкономика 2007_26.03.08_грн.ИП08 ПУ ГК ГВУ 3" xfId="939"/>
    <cellStyle name="_Копия Макроэкономика 2007_26.03.08_грн.ИП08 ПУ ГК ГВУ 3 2" xfId="940"/>
    <cellStyle name="_Копия Макроэкономика 2007_26.03.08_грн.ИП08 ПУ ГК ГВУ 30" xfId="941"/>
    <cellStyle name="_Копия Макроэкономика 2007_26.03.08_грн.ИП08 ПУ ГК ГВУ 31" xfId="942"/>
    <cellStyle name="_Копия Макроэкономика 2007_26.03.08_грн.ИП08 ПУ ГК ГВУ 32" xfId="943"/>
    <cellStyle name="_Копия Макроэкономика 2007_26.03.08_грн.ИП08 ПУ ГК ГВУ 33" xfId="944"/>
    <cellStyle name="_Копия Макроэкономика 2007_26.03.08_грн.ИП08 ПУ ГК ГВУ 34" xfId="945"/>
    <cellStyle name="_Копия Макроэкономика 2007_26.03.08_грн.ИП08 ПУ ГК ГВУ 4" xfId="946"/>
    <cellStyle name="_Копия Макроэкономика 2007_26.03.08_грн.ИП08 ПУ ГК ГВУ 4 2" xfId="947"/>
    <cellStyle name="_Копия Макроэкономика 2007_26.03.08_грн.ИП08 ПУ ГК ГВУ 5" xfId="948"/>
    <cellStyle name="_Копия Макроэкономика 2007_26.03.08_грн.ИП08 ПУ ГК ГВУ 6" xfId="949"/>
    <cellStyle name="_Копия Макроэкономика 2007_26.03.08_грн.ИП08 ПУ ГК ГВУ 7" xfId="950"/>
    <cellStyle name="_Копия Макроэкономика 2007_26.03.08_грн.ИП08 ПУ ГК ГВУ 8" xfId="951"/>
    <cellStyle name="_Копия Макроэкономика 2007_26.03.08_грн.ИП08 ПУ ГК ГВУ 9" xfId="952"/>
    <cellStyle name="_Копия Макроэкономика 2007_26.03.08_грн.ИП08 ПУ ГК ГВУ__М08_4мес_Модернизация УПК Терновская-ХЗ" xfId="953"/>
    <cellStyle name="_Копия Макроэкономика 2007_26.03.08_грн.ИП08 ПУ ГК ГВУ__М08_4мес_Модернизация УПК Терновская-ХЗ 10" xfId="954"/>
    <cellStyle name="_Копия Макроэкономика 2007_26.03.08_грн.ИП08 ПУ ГК ГВУ__М08_4мес_Модернизация УПК Терновская-ХЗ 11" xfId="955"/>
    <cellStyle name="_Копия Макроэкономика 2007_26.03.08_грн.ИП08 ПУ ГК ГВУ__М08_4мес_Модернизация УПК Терновская-ХЗ 12" xfId="956"/>
    <cellStyle name="_Копия Макроэкономика 2007_26.03.08_грн.ИП08 ПУ ГК ГВУ__М08_4мес_Модернизация УПК Терновская-ХЗ 13" xfId="957"/>
    <cellStyle name="_Копия Макроэкономика 2007_26.03.08_грн.ИП08 ПУ ГК ГВУ__М08_4мес_Модернизация УПК Терновская-ХЗ 14" xfId="958"/>
    <cellStyle name="_Копия Макроэкономика 2007_26.03.08_грн.ИП08 ПУ ГК ГВУ__М08_4мес_Модернизация УПК Терновская-ХЗ 15" xfId="959"/>
    <cellStyle name="_Копия Макроэкономика 2007_26.03.08_грн.ИП08 ПУ ГК ГВУ__М08_4мес_Модернизация УПК Терновская-ХЗ 16" xfId="960"/>
    <cellStyle name="_Копия Макроэкономика 2007_26.03.08_грн.ИП08 ПУ ГК ГВУ__М08_4мес_Модернизация УПК Терновская-ХЗ 17" xfId="961"/>
    <cellStyle name="_Копия Макроэкономика 2007_26.03.08_грн.ИП08 ПУ ГК ГВУ__М08_4мес_Модернизация УПК Терновская-ХЗ 18" xfId="962"/>
    <cellStyle name="_Копия Макроэкономика 2007_26.03.08_грн.ИП08 ПУ ГК ГВУ__М08_4мес_Модернизация УПК Терновская-ХЗ 19" xfId="963"/>
    <cellStyle name="_Копия Макроэкономика 2007_26.03.08_грн.ИП08 ПУ ГК ГВУ__М08_4мес_Модернизация УПК Терновская-ХЗ 2" xfId="964"/>
    <cellStyle name="_Копия Макроэкономика 2007_26.03.08_грн.ИП08 ПУ ГК ГВУ__М08_4мес_Модернизация УПК Терновская-ХЗ 2 2" xfId="965"/>
    <cellStyle name="_Копия Макроэкономика 2007_26.03.08_грн.ИП08 ПУ ГК ГВУ__М08_4мес_Модернизация УПК Терновская-ХЗ 20" xfId="966"/>
    <cellStyle name="_Копия Макроэкономика 2007_26.03.08_грн.ИП08 ПУ ГК ГВУ__М08_4мес_Модернизация УПК Терновская-ХЗ 21" xfId="967"/>
    <cellStyle name="_Копия Макроэкономика 2007_26.03.08_грн.ИП08 ПУ ГК ГВУ__М08_4мес_Модернизация УПК Терновская-ХЗ 22" xfId="968"/>
    <cellStyle name="_Копия Макроэкономика 2007_26.03.08_грн.ИП08 ПУ ГК ГВУ__М08_4мес_Модернизация УПК Терновская-ХЗ 23" xfId="969"/>
    <cellStyle name="_Копия Макроэкономика 2007_26.03.08_грн.ИП08 ПУ ГК ГВУ__М08_4мес_Модернизация УПК Терновская-ХЗ 24" xfId="970"/>
    <cellStyle name="_Копия Макроэкономика 2007_26.03.08_грн.ИП08 ПУ ГК ГВУ__М08_4мес_Модернизация УПК Терновская-ХЗ 25" xfId="971"/>
    <cellStyle name="_Копия Макроэкономика 2007_26.03.08_грн.ИП08 ПУ ГК ГВУ__М08_4мес_Модернизация УПК Терновская-ХЗ 26" xfId="972"/>
    <cellStyle name="_Копия Макроэкономика 2007_26.03.08_грн.ИП08 ПУ ГК ГВУ__М08_4мес_Модернизация УПК Терновская-ХЗ 27" xfId="973"/>
    <cellStyle name="_Копия Макроэкономика 2007_26.03.08_грн.ИП08 ПУ ГК ГВУ__М08_4мес_Модернизация УПК Терновская-ХЗ 28" xfId="974"/>
    <cellStyle name="_Копия Макроэкономика 2007_26.03.08_грн.ИП08 ПУ ГК ГВУ__М08_4мес_Модернизация УПК Терновская-ХЗ 29" xfId="975"/>
    <cellStyle name="_Копия Макроэкономика 2007_26.03.08_грн.ИП08 ПУ ГК ГВУ__М08_4мес_Модернизация УПК Терновская-ХЗ 3" xfId="976"/>
    <cellStyle name="_Копия Макроэкономика 2007_26.03.08_грн.ИП08 ПУ ГК ГВУ__М08_4мес_Модернизация УПК Терновская-ХЗ 3 2" xfId="977"/>
    <cellStyle name="_Копия Макроэкономика 2007_26.03.08_грн.ИП08 ПУ ГК ГВУ__М08_4мес_Модернизация УПК Терновская-ХЗ 30" xfId="978"/>
    <cellStyle name="_Копия Макроэкономика 2007_26.03.08_грн.ИП08 ПУ ГК ГВУ__М08_4мес_Модернизация УПК Терновская-ХЗ 31" xfId="979"/>
    <cellStyle name="_Копия Макроэкономика 2007_26.03.08_грн.ИП08 ПУ ГК ГВУ__М08_4мес_Модернизация УПК Терновская-ХЗ 32" xfId="980"/>
    <cellStyle name="_Копия Макроэкономика 2007_26.03.08_грн.ИП08 ПУ ГК ГВУ__М08_4мес_Модернизация УПК Терновская-ХЗ 33" xfId="981"/>
    <cellStyle name="_Копия Макроэкономика 2007_26.03.08_грн.ИП08 ПУ ГК ГВУ__М08_4мес_Модернизация УПК Терновская-ХЗ 34" xfId="982"/>
    <cellStyle name="_Копия Макроэкономика 2007_26.03.08_грн.ИП08 ПУ ГК ГВУ__М08_4мес_Модернизация УПК Терновская-ХЗ 4" xfId="983"/>
    <cellStyle name="_Копия Макроэкономика 2007_26.03.08_грн.ИП08 ПУ ГК ГВУ__М08_4мес_Модернизация УПК Терновская-ХЗ 4 2" xfId="984"/>
    <cellStyle name="_Копия Макроэкономика 2007_26.03.08_грн.ИП08 ПУ ГК ГВУ__М08_4мес_Модернизация УПК Терновская-ХЗ 5" xfId="985"/>
    <cellStyle name="_Копия Макроэкономика 2007_26.03.08_грн.ИП08 ПУ ГК ГВУ__М08_4мес_Модернизация УПК Терновская-ХЗ 6" xfId="986"/>
    <cellStyle name="_Копия Макроэкономика 2007_26.03.08_грн.ИП08 ПУ ГК ГВУ__М08_4мес_Модернизация УПК Терновская-ХЗ 7" xfId="987"/>
    <cellStyle name="_Копия Макроэкономика 2007_26.03.08_грн.ИП08 ПУ ГК ГВУ__М08_4мес_Модернизация УПК Терновская-ХЗ 8" xfId="988"/>
    <cellStyle name="_Копия Макроэкономика 2007_26.03.08_грн.ИП08 ПУ ГК ГВУ__М08_4мес_Модернизация УПК Терновская-ХЗ 9" xfId="989"/>
    <cellStyle name="_Копия Макроэкономика 2007_26.03.08_грн.ИП08 ПУ ГК ГВУ_10.06.08_Лариса Васильевна_ГК ГВУ Обоснование себестоимости ПЛАН" xfId="990"/>
    <cellStyle name="_Копия Макроэкономика 2007_26.03.08_грн.ИП08 ПУ ГК ГВУ_10.06.08_Лариса Васильевна_ГК ГВУ Обоснование себестоимости ПЛАН 2" xfId="991"/>
    <cellStyle name="_Копия Макроэкономика 2007_26.03.08_грн.ИП08 ПУ ГК ГВУ_Setup" xfId="992"/>
    <cellStyle name="_Копия Макроэкономика 2007_26.03.08_грн.ИП08 ПУ ГК ГВУ_ГК_гву_ Обоснование себестоимости 11.04.08 " xfId="993"/>
    <cellStyle name="_Копия Макроэкономика 2007_26.03.08_грн.ИП08 ПУ ГК ГВУ_ГК_гву_ Обоснование себестоимости 11.04.08  10" xfId="994"/>
    <cellStyle name="_Копия Макроэкономика 2007_26.03.08_грн.ИП08 ПУ ГК ГВУ_ГК_гву_ Обоснование себестоимости 11.04.08  11" xfId="995"/>
    <cellStyle name="_Копия Макроэкономика 2007_26.03.08_грн.ИП08 ПУ ГК ГВУ_ГК_гву_ Обоснование себестоимости 11.04.08  12" xfId="996"/>
    <cellStyle name="_Копия Макроэкономика 2007_26.03.08_грн.ИП08 ПУ ГК ГВУ_ГК_гву_ Обоснование себестоимости 11.04.08  13" xfId="997"/>
    <cellStyle name="_Копия Макроэкономика 2007_26.03.08_грн.ИП08 ПУ ГК ГВУ_ГК_гву_ Обоснование себестоимости 11.04.08  14" xfId="998"/>
    <cellStyle name="_Копия Макроэкономика 2007_26.03.08_грн.ИП08 ПУ ГК ГВУ_ГК_гву_ Обоснование себестоимости 11.04.08  15" xfId="999"/>
    <cellStyle name="_Копия Макроэкономика 2007_26.03.08_грн.ИП08 ПУ ГК ГВУ_ГК_гву_ Обоснование себестоимости 11.04.08  16" xfId="1000"/>
    <cellStyle name="_Копия Макроэкономика 2007_26.03.08_грн.ИП08 ПУ ГК ГВУ_ГК_гву_ Обоснование себестоимости 11.04.08  17" xfId="1001"/>
    <cellStyle name="_Копия Макроэкономика 2007_26.03.08_грн.ИП08 ПУ ГК ГВУ_ГК_гву_ Обоснование себестоимости 11.04.08  18" xfId="1002"/>
    <cellStyle name="_Копия Макроэкономика 2007_26.03.08_грн.ИП08 ПУ ГК ГВУ_ГК_гву_ Обоснование себестоимости 11.04.08  19" xfId="1003"/>
    <cellStyle name="_Копия Макроэкономика 2007_26.03.08_грн.ИП08 ПУ ГК ГВУ_ГК_гву_ Обоснование себестоимости 11.04.08  2" xfId="1004"/>
    <cellStyle name="_Копия Макроэкономика 2007_26.03.08_грн.ИП08 ПУ ГК ГВУ_ГК_гву_ Обоснование себестоимости 11.04.08  2 2" xfId="1005"/>
    <cellStyle name="_Копия Макроэкономика 2007_26.03.08_грн.ИП08 ПУ ГК ГВУ_ГК_гву_ Обоснование себестоимости 11.04.08  20" xfId="1006"/>
    <cellStyle name="_Копия Макроэкономика 2007_26.03.08_грн.ИП08 ПУ ГК ГВУ_ГК_гву_ Обоснование себестоимости 11.04.08  21" xfId="1007"/>
    <cellStyle name="_Копия Макроэкономика 2007_26.03.08_грн.ИП08 ПУ ГК ГВУ_ГК_гву_ Обоснование себестоимости 11.04.08  22" xfId="1008"/>
    <cellStyle name="_Копия Макроэкономика 2007_26.03.08_грн.ИП08 ПУ ГК ГВУ_ГК_гву_ Обоснование себестоимости 11.04.08  23" xfId="1009"/>
    <cellStyle name="_Копия Макроэкономика 2007_26.03.08_грн.ИП08 ПУ ГК ГВУ_ГК_гву_ Обоснование себестоимости 11.04.08  24" xfId="1010"/>
    <cellStyle name="_Копия Макроэкономика 2007_26.03.08_грн.ИП08 ПУ ГК ГВУ_ГК_гву_ Обоснование себестоимости 11.04.08  25" xfId="1011"/>
    <cellStyle name="_Копия Макроэкономика 2007_26.03.08_грн.ИП08 ПУ ГК ГВУ_ГК_гву_ Обоснование себестоимости 11.04.08  26" xfId="1012"/>
    <cellStyle name="_Копия Макроэкономика 2007_26.03.08_грн.ИП08 ПУ ГК ГВУ_ГК_гву_ Обоснование себестоимости 11.04.08  27" xfId="1013"/>
    <cellStyle name="_Копия Макроэкономика 2007_26.03.08_грн.ИП08 ПУ ГК ГВУ_ГК_гву_ Обоснование себестоимости 11.04.08  28" xfId="1014"/>
    <cellStyle name="_Копия Макроэкономика 2007_26.03.08_грн.ИП08 ПУ ГК ГВУ_ГК_гву_ Обоснование себестоимости 11.04.08  29" xfId="1015"/>
    <cellStyle name="_Копия Макроэкономика 2007_26.03.08_грн.ИП08 ПУ ГК ГВУ_ГК_гву_ Обоснование себестоимости 11.04.08  3" xfId="1016"/>
    <cellStyle name="_Копия Макроэкономика 2007_26.03.08_грн.ИП08 ПУ ГК ГВУ_ГК_гву_ Обоснование себестоимости 11.04.08  3 2" xfId="1017"/>
    <cellStyle name="_Копия Макроэкономика 2007_26.03.08_грн.ИП08 ПУ ГК ГВУ_ГК_гву_ Обоснование себестоимости 11.04.08  30" xfId="1018"/>
    <cellStyle name="_Копия Макроэкономика 2007_26.03.08_грн.ИП08 ПУ ГК ГВУ_ГК_гву_ Обоснование себестоимости 11.04.08  31" xfId="1019"/>
    <cellStyle name="_Копия Макроэкономика 2007_26.03.08_грн.ИП08 ПУ ГК ГВУ_ГК_гву_ Обоснование себестоимости 11.04.08  32" xfId="1020"/>
    <cellStyle name="_Копия Макроэкономика 2007_26.03.08_грн.ИП08 ПУ ГК ГВУ_ГК_гву_ Обоснование себестоимости 11.04.08  33" xfId="1021"/>
    <cellStyle name="_Копия Макроэкономика 2007_26.03.08_грн.ИП08 ПУ ГК ГВУ_ГК_гву_ Обоснование себестоимости 11.04.08  34" xfId="1022"/>
    <cellStyle name="_Копия Макроэкономика 2007_26.03.08_грн.ИП08 ПУ ГК ГВУ_ГК_гву_ Обоснование себестоимости 11.04.08  4" xfId="1023"/>
    <cellStyle name="_Копия Макроэкономика 2007_26.03.08_грн.ИП08 ПУ ГК ГВУ_ГК_гву_ Обоснование себестоимости 11.04.08  4 2" xfId="1024"/>
    <cellStyle name="_Копия Макроэкономика 2007_26.03.08_грн.ИП08 ПУ ГК ГВУ_ГК_гву_ Обоснование себестоимости 11.04.08  5" xfId="1025"/>
    <cellStyle name="_Копия Макроэкономика 2007_26.03.08_грн.ИП08 ПУ ГК ГВУ_ГК_гву_ Обоснование себестоимости 11.04.08  6" xfId="1026"/>
    <cellStyle name="_Копия Макроэкономика 2007_26.03.08_грн.ИП08 ПУ ГК ГВУ_ГК_гву_ Обоснование себестоимости 11.04.08  7" xfId="1027"/>
    <cellStyle name="_Копия Макроэкономика 2007_26.03.08_грн.ИП08 ПУ ГК ГВУ_ГК_гву_ Обоснование себестоимости 11.04.08  8" xfId="1028"/>
    <cellStyle name="_Копия Макроэкономика 2007_26.03.08_грн.ИП08 ПУ ГК ГВУ_ГК_гву_ Обоснование себестоимости 11.04.08  9" xfId="1029"/>
    <cellStyle name="_Копия Макроэкономика 2007_26.03.08_грн.ИП08 ПУ ГК ГВУ_ГК_гву_ Обоснование себестоимости 11.04.08 __М08_4мес_Модернизация УПК Терновская-ХЗ" xfId="1030"/>
    <cellStyle name="_Копия Макроэкономика 2007_26.03.08_грн.ИП08 ПУ ГК ГВУ_ГК_гву_ Обоснование себестоимости 11.04.08 __М08_4мес_Модернизация УПК Терновская-ХЗ 10" xfId="1031"/>
    <cellStyle name="_Копия Макроэкономика 2007_26.03.08_грн.ИП08 ПУ ГК ГВУ_ГК_гву_ Обоснование себестоимости 11.04.08 __М08_4мес_Модернизация УПК Терновская-ХЗ 11" xfId="1032"/>
    <cellStyle name="_Копия Макроэкономика 2007_26.03.08_грн.ИП08 ПУ ГК ГВУ_ГК_гву_ Обоснование себестоимости 11.04.08 __М08_4мес_Модернизация УПК Терновская-ХЗ 12" xfId="1033"/>
    <cellStyle name="_Копия Макроэкономика 2007_26.03.08_грн.ИП08 ПУ ГК ГВУ_ГК_гву_ Обоснование себестоимости 11.04.08 __М08_4мес_Модернизация УПК Терновская-ХЗ 13" xfId="1034"/>
    <cellStyle name="_Копия Макроэкономика 2007_26.03.08_грн.ИП08 ПУ ГК ГВУ_ГК_гву_ Обоснование себестоимости 11.04.08 __М08_4мес_Модернизация УПК Терновская-ХЗ 14" xfId="1035"/>
    <cellStyle name="_Копия Макроэкономика 2007_26.03.08_грн.ИП08 ПУ ГК ГВУ_ГК_гву_ Обоснование себестоимости 11.04.08 __М08_4мес_Модернизация УПК Терновская-ХЗ 15" xfId="1036"/>
    <cellStyle name="_Копия Макроэкономика 2007_26.03.08_грн.ИП08 ПУ ГК ГВУ_ГК_гву_ Обоснование себестоимости 11.04.08 __М08_4мес_Модернизация УПК Терновская-ХЗ 16" xfId="1037"/>
    <cellStyle name="_Копия Макроэкономика 2007_26.03.08_грн.ИП08 ПУ ГК ГВУ_ГК_гву_ Обоснование себестоимости 11.04.08 __М08_4мес_Модернизация УПК Терновская-ХЗ 17" xfId="1038"/>
    <cellStyle name="_Копия Макроэкономика 2007_26.03.08_грн.ИП08 ПУ ГК ГВУ_ГК_гву_ Обоснование себестоимости 11.04.08 __М08_4мес_Модернизация УПК Терновская-ХЗ 18" xfId="1039"/>
    <cellStyle name="_Копия Макроэкономика 2007_26.03.08_грн.ИП08 ПУ ГК ГВУ_ГК_гву_ Обоснование себестоимости 11.04.08 __М08_4мес_Модернизация УПК Терновская-ХЗ 19" xfId="1040"/>
    <cellStyle name="_Копия Макроэкономика 2007_26.03.08_грн.ИП08 ПУ ГК ГВУ_ГК_гву_ Обоснование себестоимости 11.04.08 __М08_4мес_Модернизация УПК Терновская-ХЗ 2" xfId="1041"/>
    <cellStyle name="_Копия Макроэкономика 2007_26.03.08_грн.ИП08 ПУ ГК ГВУ_ГК_гву_ Обоснование себестоимости 11.04.08 __М08_4мес_Модернизация УПК Терновская-ХЗ 2 2" xfId="1042"/>
    <cellStyle name="_Копия Макроэкономика 2007_26.03.08_грн.ИП08 ПУ ГК ГВУ_ГК_гву_ Обоснование себестоимости 11.04.08 __М08_4мес_Модернизация УПК Терновская-ХЗ 20" xfId="1043"/>
    <cellStyle name="_Копия Макроэкономика 2007_26.03.08_грн.ИП08 ПУ ГК ГВУ_ГК_гву_ Обоснование себестоимости 11.04.08 __М08_4мес_Модернизация УПК Терновская-ХЗ 21" xfId="1044"/>
    <cellStyle name="_Копия Макроэкономика 2007_26.03.08_грн.ИП08 ПУ ГК ГВУ_ГК_гву_ Обоснование себестоимости 11.04.08 __М08_4мес_Модернизация УПК Терновская-ХЗ 22" xfId="1045"/>
    <cellStyle name="_Копия Макроэкономика 2007_26.03.08_грн.ИП08 ПУ ГК ГВУ_ГК_гву_ Обоснование себестоимости 11.04.08 __М08_4мес_Модернизация УПК Терновская-ХЗ 23" xfId="1046"/>
    <cellStyle name="_Копия Макроэкономика 2007_26.03.08_грн.ИП08 ПУ ГК ГВУ_ГК_гву_ Обоснование себестоимости 11.04.08 __М08_4мес_Модернизация УПК Терновская-ХЗ 24" xfId="1047"/>
    <cellStyle name="_Копия Макроэкономика 2007_26.03.08_грн.ИП08 ПУ ГК ГВУ_ГК_гву_ Обоснование себестоимости 11.04.08 __М08_4мес_Модернизация УПК Терновская-ХЗ 25" xfId="1048"/>
    <cellStyle name="_Копия Макроэкономика 2007_26.03.08_грн.ИП08 ПУ ГК ГВУ_ГК_гву_ Обоснование себестоимости 11.04.08 __М08_4мес_Модернизация УПК Терновская-ХЗ 26" xfId="1049"/>
    <cellStyle name="_Копия Макроэкономика 2007_26.03.08_грн.ИП08 ПУ ГК ГВУ_ГК_гву_ Обоснование себестоимости 11.04.08 __М08_4мес_Модернизация УПК Терновская-ХЗ 27" xfId="1050"/>
    <cellStyle name="_Копия Макроэкономика 2007_26.03.08_грн.ИП08 ПУ ГК ГВУ_ГК_гву_ Обоснование себестоимости 11.04.08 __М08_4мес_Модернизация УПК Терновская-ХЗ 28" xfId="1051"/>
    <cellStyle name="_Копия Макроэкономика 2007_26.03.08_грн.ИП08 ПУ ГК ГВУ_ГК_гву_ Обоснование себестоимости 11.04.08 __М08_4мес_Модернизация УПК Терновская-ХЗ 29" xfId="1052"/>
    <cellStyle name="_Копия Макроэкономика 2007_26.03.08_грн.ИП08 ПУ ГК ГВУ_ГК_гву_ Обоснование себестоимости 11.04.08 __М08_4мес_Модернизация УПК Терновская-ХЗ 3" xfId="1053"/>
    <cellStyle name="_Копия Макроэкономика 2007_26.03.08_грн.ИП08 ПУ ГК ГВУ_ГК_гву_ Обоснование себестоимости 11.04.08 __М08_4мес_Модернизация УПК Терновская-ХЗ 3 2" xfId="1054"/>
    <cellStyle name="_Копия Макроэкономика 2007_26.03.08_грн.ИП08 ПУ ГК ГВУ_ГК_гву_ Обоснование себестоимости 11.04.08 __М08_4мес_Модернизация УПК Терновская-ХЗ 30" xfId="1055"/>
    <cellStyle name="_Копия Макроэкономика 2007_26.03.08_грн.ИП08 ПУ ГК ГВУ_ГК_гву_ Обоснование себестоимости 11.04.08 __М08_4мес_Модернизация УПК Терновская-ХЗ 31" xfId="1056"/>
    <cellStyle name="_Копия Макроэкономика 2007_26.03.08_грн.ИП08 ПУ ГК ГВУ_ГК_гву_ Обоснование себестоимости 11.04.08 __М08_4мес_Модернизация УПК Терновская-ХЗ 32" xfId="1057"/>
    <cellStyle name="_Копия Макроэкономика 2007_26.03.08_грн.ИП08 ПУ ГК ГВУ_ГК_гву_ Обоснование себестоимости 11.04.08 __М08_4мес_Модернизация УПК Терновская-ХЗ 33" xfId="1058"/>
    <cellStyle name="_Копия Макроэкономика 2007_26.03.08_грн.ИП08 ПУ ГК ГВУ_ГК_гву_ Обоснование себестоимости 11.04.08 __М08_4мес_Модернизация УПК Терновская-ХЗ 34" xfId="1059"/>
    <cellStyle name="_Копия Макроэкономика 2007_26.03.08_грн.ИП08 ПУ ГК ГВУ_ГК_гву_ Обоснование себестоимости 11.04.08 __М08_4мес_Модернизация УПК Терновская-ХЗ 4" xfId="1060"/>
    <cellStyle name="_Копия Макроэкономика 2007_26.03.08_грн.ИП08 ПУ ГК ГВУ_ГК_гву_ Обоснование себестоимости 11.04.08 __М08_4мес_Модернизация УПК Терновская-ХЗ 4 2" xfId="1061"/>
    <cellStyle name="_Копия Макроэкономика 2007_26.03.08_грн.ИП08 ПУ ГК ГВУ_ГК_гву_ Обоснование себестоимости 11.04.08 __М08_4мес_Модернизация УПК Терновская-ХЗ 5" xfId="1062"/>
    <cellStyle name="_Копия Макроэкономика 2007_26.03.08_грн.ИП08 ПУ ГК ГВУ_ГК_гву_ Обоснование себестоимости 11.04.08 __М08_4мес_Модернизация УПК Терновская-ХЗ 6" xfId="1063"/>
    <cellStyle name="_Копия Макроэкономика 2007_26.03.08_грн.ИП08 ПУ ГК ГВУ_ГК_гву_ Обоснование себестоимости 11.04.08 __М08_4мес_Модернизация УПК Терновская-ХЗ 7" xfId="1064"/>
    <cellStyle name="_Копия Макроэкономика 2007_26.03.08_грн.ИП08 ПУ ГК ГВУ_ГК_гву_ Обоснование себестоимости 11.04.08 __М08_4мес_Модернизация УПК Терновская-ХЗ 8" xfId="1065"/>
    <cellStyle name="_Копия Макроэкономика 2007_26.03.08_грн.ИП08 ПУ ГК ГВУ_ГК_гву_ Обоснование себестоимости 11.04.08 __М08_4мес_Модернизация УПК Терновская-ХЗ 9" xfId="1066"/>
    <cellStyle name="_Копия Макроэкономика 2007_26.03.08_грн.ИП08 ПУ ГК ГВУ_ГК_гву_ Обоснование себестоимости 11.04.08 _Книга1" xfId="1067"/>
    <cellStyle name="_Копия Макроэкономика 2007_26.03.08_грн.ИП08 ПУ ГК ГВУ_ГК_гву_ Обоснование себестоимости 11.04.08 _Книга1 10" xfId="1068"/>
    <cellStyle name="_Копия Макроэкономика 2007_26.03.08_грн.ИП08 ПУ ГК ГВУ_ГК_гву_ Обоснование себестоимости 11.04.08 _Книга1 11" xfId="1069"/>
    <cellStyle name="_Копия Макроэкономика 2007_26.03.08_грн.ИП08 ПУ ГК ГВУ_ГК_гву_ Обоснование себестоимости 11.04.08 _Книга1 12" xfId="1070"/>
    <cellStyle name="_Копия Макроэкономика 2007_26.03.08_грн.ИП08 ПУ ГК ГВУ_ГК_гву_ Обоснование себестоимости 11.04.08 _Книга1 13" xfId="1071"/>
    <cellStyle name="_Копия Макроэкономика 2007_26.03.08_грн.ИП08 ПУ ГК ГВУ_ГК_гву_ Обоснование себестоимости 11.04.08 _Книга1 14" xfId="1072"/>
    <cellStyle name="_Копия Макроэкономика 2007_26.03.08_грн.ИП08 ПУ ГК ГВУ_ГК_гву_ Обоснование себестоимости 11.04.08 _Книга1 15" xfId="1073"/>
    <cellStyle name="_Копия Макроэкономика 2007_26.03.08_грн.ИП08 ПУ ГК ГВУ_ГК_гву_ Обоснование себестоимости 11.04.08 _Книга1 16" xfId="1074"/>
    <cellStyle name="_Копия Макроэкономика 2007_26.03.08_грн.ИП08 ПУ ГК ГВУ_ГК_гву_ Обоснование себестоимости 11.04.08 _Книга1 17" xfId="1075"/>
    <cellStyle name="_Копия Макроэкономика 2007_26.03.08_грн.ИП08 ПУ ГК ГВУ_ГК_гву_ Обоснование себестоимости 11.04.08 _Книга1 18" xfId="1076"/>
    <cellStyle name="_Копия Макроэкономика 2007_26.03.08_грн.ИП08 ПУ ГК ГВУ_ГК_гву_ Обоснование себестоимости 11.04.08 _Книга1 19" xfId="1077"/>
    <cellStyle name="_Копия Макроэкономика 2007_26.03.08_грн.ИП08 ПУ ГК ГВУ_ГК_гву_ Обоснование себестоимости 11.04.08 _Книга1 2" xfId="1078"/>
    <cellStyle name="_Копия Макроэкономика 2007_26.03.08_грн.ИП08 ПУ ГК ГВУ_ГК_гву_ Обоснование себестоимости 11.04.08 _Книга1 2 2" xfId="1079"/>
    <cellStyle name="_Копия Макроэкономика 2007_26.03.08_грн.ИП08 ПУ ГК ГВУ_ГК_гву_ Обоснование себестоимости 11.04.08 _Книга1 20" xfId="1080"/>
    <cellStyle name="_Копия Макроэкономика 2007_26.03.08_грн.ИП08 ПУ ГК ГВУ_ГК_гву_ Обоснование себестоимости 11.04.08 _Книга1 21" xfId="1081"/>
    <cellStyle name="_Копия Макроэкономика 2007_26.03.08_грн.ИП08 ПУ ГК ГВУ_ГК_гву_ Обоснование себестоимости 11.04.08 _Книга1 22" xfId="1082"/>
    <cellStyle name="_Копия Макроэкономика 2007_26.03.08_грн.ИП08 ПУ ГК ГВУ_ГК_гву_ Обоснование себестоимости 11.04.08 _Книга1 23" xfId="1083"/>
    <cellStyle name="_Копия Макроэкономика 2007_26.03.08_грн.ИП08 ПУ ГК ГВУ_ГК_гву_ Обоснование себестоимости 11.04.08 _Книга1 24" xfId="1084"/>
    <cellStyle name="_Копия Макроэкономика 2007_26.03.08_грн.ИП08 ПУ ГК ГВУ_ГК_гву_ Обоснование себестоимости 11.04.08 _Книга1 25" xfId="1085"/>
    <cellStyle name="_Копия Макроэкономика 2007_26.03.08_грн.ИП08 ПУ ГК ГВУ_ГК_гву_ Обоснование себестоимости 11.04.08 _Книга1 26" xfId="1086"/>
    <cellStyle name="_Копия Макроэкономика 2007_26.03.08_грн.ИП08 ПУ ГК ГВУ_ГК_гву_ Обоснование себестоимости 11.04.08 _Книга1 27" xfId="1087"/>
    <cellStyle name="_Копия Макроэкономика 2007_26.03.08_грн.ИП08 ПУ ГК ГВУ_ГК_гву_ Обоснование себестоимости 11.04.08 _Книга1 28" xfId="1088"/>
    <cellStyle name="_Копия Макроэкономика 2007_26.03.08_грн.ИП08 ПУ ГК ГВУ_ГК_гву_ Обоснование себестоимости 11.04.08 _Книга1 29" xfId="1089"/>
    <cellStyle name="_Копия Макроэкономика 2007_26.03.08_грн.ИП08 ПУ ГК ГВУ_ГК_гву_ Обоснование себестоимости 11.04.08 _Книга1 3" xfId="1090"/>
    <cellStyle name="_Копия Макроэкономика 2007_26.03.08_грн.ИП08 ПУ ГК ГВУ_ГК_гву_ Обоснование себестоимости 11.04.08 _Книга1 3 2" xfId="1091"/>
    <cellStyle name="_Копия Макроэкономика 2007_26.03.08_грн.ИП08 ПУ ГК ГВУ_ГК_гву_ Обоснование себестоимости 11.04.08 _Книга1 30" xfId="1092"/>
    <cellStyle name="_Копия Макроэкономика 2007_26.03.08_грн.ИП08 ПУ ГК ГВУ_ГК_гву_ Обоснование себестоимости 11.04.08 _Книга1 31" xfId="1093"/>
    <cellStyle name="_Копия Макроэкономика 2007_26.03.08_грн.ИП08 ПУ ГК ГВУ_ГК_гву_ Обоснование себестоимости 11.04.08 _Книга1 32" xfId="1094"/>
    <cellStyle name="_Копия Макроэкономика 2007_26.03.08_грн.ИП08 ПУ ГК ГВУ_ГК_гву_ Обоснование себестоимости 11.04.08 _Книга1 33" xfId="1095"/>
    <cellStyle name="_Копия Макроэкономика 2007_26.03.08_грн.ИП08 ПУ ГК ГВУ_ГК_гву_ Обоснование себестоимости 11.04.08 _Книга1 34" xfId="1096"/>
    <cellStyle name="_Копия Макроэкономика 2007_26.03.08_грн.ИП08 ПУ ГК ГВУ_ГК_гву_ Обоснование себестоимости 11.04.08 _Книга1 4" xfId="1097"/>
    <cellStyle name="_Копия Макроэкономика 2007_26.03.08_грн.ИП08 ПУ ГК ГВУ_ГК_гву_ Обоснование себестоимости 11.04.08 _Книга1 4 2" xfId="1098"/>
    <cellStyle name="_Копия Макроэкономика 2007_26.03.08_грн.ИП08 ПУ ГК ГВУ_ГК_гву_ Обоснование себестоимости 11.04.08 _Книга1 5" xfId="1099"/>
    <cellStyle name="_Копия Макроэкономика 2007_26.03.08_грн.ИП08 ПУ ГК ГВУ_ГК_гву_ Обоснование себестоимости 11.04.08 _Книга1 6" xfId="1100"/>
    <cellStyle name="_Копия Макроэкономика 2007_26.03.08_грн.ИП08 ПУ ГК ГВУ_ГК_гву_ Обоснование себестоимости 11.04.08 _Книга1 7" xfId="1101"/>
    <cellStyle name="_Копия Макроэкономика 2007_26.03.08_грн.ИП08 ПУ ГК ГВУ_ГК_гву_ Обоснование себестоимости 11.04.08 _Книга1 8" xfId="1102"/>
    <cellStyle name="_Копия Макроэкономика 2007_26.03.08_грн.ИП08 ПУ ГК ГВУ_ГК_гву_ Обоснование себестоимости 11.04.08 _Книга1 9" xfId="1103"/>
    <cellStyle name="_Копия Макроэкономика 2007_26.03.08_грн.ИП08 ПУ ГК ГВУ_Книга1" xfId="1104"/>
    <cellStyle name="_Копия Макроэкономика 2007_26.03.08_грн.ИП08 ПУ ГК ГВУ_Книга1 10" xfId="1105"/>
    <cellStyle name="_Копия Макроэкономика 2007_26.03.08_грн.ИП08 ПУ ГК ГВУ_Книга1 11" xfId="1106"/>
    <cellStyle name="_Копия Макроэкономика 2007_26.03.08_грн.ИП08 ПУ ГК ГВУ_Книга1 12" xfId="1107"/>
    <cellStyle name="_Копия Макроэкономика 2007_26.03.08_грн.ИП08 ПУ ГК ГВУ_Книга1 13" xfId="1108"/>
    <cellStyle name="_Копия Макроэкономика 2007_26.03.08_грн.ИП08 ПУ ГК ГВУ_Книга1 14" xfId="1109"/>
    <cellStyle name="_Копия Макроэкономика 2007_26.03.08_грн.ИП08 ПУ ГК ГВУ_Книга1 15" xfId="1110"/>
    <cellStyle name="_Копия Макроэкономика 2007_26.03.08_грн.ИП08 ПУ ГК ГВУ_Книга1 16" xfId="1111"/>
    <cellStyle name="_Копия Макроэкономика 2007_26.03.08_грн.ИП08 ПУ ГК ГВУ_Книга1 17" xfId="1112"/>
    <cellStyle name="_Копия Макроэкономика 2007_26.03.08_грн.ИП08 ПУ ГК ГВУ_Книга1 18" xfId="1113"/>
    <cellStyle name="_Копия Макроэкономика 2007_26.03.08_грн.ИП08 ПУ ГК ГВУ_Книга1 19" xfId="1114"/>
    <cellStyle name="_Копия Макроэкономика 2007_26.03.08_грн.ИП08 ПУ ГК ГВУ_Книга1 2" xfId="1115"/>
    <cellStyle name="_Копия Макроэкономика 2007_26.03.08_грн.ИП08 ПУ ГК ГВУ_Книга1 2 2" xfId="1116"/>
    <cellStyle name="_Копия Макроэкономика 2007_26.03.08_грн.ИП08 ПУ ГК ГВУ_Книга1 20" xfId="1117"/>
    <cellStyle name="_Копия Макроэкономика 2007_26.03.08_грн.ИП08 ПУ ГК ГВУ_Книга1 21" xfId="1118"/>
    <cellStyle name="_Копия Макроэкономика 2007_26.03.08_грн.ИП08 ПУ ГК ГВУ_Книга1 22" xfId="1119"/>
    <cellStyle name="_Копия Макроэкономика 2007_26.03.08_грн.ИП08 ПУ ГК ГВУ_Книга1 23" xfId="1120"/>
    <cellStyle name="_Копия Макроэкономика 2007_26.03.08_грн.ИП08 ПУ ГК ГВУ_Книга1 24" xfId="1121"/>
    <cellStyle name="_Копия Макроэкономика 2007_26.03.08_грн.ИП08 ПУ ГК ГВУ_Книга1 25" xfId="1122"/>
    <cellStyle name="_Копия Макроэкономика 2007_26.03.08_грн.ИП08 ПУ ГК ГВУ_Книга1 26" xfId="1123"/>
    <cellStyle name="_Копия Макроэкономика 2007_26.03.08_грн.ИП08 ПУ ГК ГВУ_Книга1 27" xfId="1124"/>
    <cellStyle name="_Копия Макроэкономика 2007_26.03.08_грн.ИП08 ПУ ГК ГВУ_Книга1 28" xfId="1125"/>
    <cellStyle name="_Копия Макроэкономика 2007_26.03.08_грн.ИП08 ПУ ГК ГВУ_Книга1 29" xfId="1126"/>
    <cellStyle name="_Копия Макроэкономика 2007_26.03.08_грн.ИП08 ПУ ГК ГВУ_Книга1 3" xfId="1127"/>
    <cellStyle name="_Копия Макроэкономика 2007_26.03.08_грн.ИП08 ПУ ГК ГВУ_Книга1 3 2" xfId="1128"/>
    <cellStyle name="_Копия Макроэкономика 2007_26.03.08_грн.ИП08 ПУ ГК ГВУ_Книга1 30" xfId="1129"/>
    <cellStyle name="_Копия Макроэкономика 2007_26.03.08_грн.ИП08 ПУ ГК ГВУ_Книга1 31" xfId="1130"/>
    <cellStyle name="_Копия Макроэкономика 2007_26.03.08_грн.ИП08 ПУ ГК ГВУ_Книга1 32" xfId="1131"/>
    <cellStyle name="_Копия Макроэкономика 2007_26.03.08_грн.ИП08 ПУ ГК ГВУ_Книга1 33" xfId="1132"/>
    <cellStyle name="_Копия Макроэкономика 2007_26.03.08_грн.ИП08 ПУ ГК ГВУ_Книга1 34" xfId="1133"/>
    <cellStyle name="_Копия Макроэкономика 2007_26.03.08_грн.ИП08 ПУ ГК ГВУ_Книга1 4" xfId="1134"/>
    <cellStyle name="_Копия Макроэкономика 2007_26.03.08_грн.ИП08 ПУ ГК ГВУ_Книга1 4 2" xfId="1135"/>
    <cellStyle name="_Копия Макроэкономика 2007_26.03.08_грн.ИП08 ПУ ГК ГВУ_Книга1 5" xfId="1136"/>
    <cellStyle name="_Копия Макроэкономика 2007_26.03.08_грн.ИП08 ПУ ГК ГВУ_Книга1 6" xfId="1137"/>
    <cellStyle name="_Копия Макроэкономика 2007_26.03.08_грн.ИП08 ПУ ГК ГВУ_Книга1 7" xfId="1138"/>
    <cellStyle name="_Копия Макроэкономика 2007_26.03.08_грн.ИП08 ПУ ГК ГВУ_Книга1 8" xfId="1139"/>
    <cellStyle name="_Копия Макроэкономика 2007_26.03.08_грн.ИП08 ПУ ГК ГВУ_Книга1 9" xfId="1140"/>
    <cellStyle name="_Копия Макроэкономика 2007_26.03.08_грн.ИП08 ПУ ГК ГВУ_Обоснование себестоимости (7)" xfId="1141"/>
    <cellStyle name="_Копия Макроэкономика 2007_26.03.08_грн.ИП08 ПУ ГК ГВУ_Обоснование себестоимости (7) 10" xfId="1142"/>
    <cellStyle name="_Копия Макроэкономика 2007_26.03.08_грн.ИП08 ПУ ГК ГВУ_Обоснование себестоимости (7) 11" xfId="1143"/>
    <cellStyle name="_Копия Макроэкономика 2007_26.03.08_грн.ИП08 ПУ ГК ГВУ_Обоснование себестоимости (7) 12" xfId="1144"/>
    <cellStyle name="_Копия Макроэкономика 2007_26.03.08_грн.ИП08 ПУ ГК ГВУ_Обоснование себестоимости (7) 13" xfId="1145"/>
    <cellStyle name="_Копия Макроэкономика 2007_26.03.08_грн.ИП08 ПУ ГК ГВУ_Обоснование себестоимости (7) 14" xfId="1146"/>
    <cellStyle name="_Копия Макроэкономика 2007_26.03.08_грн.ИП08 ПУ ГК ГВУ_Обоснование себестоимости (7) 15" xfId="1147"/>
    <cellStyle name="_Копия Макроэкономика 2007_26.03.08_грн.ИП08 ПУ ГК ГВУ_Обоснование себестоимости (7) 16" xfId="1148"/>
    <cellStyle name="_Копия Макроэкономика 2007_26.03.08_грн.ИП08 ПУ ГК ГВУ_Обоснование себестоимости (7) 17" xfId="1149"/>
    <cellStyle name="_Копия Макроэкономика 2007_26.03.08_грн.ИП08 ПУ ГК ГВУ_Обоснование себестоимости (7) 18" xfId="1150"/>
    <cellStyle name="_Копия Макроэкономика 2007_26.03.08_грн.ИП08 ПУ ГК ГВУ_Обоснование себестоимости (7) 19" xfId="1151"/>
    <cellStyle name="_Копия Макроэкономика 2007_26.03.08_грн.ИП08 ПУ ГК ГВУ_Обоснование себестоимости (7) 2" xfId="1152"/>
    <cellStyle name="_Копия Макроэкономика 2007_26.03.08_грн.ИП08 ПУ ГК ГВУ_Обоснование себестоимости (7) 2 2" xfId="1153"/>
    <cellStyle name="_Копия Макроэкономика 2007_26.03.08_грн.ИП08 ПУ ГК ГВУ_Обоснование себестоимости (7) 20" xfId="1154"/>
    <cellStyle name="_Копия Макроэкономика 2007_26.03.08_грн.ИП08 ПУ ГК ГВУ_Обоснование себестоимости (7) 21" xfId="1155"/>
    <cellStyle name="_Копия Макроэкономика 2007_26.03.08_грн.ИП08 ПУ ГК ГВУ_Обоснование себестоимости (7) 22" xfId="1156"/>
    <cellStyle name="_Копия Макроэкономика 2007_26.03.08_грн.ИП08 ПУ ГК ГВУ_Обоснование себестоимости (7) 23" xfId="1157"/>
    <cellStyle name="_Копия Макроэкономика 2007_26.03.08_грн.ИП08 ПУ ГК ГВУ_Обоснование себестоимости (7) 24" xfId="1158"/>
    <cellStyle name="_Копия Макроэкономика 2007_26.03.08_грн.ИП08 ПУ ГК ГВУ_Обоснование себестоимости (7) 25" xfId="1159"/>
    <cellStyle name="_Копия Макроэкономика 2007_26.03.08_грн.ИП08 ПУ ГК ГВУ_Обоснование себестоимости (7) 26" xfId="1160"/>
    <cellStyle name="_Копия Макроэкономика 2007_26.03.08_грн.ИП08 ПУ ГК ГВУ_Обоснование себестоимости (7) 27" xfId="1161"/>
    <cellStyle name="_Копия Макроэкономика 2007_26.03.08_грн.ИП08 ПУ ГК ГВУ_Обоснование себестоимости (7) 28" xfId="1162"/>
    <cellStyle name="_Копия Макроэкономика 2007_26.03.08_грн.ИП08 ПУ ГК ГВУ_Обоснование себестоимости (7) 29" xfId="1163"/>
    <cellStyle name="_Копия Макроэкономика 2007_26.03.08_грн.ИП08 ПУ ГК ГВУ_Обоснование себестоимости (7) 3" xfId="1164"/>
    <cellStyle name="_Копия Макроэкономика 2007_26.03.08_грн.ИП08 ПУ ГК ГВУ_Обоснование себестоимости (7) 3 2" xfId="1165"/>
    <cellStyle name="_Копия Макроэкономика 2007_26.03.08_грн.ИП08 ПУ ГК ГВУ_Обоснование себестоимости (7) 30" xfId="1166"/>
    <cellStyle name="_Копия Макроэкономика 2007_26.03.08_грн.ИП08 ПУ ГК ГВУ_Обоснование себестоимости (7) 31" xfId="1167"/>
    <cellStyle name="_Копия Макроэкономика 2007_26.03.08_грн.ИП08 ПУ ГК ГВУ_Обоснование себестоимости (7) 32" xfId="1168"/>
    <cellStyle name="_Копия Макроэкономика 2007_26.03.08_грн.ИП08 ПУ ГК ГВУ_Обоснование себестоимости (7) 33" xfId="1169"/>
    <cellStyle name="_Копия Макроэкономика 2007_26.03.08_грн.ИП08 ПУ ГК ГВУ_Обоснование себестоимости (7) 34" xfId="1170"/>
    <cellStyle name="_Копия Макроэкономика 2007_26.03.08_грн.ИП08 ПУ ГК ГВУ_Обоснование себестоимости (7) 4" xfId="1171"/>
    <cellStyle name="_Копия Макроэкономика 2007_26.03.08_грн.ИП08 ПУ ГК ГВУ_Обоснование себестоимости (7) 4 2" xfId="1172"/>
    <cellStyle name="_Копия Макроэкономика 2007_26.03.08_грн.ИП08 ПУ ГК ГВУ_Обоснование себестоимости (7) 5" xfId="1173"/>
    <cellStyle name="_Копия Макроэкономика 2007_26.03.08_грн.ИП08 ПУ ГК ГВУ_Обоснование себестоимости (7) 6" xfId="1174"/>
    <cellStyle name="_Копия Макроэкономика 2007_26.03.08_грн.ИП08 ПУ ГК ГВУ_Обоснование себестоимости (7) 7" xfId="1175"/>
    <cellStyle name="_Копия Макроэкономика 2007_26.03.08_грн.ИП08 ПУ ГК ГВУ_Обоснование себестоимости (7) 8" xfId="1176"/>
    <cellStyle name="_Копия Макроэкономика 2007_26.03.08_грн.ИП08 ПУ ГК ГВУ_Обоснование себестоимости (7) 9" xfId="1177"/>
    <cellStyle name="_Копия Макроэкономика 2007_26.03.08_грн.ИП08 ПУ ГК ГВУ_Обоснование себестоимости (7)__М08_4мес_Модернизация УПК Терновская-ХЗ" xfId="1178"/>
    <cellStyle name="_Копия Макроэкономика 2007_26.03.08_грн.ИП08 ПУ ГК ГВУ_Обоснование себестоимости (7)__М08_4мес_Модернизация УПК Терновская-ХЗ 10" xfId="1179"/>
    <cellStyle name="_Копия Макроэкономика 2007_26.03.08_грн.ИП08 ПУ ГК ГВУ_Обоснование себестоимости (7)__М08_4мес_Модернизация УПК Терновская-ХЗ 11" xfId="1180"/>
    <cellStyle name="_Копия Макроэкономика 2007_26.03.08_грн.ИП08 ПУ ГК ГВУ_Обоснование себестоимости (7)__М08_4мес_Модернизация УПК Терновская-ХЗ 12" xfId="1181"/>
    <cellStyle name="_Копия Макроэкономика 2007_26.03.08_грн.ИП08 ПУ ГК ГВУ_Обоснование себестоимости (7)__М08_4мес_Модернизация УПК Терновская-ХЗ 13" xfId="1182"/>
    <cellStyle name="_Копия Макроэкономика 2007_26.03.08_грн.ИП08 ПУ ГК ГВУ_Обоснование себестоимости (7)__М08_4мес_Модернизация УПК Терновская-ХЗ 14" xfId="1183"/>
    <cellStyle name="_Копия Макроэкономика 2007_26.03.08_грн.ИП08 ПУ ГК ГВУ_Обоснование себестоимости (7)__М08_4мес_Модернизация УПК Терновская-ХЗ 15" xfId="1184"/>
    <cellStyle name="_Копия Макроэкономика 2007_26.03.08_грн.ИП08 ПУ ГК ГВУ_Обоснование себестоимости (7)__М08_4мес_Модернизация УПК Терновская-ХЗ 16" xfId="1185"/>
    <cellStyle name="_Копия Макроэкономика 2007_26.03.08_грн.ИП08 ПУ ГК ГВУ_Обоснование себестоимости (7)__М08_4мес_Модернизация УПК Терновская-ХЗ 17" xfId="1186"/>
    <cellStyle name="_Копия Макроэкономика 2007_26.03.08_грн.ИП08 ПУ ГК ГВУ_Обоснование себестоимости (7)__М08_4мес_Модернизация УПК Терновская-ХЗ 18" xfId="1187"/>
    <cellStyle name="_Копия Макроэкономика 2007_26.03.08_грн.ИП08 ПУ ГК ГВУ_Обоснование себестоимости (7)__М08_4мес_Модернизация УПК Терновская-ХЗ 19" xfId="1188"/>
    <cellStyle name="_Копия Макроэкономика 2007_26.03.08_грн.ИП08 ПУ ГК ГВУ_Обоснование себестоимости (7)__М08_4мес_Модернизация УПК Терновская-ХЗ 2" xfId="1189"/>
    <cellStyle name="_Копия Макроэкономика 2007_26.03.08_грн.ИП08 ПУ ГК ГВУ_Обоснование себестоимости (7)__М08_4мес_Модернизация УПК Терновская-ХЗ 2 2" xfId="1190"/>
    <cellStyle name="_Копия Макроэкономика 2007_26.03.08_грн.ИП08 ПУ ГК ГВУ_Обоснование себестоимости (7)__М08_4мес_Модернизация УПК Терновская-ХЗ 20" xfId="1191"/>
    <cellStyle name="_Копия Макроэкономика 2007_26.03.08_грн.ИП08 ПУ ГК ГВУ_Обоснование себестоимости (7)__М08_4мес_Модернизация УПК Терновская-ХЗ 21" xfId="1192"/>
    <cellStyle name="_Копия Макроэкономика 2007_26.03.08_грн.ИП08 ПУ ГК ГВУ_Обоснование себестоимости (7)__М08_4мес_Модернизация УПК Терновская-ХЗ 22" xfId="1193"/>
    <cellStyle name="_Копия Макроэкономика 2007_26.03.08_грн.ИП08 ПУ ГК ГВУ_Обоснование себестоимости (7)__М08_4мес_Модернизация УПК Терновская-ХЗ 23" xfId="1194"/>
    <cellStyle name="_Копия Макроэкономика 2007_26.03.08_грн.ИП08 ПУ ГК ГВУ_Обоснование себестоимости (7)__М08_4мес_Модернизация УПК Терновская-ХЗ 24" xfId="1195"/>
    <cellStyle name="_Копия Макроэкономика 2007_26.03.08_грн.ИП08 ПУ ГК ГВУ_Обоснование себестоимости (7)__М08_4мес_Модернизация УПК Терновская-ХЗ 25" xfId="1196"/>
    <cellStyle name="_Копия Макроэкономика 2007_26.03.08_грн.ИП08 ПУ ГК ГВУ_Обоснование себестоимости (7)__М08_4мес_Модернизация УПК Терновская-ХЗ 26" xfId="1197"/>
    <cellStyle name="_Копия Макроэкономика 2007_26.03.08_грн.ИП08 ПУ ГК ГВУ_Обоснование себестоимости (7)__М08_4мес_Модернизация УПК Терновская-ХЗ 27" xfId="1198"/>
    <cellStyle name="_Копия Макроэкономика 2007_26.03.08_грн.ИП08 ПУ ГК ГВУ_Обоснование себестоимости (7)__М08_4мес_Модернизация УПК Терновская-ХЗ 28" xfId="1199"/>
    <cellStyle name="_Копия Макроэкономика 2007_26.03.08_грн.ИП08 ПУ ГК ГВУ_Обоснование себестоимости (7)__М08_4мес_Модернизация УПК Терновская-ХЗ 29" xfId="1200"/>
    <cellStyle name="_Копия Макроэкономика 2007_26.03.08_грн.ИП08 ПУ ГК ГВУ_Обоснование себестоимости (7)__М08_4мес_Модернизация УПК Терновская-ХЗ 3" xfId="1201"/>
    <cellStyle name="_Копия Макроэкономика 2007_26.03.08_грн.ИП08 ПУ ГК ГВУ_Обоснование себестоимости (7)__М08_4мес_Модернизация УПК Терновская-ХЗ 3 2" xfId="1202"/>
    <cellStyle name="_Копия Макроэкономика 2007_26.03.08_грн.ИП08 ПУ ГК ГВУ_Обоснование себестоимости (7)__М08_4мес_Модернизация УПК Терновская-ХЗ 30" xfId="1203"/>
    <cellStyle name="_Копия Макроэкономика 2007_26.03.08_грн.ИП08 ПУ ГК ГВУ_Обоснование себестоимости (7)__М08_4мес_Модернизация УПК Терновская-ХЗ 31" xfId="1204"/>
    <cellStyle name="_Копия Макроэкономика 2007_26.03.08_грн.ИП08 ПУ ГК ГВУ_Обоснование себестоимости (7)__М08_4мес_Модернизация УПК Терновская-ХЗ 32" xfId="1205"/>
    <cellStyle name="_Копия Макроэкономика 2007_26.03.08_грн.ИП08 ПУ ГК ГВУ_Обоснование себестоимости (7)__М08_4мес_Модернизация УПК Терновская-ХЗ 33" xfId="1206"/>
    <cellStyle name="_Копия Макроэкономика 2007_26.03.08_грн.ИП08 ПУ ГК ГВУ_Обоснование себестоимости (7)__М08_4мес_Модернизация УПК Терновская-ХЗ 34" xfId="1207"/>
    <cellStyle name="_Копия Макроэкономика 2007_26.03.08_грн.ИП08 ПУ ГК ГВУ_Обоснование себестоимости (7)__М08_4мес_Модернизация УПК Терновская-ХЗ 4" xfId="1208"/>
    <cellStyle name="_Копия Макроэкономика 2007_26.03.08_грн.ИП08 ПУ ГК ГВУ_Обоснование себестоимости (7)__М08_4мес_Модернизация УПК Терновская-ХЗ 4 2" xfId="1209"/>
    <cellStyle name="_Копия Макроэкономика 2007_26.03.08_грн.ИП08 ПУ ГК ГВУ_Обоснование себестоимости (7)__М08_4мес_Модернизация УПК Терновская-ХЗ 5" xfId="1210"/>
    <cellStyle name="_Копия Макроэкономика 2007_26.03.08_грн.ИП08 ПУ ГК ГВУ_Обоснование себестоимости (7)__М08_4мес_Модернизация УПК Терновская-ХЗ 6" xfId="1211"/>
    <cellStyle name="_Копия Макроэкономика 2007_26.03.08_грн.ИП08 ПУ ГК ГВУ_Обоснование себестоимости (7)__М08_4мес_Модернизация УПК Терновская-ХЗ 7" xfId="1212"/>
    <cellStyle name="_Копия Макроэкономика 2007_26.03.08_грн.ИП08 ПУ ГК ГВУ_Обоснование себестоимости (7)__М08_4мес_Модернизация УПК Терновская-ХЗ 8" xfId="1213"/>
    <cellStyle name="_Копия Макроэкономика 2007_26.03.08_грн.ИП08 ПУ ГК ГВУ_Обоснование себестоимости (7)__М08_4мес_Модернизация УПК Терновская-ХЗ 9" xfId="1214"/>
    <cellStyle name="_Копия Макроэкономика 2007_26.03.08_грн.ИП08 ПУ ГК ГВУ_Обоснование себестоимости (7)_Setup" xfId="1215"/>
    <cellStyle name="_Копия Макроэкономика 2007_26.03.08_грн.ИП08 ПУ ГК ГВУ_Обоснование себестоимости (7)_Книга1" xfId="1216"/>
    <cellStyle name="_Копия Макроэкономика 2007_26.03.08_грн.ИП08 ПУ ГК ГВУ_Обоснование себестоимости (7)_Книга1 10" xfId="1217"/>
    <cellStyle name="_Копия Макроэкономика 2007_26.03.08_грн.ИП08 ПУ ГК ГВУ_Обоснование себестоимости (7)_Книга1 11" xfId="1218"/>
    <cellStyle name="_Копия Макроэкономика 2007_26.03.08_грн.ИП08 ПУ ГК ГВУ_Обоснование себестоимости (7)_Книга1 12" xfId="1219"/>
    <cellStyle name="_Копия Макроэкономика 2007_26.03.08_грн.ИП08 ПУ ГК ГВУ_Обоснование себестоимости (7)_Книга1 13" xfId="1220"/>
    <cellStyle name="_Копия Макроэкономика 2007_26.03.08_грн.ИП08 ПУ ГК ГВУ_Обоснование себестоимости (7)_Книга1 14" xfId="1221"/>
    <cellStyle name="_Копия Макроэкономика 2007_26.03.08_грн.ИП08 ПУ ГК ГВУ_Обоснование себестоимости (7)_Книга1 15" xfId="1222"/>
    <cellStyle name="_Копия Макроэкономика 2007_26.03.08_грн.ИП08 ПУ ГК ГВУ_Обоснование себестоимости (7)_Книга1 16" xfId="1223"/>
    <cellStyle name="_Копия Макроэкономика 2007_26.03.08_грн.ИП08 ПУ ГК ГВУ_Обоснование себестоимости (7)_Книга1 17" xfId="1224"/>
    <cellStyle name="_Копия Макроэкономика 2007_26.03.08_грн.ИП08 ПУ ГК ГВУ_Обоснование себестоимости (7)_Книга1 18" xfId="1225"/>
    <cellStyle name="_Копия Макроэкономика 2007_26.03.08_грн.ИП08 ПУ ГК ГВУ_Обоснование себестоимости (7)_Книга1 19" xfId="1226"/>
    <cellStyle name="_Копия Макроэкономика 2007_26.03.08_грн.ИП08 ПУ ГК ГВУ_Обоснование себестоимости (7)_Книга1 2" xfId="1227"/>
    <cellStyle name="_Копия Макроэкономика 2007_26.03.08_грн.ИП08 ПУ ГК ГВУ_Обоснование себестоимости (7)_Книга1 2 2" xfId="1228"/>
    <cellStyle name="_Копия Макроэкономика 2007_26.03.08_грн.ИП08 ПУ ГК ГВУ_Обоснование себестоимости (7)_Книга1 20" xfId="1229"/>
    <cellStyle name="_Копия Макроэкономика 2007_26.03.08_грн.ИП08 ПУ ГК ГВУ_Обоснование себестоимости (7)_Книга1 21" xfId="1230"/>
    <cellStyle name="_Копия Макроэкономика 2007_26.03.08_грн.ИП08 ПУ ГК ГВУ_Обоснование себестоимости (7)_Книга1 22" xfId="1231"/>
    <cellStyle name="_Копия Макроэкономика 2007_26.03.08_грн.ИП08 ПУ ГК ГВУ_Обоснование себестоимости (7)_Книга1 23" xfId="1232"/>
    <cellStyle name="_Копия Макроэкономика 2007_26.03.08_грн.ИП08 ПУ ГК ГВУ_Обоснование себестоимости (7)_Книга1 24" xfId="1233"/>
    <cellStyle name="_Копия Макроэкономика 2007_26.03.08_грн.ИП08 ПУ ГК ГВУ_Обоснование себестоимости (7)_Книга1 25" xfId="1234"/>
    <cellStyle name="_Копия Макроэкономика 2007_26.03.08_грн.ИП08 ПУ ГК ГВУ_Обоснование себестоимости (7)_Книга1 26" xfId="1235"/>
    <cellStyle name="_Копия Макроэкономика 2007_26.03.08_грн.ИП08 ПУ ГК ГВУ_Обоснование себестоимости (7)_Книга1 27" xfId="1236"/>
    <cellStyle name="_Копия Макроэкономика 2007_26.03.08_грн.ИП08 ПУ ГК ГВУ_Обоснование себестоимости (7)_Книга1 28" xfId="1237"/>
    <cellStyle name="_Копия Макроэкономика 2007_26.03.08_грн.ИП08 ПУ ГК ГВУ_Обоснование себестоимости (7)_Книга1 29" xfId="1238"/>
    <cellStyle name="_Копия Макроэкономика 2007_26.03.08_грн.ИП08 ПУ ГК ГВУ_Обоснование себестоимости (7)_Книга1 3" xfId="1239"/>
    <cellStyle name="_Копия Макроэкономика 2007_26.03.08_грн.ИП08 ПУ ГК ГВУ_Обоснование себестоимости (7)_Книга1 3 2" xfId="1240"/>
    <cellStyle name="_Копия Макроэкономика 2007_26.03.08_грн.ИП08 ПУ ГК ГВУ_Обоснование себестоимости (7)_Книга1 30" xfId="1241"/>
    <cellStyle name="_Копия Макроэкономика 2007_26.03.08_грн.ИП08 ПУ ГК ГВУ_Обоснование себестоимости (7)_Книга1 31" xfId="1242"/>
    <cellStyle name="_Копия Макроэкономика 2007_26.03.08_грн.ИП08 ПУ ГК ГВУ_Обоснование себестоимости (7)_Книга1 32" xfId="1243"/>
    <cellStyle name="_Копия Макроэкономика 2007_26.03.08_грн.ИП08 ПУ ГК ГВУ_Обоснование себестоимости (7)_Книга1 33" xfId="1244"/>
    <cellStyle name="_Копия Макроэкономика 2007_26.03.08_грн.ИП08 ПУ ГК ГВУ_Обоснование себестоимости (7)_Книга1 34" xfId="1245"/>
    <cellStyle name="_Копия Макроэкономика 2007_26.03.08_грн.ИП08 ПУ ГК ГВУ_Обоснование себестоимости (7)_Книга1 4" xfId="1246"/>
    <cellStyle name="_Копия Макроэкономика 2007_26.03.08_грн.ИП08 ПУ ГК ГВУ_Обоснование себестоимости (7)_Книга1 4 2" xfId="1247"/>
    <cellStyle name="_Копия Макроэкономика 2007_26.03.08_грн.ИП08 ПУ ГК ГВУ_Обоснование себестоимости (7)_Книга1 5" xfId="1248"/>
    <cellStyle name="_Копия Макроэкономика 2007_26.03.08_грн.ИП08 ПУ ГК ГВУ_Обоснование себестоимости (7)_Книга1 6" xfId="1249"/>
    <cellStyle name="_Копия Макроэкономика 2007_26.03.08_грн.ИП08 ПУ ГК ГВУ_Обоснование себестоимости (7)_Книга1 7" xfId="1250"/>
    <cellStyle name="_Копия Макроэкономика 2007_26.03.08_грн.ИП08 ПУ ГК ГВУ_Обоснование себестоимости (7)_Книга1 8" xfId="1251"/>
    <cellStyle name="_Копия Макроэкономика 2007_26.03.08_грн.ИП08 ПУ ГК ГВУ_Обоснование себестоимости (7)_Книга1 9" xfId="1252"/>
    <cellStyle name="_Копия Макроэкономика 2007_26.03.08_грн.ИП08 ПУ ГК ГВУ_Согласованое Обосн.себес. по выбр. вар. ГВУ" xfId="1253"/>
    <cellStyle name="_Копия Макроэкономика 2007_26.03.08_грн.ИП08 ПУ ГК ГВУ_Согласованое Обосн.себес. по выбр. вар. ГВУ 2" xfId="1254"/>
    <cellStyle name="_Копия Макроэкономика 2007_plan $31.03.08" xfId="1255"/>
    <cellStyle name="_Копия Макроэкономика 2007_plan $31.03.08 2" xfId="1256"/>
    <cellStyle name="_Копия Макроэкономика 2007_plan $31.03.08_17 М08_5 мес ПУ СМДПУ" xfId="1257"/>
    <cellStyle name="_Копия Макроэкономика 2007_plan $31.03.08_17 М08_5 мес ПУ СМДПУ 2" xfId="1258"/>
    <cellStyle name="_Копия Макроэкономика 2007_plan $31.03.08_Анализ инвестиций 03 07 08" xfId="1259"/>
    <cellStyle name="_Копия Макроэкономика 2007_plan $31.03.08_Анализ инвестиций 03 07 08 2" xfId="1260"/>
    <cellStyle name="_Копия Макроэкономика 2007_plan $31.03.08_график 12.08.08" xfId="1261"/>
    <cellStyle name="_Копия Макроэкономика 2007_plan $31.03.08_график 12.08.08 2" xfId="1262"/>
    <cellStyle name="_Копия Макроэкономика 2007_plan $31.03.08_Для мониторинга ИП08 ПУ ГК ГВУ 2017 грн" xfId="1263"/>
    <cellStyle name="_Копия Макроэкономика 2007_plan $31.03.08_Для мониторинга ИП08 ПУ ГК ГВУ 2017 грн 2" xfId="1264"/>
    <cellStyle name="_Копия Макроэкономика 2007_plan $31.03.08_Исх для монитиоринга ГВУ 2017 грн  (июнь 2008г )" xfId="1265"/>
    <cellStyle name="_Копия Макроэкономика 2007_plan $31.03.08_Исх для монитиоринга ГВУ 2017 грн  (июнь 2008г ) 2" xfId="1266"/>
    <cellStyle name="_Копия Макроэкономика 2007_plan $31.03.08_Исх.для монитиоринга ГВУ 2017 грн. (июнь 2008г.)" xfId="1267"/>
    <cellStyle name="_Копия Макроэкономика 2007_plan $31.03.08_Исх.для монитиоринга ГВУ 2017 грн. (июнь 2008г.) 2" xfId="1268"/>
    <cellStyle name="_Копия Макроэкономика 2007_plan $31.03.08_М08_5мес.ГК ГВУ 2017 грн._$" xfId="1269"/>
    <cellStyle name="_Копия Макроэкономика 2007_plan $31.03.08_М08_5мес.ГК ГВУ 2017 грн._$ 2" xfId="1270"/>
    <cellStyle name="_Копия Макроэкономика 2007_plan $31.03.08_М08_5мес.ГК ГВУ 2017_$" xfId="1271"/>
    <cellStyle name="_Копия Макроэкономика 2007_plan $31.03.08_М08_5мес.ГК ГВУ 2017_$ 2" xfId="1272"/>
    <cellStyle name="_Копия Макроэкономика 2007_plan $31.03.08_М08_6 мес.ГК ГВУ_дор.график 15.08.08" xfId="1273"/>
    <cellStyle name="_Копия Макроэкономика 2007_plan $31.03.08_М08_6 мес.ГК ГВУ_дор.график 15.08.08 2" xfId="1274"/>
    <cellStyle name="_Копия Макроэкономика 2007_plan $31.03.08_М08_6мес.ГК ГВУ 2017_$" xfId="1275"/>
    <cellStyle name="_Копия Макроэкономика 2007_plan $31.03.08_М08_6мес.ГК ГВУ 2017_$ 2" xfId="1276"/>
    <cellStyle name="_Копия Макроэкономика 2007_plan $31.03.08_М08_6мес.ГК ГВУ 2017_$ новый мониторинг" xfId="1277"/>
    <cellStyle name="_Копия Макроэкономика 2007_plan $31.03.08_М08_6мес.ГК ГВУ 2017_$ новый мониторинг 2" xfId="1278"/>
    <cellStyle name="_Копия Макроэкономика 2007_plan $31.03.08_План ожид.18.06.08_в карточку(июнь 2008г.)" xfId="1279"/>
    <cellStyle name="_Копия Макроэкономика 2007_plan $31.03.08_План ожид.18.06.08_в карточку(июнь 2008г.) 2" xfId="1280"/>
    <cellStyle name="_Копия Макроэкономика 2007_plan $31.03.08_Себестоимость анализ групп.статей в 1 фактор" xfId="1281"/>
    <cellStyle name="_Копия Макроэкономика 2007_plan $31.03.08_Себестоимость анализ групп.статей в 1 фактор 2" xfId="1282"/>
    <cellStyle name="_Копия Макроэкономика 2007_plan $31.03.08_Себестоимость анализ групп.статей в 1 фактор15.08" xfId="1283"/>
    <cellStyle name="_Копия Макроэкономика 2007_plan $31.03.08_Себестоимость анализ групп.статей в 1 фактор15.08 2" xfId="1284"/>
    <cellStyle name="_Копия Макроэкономика 2007_plan $31.03.08_Согласованое Обосн.себес. по выбр. вар. ГВУ для нового мониторинга" xfId="1285"/>
    <cellStyle name="_Копия Макроэкономика 2007_plan $31.03.08_Согласованое Обосн.себес. по выбр. вар. ГВУ для нового мониторинга 2" xfId="1286"/>
    <cellStyle name="_Копия Макроэкономика 2007_Setup" xfId="1287"/>
    <cellStyle name="_Копия Макроэкономика 2007_Вагоны эф  ПТУ" xfId="1288"/>
    <cellStyle name="_Копия Макроэкономика 2007_Варианты использования вагонов (31 07 2008)" xfId="1289"/>
    <cellStyle name="_Копия Макроэкономика 2007_Варианты использования вагонов (31 07 2008) 10" xfId="1290"/>
    <cellStyle name="_Копия Макроэкономика 2007_Варианты использования вагонов (31 07 2008) 11" xfId="1291"/>
    <cellStyle name="_Копия Макроэкономика 2007_Варианты использования вагонов (31 07 2008) 12" xfId="1292"/>
    <cellStyle name="_Копия Макроэкономика 2007_Варианты использования вагонов (31 07 2008) 13" xfId="1293"/>
    <cellStyle name="_Копия Макроэкономика 2007_Варианты использования вагонов (31 07 2008) 14" xfId="1294"/>
    <cellStyle name="_Копия Макроэкономика 2007_Варианты использования вагонов (31 07 2008) 15" xfId="1295"/>
    <cellStyle name="_Копия Макроэкономика 2007_Варианты использования вагонов (31 07 2008) 16" xfId="1296"/>
    <cellStyle name="_Копия Макроэкономика 2007_Варианты использования вагонов (31 07 2008) 17" xfId="1297"/>
    <cellStyle name="_Копия Макроэкономика 2007_Варианты использования вагонов (31 07 2008) 18" xfId="1298"/>
    <cellStyle name="_Копия Макроэкономика 2007_Варианты использования вагонов (31 07 2008) 19" xfId="1299"/>
    <cellStyle name="_Копия Макроэкономика 2007_Варианты использования вагонов (31 07 2008) 2" xfId="1300"/>
    <cellStyle name="_Копия Макроэкономика 2007_Варианты использования вагонов (31 07 2008) 2 2" xfId="1301"/>
    <cellStyle name="_Копия Макроэкономика 2007_Варианты использования вагонов (31 07 2008) 20" xfId="1302"/>
    <cellStyle name="_Копия Макроэкономика 2007_Варианты использования вагонов (31 07 2008) 21" xfId="1303"/>
    <cellStyle name="_Копия Макроэкономика 2007_Варианты использования вагонов (31 07 2008) 22" xfId="1304"/>
    <cellStyle name="_Копия Макроэкономика 2007_Варианты использования вагонов (31 07 2008) 23" xfId="1305"/>
    <cellStyle name="_Копия Макроэкономика 2007_Варианты использования вагонов (31 07 2008) 24" xfId="1306"/>
    <cellStyle name="_Копия Макроэкономика 2007_Варианты использования вагонов (31 07 2008) 25" xfId="1307"/>
    <cellStyle name="_Копия Макроэкономика 2007_Варианты использования вагонов (31 07 2008) 26" xfId="1308"/>
    <cellStyle name="_Копия Макроэкономика 2007_Варианты использования вагонов (31 07 2008) 27" xfId="1309"/>
    <cellStyle name="_Копия Макроэкономика 2007_Варианты использования вагонов (31 07 2008) 28" xfId="1310"/>
    <cellStyle name="_Копия Макроэкономика 2007_Варианты использования вагонов (31 07 2008) 29" xfId="1311"/>
    <cellStyle name="_Копия Макроэкономика 2007_Варианты использования вагонов (31 07 2008) 3" xfId="1312"/>
    <cellStyle name="_Копия Макроэкономика 2007_Варианты использования вагонов (31 07 2008) 3 2" xfId="1313"/>
    <cellStyle name="_Копия Макроэкономика 2007_Варианты использования вагонов (31 07 2008) 30" xfId="1314"/>
    <cellStyle name="_Копия Макроэкономика 2007_Варианты использования вагонов (31 07 2008) 31" xfId="1315"/>
    <cellStyle name="_Копия Макроэкономика 2007_Варианты использования вагонов (31 07 2008) 32" xfId="1316"/>
    <cellStyle name="_Копия Макроэкономика 2007_Варианты использования вагонов (31 07 2008) 33" xfId="1317"/>
    <cellStyle name="_Копия Макроэкономика 2007_Варианты использования вагонов (31 07 2008) 34" xfId="1318"/>
    <cellStyle name="_Копия Макроэкономика 2007_Варианты использования вагонов (31 07 2008) 4" xfId="1319"/>
    <cellStyle name="_Копия Макроэкономика 2007_Варианты использования вагонов (31 07 2008) 4 2" xfId="1320"/>
    <cellStyle name="_Копия Макроэкономика 2007_Варианты использования вагонов (31 07 2008) 5" xfId="1321"/>
    <cellStyle name="_Копия Макроэкономика 2007_Варианты использования вагонов (31 07 2008) 6" xfId="1322"/>
    <cellStyle name="_Копия Макроэкономика 2007_Варианты использования вагонов (31 07 2008) 7" xfId="1323"/>
    <cellStyle name="_Копия Макроэкономика 2007_Варианты использования вагонов (31 07 2008) 8" xfId="1324"/>
    <cellStyle name="_Копия Макроэкономика 2007_Варианты использования вагонов (31 07 2008) 9" xfId="1325"/>
    <cellStyle name="_Копия Макроэкономика 2007_ГК СМДУ плановая " xfId="1326"/>
    <cellStyle name="_Копия Макроэкономика 2007_ГК СМДУ плановая  2" xfId="1327"/>
    <cellStyle name="_Копия Макроэкономика 2007_ГК СМДУ плановая _!08 М08_4 мес ПУ СМДПУпосле ИК 13.05" xfId="1328"/>
    <cellStyle name="_Копия Макроэкономика 2007_ГК СМДУ плановая _!08 М08_4 мес ПУ СМДПУпосле ИК 13.05 2" xfId="1329"/>
    <cellStyle name="_Копия Макроэкономика 2007_ГК СМДУ плановая _График4 ввода системы мониторинга ОАО ПУ" xfId="1330"/>
    <cellStyle name="_Копия Макроэкономика 2007_ГК СМДУ плановая _График4 ввода системы мониторинга ОАО ПУ 2" xfId="1331"/>
    <cellStyle name="_Копия Макроэкономика 2007_ГК СМДУ плановая _М08_3 мес ПУ СМДПУ" xfId="1332"/>
    <cellStyle name="_Копия Макроэкономика 2007_ГК СМДУ плановая _М08_3 мес ПУ СМДПУ 2" xfId="1333"/>
    <cellStyle name="_Копия Макроэкономика 2007_ГК СМДУ плановая _М08_5 мес ПУ СМДПУ" xfId="1334"/>
    <cellStyle name="_Копия Макроэкономика 2007_ГК СМДУ плановая _М08_5 мес ПУ СМДПУ 19.05" xfId="1335"/>
    <cellStyle name="_Копия Макроэкономика 2007_ГК СМДУ плановая _М08_5 мес ПУ СМДПУ 19.05 2" xfId="1336"/>
    <cellStyle name="_Копия Макроэкономика 2007_ГК СМДУ плановая _М08_5 мес ПУ СМДПУ 2" xfId="1337"/>
    <cellStyle name="_Копия Макроэкономика 2007_ГК СМДУ плановая _ПУ_23004_утв.2009г._9 мес ПУ СМДПУ 14.10" xfId="1338"/>
    <cellStyle name="_Копия Макроэкономика 2007_ГК СМДУ плановая _ПУ_23004_утв.2009г._9 мес ПУ СМДПУ 14.10 2" xfId="1339"/>
    <cellStyle name="_Копия Макроэкономика 2007_ГК СМДУ плановая _ПУ_23004_утв.2009г._9 мес ПУ СМДПУ 22.09.08ДОРАБОТКА(обновл.цен)" xfId="1340"/>
    <cellStyle name="_Копия Макроэкономика 2007_ГК СМДУ плановая _ПУ_23004_утв.2009г._9 мес ПУ СМДПУ 22.09.08ДОРАБОТКА(обновл.цен) 2" xfId="1341"/>
    <cellStyle name="_Копия Макроэкономика 2007_ГК СМДУ плановая _ПУ_23004_утв.2009г._9 мес ПУ СМДПУ 23.09.08ДОРАБОТКА(ИКПУ 2209)" xfId="1342"/>
    <cellStyle name="_Копия Макроэкономика 2007_ГК СМДУ плановая _ПУ_23004_утв.2009г._9 мес ПУ СМДПУ 23.09.08ДОРАБОТКА(ИКПУ 2209) 2" xfId="1343"/>
    <cellStyle name="_Копия Макроэкономика 2007_график реализации (детальный)" xfId="1344"/>
    <cellStyle name="_Копия Макроэкономика 2007_график реализации (детальный) 10" xfId="1345"/>
    <cellStyle name="_Копия Макроэкономика 2007_график реализации (детальный) 11" xfId="1346"/>
    <cellStyle name="_Копия Макроэкономика 2007_график реализации (детальный) 12" xfId="1347"/>
    <cellStyle name="_Копия Макроэкономика 2007_график реализации (детальный) 13" xfId="1348"/>
    <cellStyle name="_Копия Макроэкономика 2007_график реализации (детальный) 14" xfId="1349"/>
    <cellStyle name="_Копия Макроэкономика 2007_график реализации (детальный) 15" xfId="1350"/>
    <cellStyle name="_Копия Макроэкономика 2007_график реализации (детальный) 16" xfId="1351"/>
    <cellStyle name="_Копия Макроэкономика 2007_график реализации (детальный) 17" xfId="1352"/>
    <cellStyle name="_Копия Макроэкономика 2007_график реализации (детальный) 18" xfId="1353"/>
    <cellStyle name="_Копия Макроэкономика 2007_график реализации (детальный) 19" xfId="1354"/>
    <cellStyle name="_Копия Макроэкономика 2007_график реализации (детальный) 2" xfId="1355"/>
    <cellStyle name="_Копия Макроэкономика 2007_график реализации (детальный) 2 2" xfId="1356"/>
    <cellStyle name="_Копия Макроэкономика 2007_график реализации (детальный) 20" xfId="1357"/>
    <cellStyle name="_Копия Макроэкономика 2007_график реализации (детальный) 21" xfId="1358"/>
    <cellStyle name="_Копия Макроэкономика 2007_график реализации (детальный) 22" xfId="1359"/>
    <cellStyle name="_Копия Макроэкономика 2007_график реализации (детальный) 23" xfId="1360"/>
    <cellStyle name="_Копия Макроэкономика 2007_график реализации (детальный) 24" xfId="1361"/>
    <cellStyle name="_Копия Макроэкономика 2007_график реализации (детальный) 25" xfId="1362"/>
    <cellStyle name="_Копия Макроэкономика 2007_график реализации (детальный) 26" xfId="1363"/>
    <cellStyle name="_Копия Макроэкономика 2007_график реализации (детальный) 27" xfId="1364"/>
    <cellStyle name="_Копия Макроэкономика 2007_график реализации (детальный) 28" xfId="1365"/>
    <cellStyle name="_Копия Макроэкономика 2007_график реализации (детальный) 29" xfId="1366"/>
    <cellStyle name="_Копия Макроэкономика 2007_график реализации (детальный) 3" xfId="1367"/>
    <cellStyle name="_Копия Макроэкономика 2007_график реализации (детальный) 3 2" xfId="1368"/>
    <cellStyle name="_Копия Макроэкономика 2007_график реализации (детальный) 30" xfId="1369"/>
    <cellStyle name="_Копия Макроэкономика 2007_график реализации (детальный) 31" xfId="1370"/>
    <cellStyle name="_Копия Макроэкономика 2007_график реализации (детальный) 32" xfId="1371"/>
    <cellStyle name="_Копия Макроэкономика 2007_график реализации (детальный) 33" xfId="1372"/>
    <cellStyle name="_Копия Макроэкономика 2007_график реализации (детальный) 34" xfId="1373"/>
    <cellStyle name="_Копия Макроэкономика 2007_график реализации (детальный) 4" xfId="1374"/>
    <cellStyle name="_Копия Макроэкономика 2007_график реализации (детальный) 4 2" xfId="1375"/>
    <cellStyle name="_Копия Макроэкономика 2007_график реализации (детальный) 5" xfId="1376"/>
    <cellStyle name="_Копия Макроэкономика 2007_график реализации (детальный) 6" xfId="1377"/>
    <cellStyle name="_Копия Макроэкономика 2007_график реализации (детальный) 7" xfId="1378"/>
    <cellStyle name="_Копия Макроэкономика 2007_график реализации (детальный) 8" xfId="1379"/>
    <cellStyle name="_Копия Макроэкономика 2007_график реализации (детальный) 9" xfId="1380"/>
    <cellStyle name="_Копия Макроэкономика 2007_График4 ввода системы мониторинга ОАО ПУ" xfId="1381"/>
    <cellStyle name="_Копия Макроэкономика 2007_График4 ввода системы мониторинга ОАО ПУ 2" xfId="1382"/>
    <cellStyle name="_Копия Макроэкономика 2007_Данные для расчета бульдозеров" xfId="1383"/>
    <cellStyle name="_Копия Макроэкономика 2007_Данные для расчета бульдозеров 2" xfId="1384"/>
    <cellStyle name="_Копия Макроэкономика 2007_Данные для расчета бульдозеров 4 (2)" xfId="1385"/>
    <cellStyle name="_Копия Макроэкономика 2007_Данные для расчета бульдозеров 4 (2) 2" xfId="1386"/>
    <cellStyle name="_Копия Макроэкономика 2007_ИД добыча по вариантам" xfId="1387"/>
    <cellStyle name="_Копия Макроэкономика 2007_ИД добыча по вариантам 10" xfId="1388"/>
    <cellStyle name="_Копия Макроэкономика 2007_ИД добыча по вариантам 11" xfId="1389"/>
    <cellStyle name="_Копия Макроэкономика 2007_ИД добыча по вариантам 12" xfId="1390"/>
    <cellStyle name="_Копия Макроэкономика 2007_ИД добыча по вариантам 13" xfId="1391"/>
    <cellStyle name="_Копия Макроэкономика 2007_ИД добыча по вариантам 14" xfId="1392"/>
    <cellStyle name="_Копия Макроэкономика 2007_ИД добыча по вариантам 15" xfId="1393"/>
    <cellStyle name="_Копия Макроэкономика 2007_ИД добыча по вариантам 16" xfId="1394"/>
    <cellStyle name="_Копия Макроэкономика 2007_ИД добыча по вариантам 17" xfId="1395"/>
    <cellStyle name="_Копия Макроэкономика 2007_ИД добыча по вариантам 18" xfId="1396"/>
    <cellStyle name="_Копия Макроэкономика 2007_ИД добыча по вариантам 19" xfId="1397"/>
    <cellStyle name="_Копия Макроэкономика 2007_ИД добыча по вариантам 2" xfId="1398"/>
    <cellStyle name="_Копия Макроэкономика 2007_ИД добыча по вариантам 2 2" xfId="1399"/>
    <cellStyle name="_Копия Макроэкономика 2007_ИД добыча по вариантам 20" xfId="1400"/>
    <cellStyle name="_Копия Макроэкономика 2007_ИД добыча по вариантам 21" xfId="1401"/>
    <cellStyle name="_Копия Макроэкономика 2007_ИД добыча по вариантам 22" xfId="1402"/>
    <cellStyle name="_Копия Макроэкономика 2007_ИД добыча по вариантам 23" xfId="1403"/>
    <cellStyle name="_Копия Макроэкономика 2007_ИД добыча по вариантам 24" xfId="1404"/>
    <cellStyle name="_Копия Макроэкономика 2007_ИД добыча по вариантам 25" xfId="1405"/>
    <cellStyle name="_Копия Макроэкономика 2007_ИД добыча по вариантам 26" xfId="1406"/>
    <cellStyle name="_Копия Макроэкономика 2007_ИД добыча по вариантам 27" xfId="1407"/>
    <cellStyle name="_Копия Макроэкономика 2007_ИД добыча по вариантам 28" xfId="1408"/>
    <cellStyle name="_Копия Макроэкономика 2007_ИД добыча по вариантам 29" xfId="1409"/>
    <cellStyle name="_Копия Макроэкономика 2007_ИД добыча по вариантам 3" xfId="1410"/>
    <cellStyle name="_Копия Макроэкономика 2007_ИД добыча по вариантам 3 2" xfId="1411"/>
    <cellStyle name="_Копия Макроэкономика 2007_ИД добыча по вариантам 30" xfId="1412"/>
    <cellStyle name="_Копия Макроэкономика 2007_ИД добыча по вариантам 31" xfId="1413"/>
    <cellStyle name="_Копия Макроэкономика 2007_ИД добыча по вариантам 32" xfId="1414"/>
    <cellStyle name="_Копия Макроэкономика 2007_ИД добыча по вариантам 33" xfId="1415"/>
    <cellStyle name="_Копия Макроэкономика 2007_ИД добыча по вариантам 34" xfId="1416"/>
    <cellStyle name="_Копия Макроэкономика 2007_ИД добыча по вариантам 4" xfId="1417"/>
    <cellStyle name="_Копия Макроэкономика 2007_ИД добыча по вариантам 4 2" xfId="1418"/>
    <cellStyle name="_Копия Макроэкономика 2007_ИД добыча по вариантам 5" xfId="1419"/>
    <cellStyle name="_Копия Макроэкономика 2007_ИД добыча по вариантам 6" xfId="1420"/>
    <cellStyle name="_Копия Макроэкономика 2007_ИД добыча по вариантам 7" xfId="1421"/>
    <cellStyle name="_Копия Макроэкономика 2007_ИД добыча по вариантам 8" xfId="1422"/>
    <cellStyle name="_Копия Макроэкономика 2007_ИД добыча по вариантам 9" xfId="1423"/>
    <cellStyle name="_Копия Макроэкономика 2007_ИП08 ПТУ ВАГОНЫ" xfId="1424"/>
    <cellStyle name="_Копия Макроэкономика 2007_ИП08 ПТУ ВАГОНЫ (2)" xfId="1425"/>
    <cellStyle name="_Копия Макроэкономика 2007_ИП08 ПТУ ВАГОНЫ (480)" xfId="1426"/>
    <cellStyle name="_Копия Макроэкономика 2007_ИП08 ПТУ ВАГОНЫ 3" xfId="1427"/>
    <cellStyle name="_Копия Макроэкономика 2007_ИП08 ПУ ГК ГВУ $" xfId="1428"/>
    <cellStyle name="_Копия Макроэкономика 2007_ИП08 ПУ ГК ГВУ $ 2" xfId="1429"/>
    <cellStyle name="_Копия Макроэкономика 2007_ИП08 ПУ ГК ГВУ 08.04.08 грн" xfId="1430"/>
    <cellStyle name="_Копия Макроэкономика 2007_ИП08 ПУ ГК ГВУ 08.04.08 грн 2" xfId="1431"/>
    <cellStyle name="_Копия Макроэкономика 2007_ИП08 ПУ Склады" xfId="1432"/>
    <cellStyle name="_Копия Макроэкономика 2007_ИП08 ПУ Склады (расширение и строительство) 5" xfId="1433"/>
    <cellStyle name="_Копия Макроэкономика 2007_ИП08 ПУ Склады (расширение и строительство) 5 10" xfId="1434"/>
    <cellStyle name="_Копия Макроэкономика 2007_ИП08 ПУ Склады (расширение и строительство) 5 11" xfId="1435"/>
    <cellStyle name="_Копия Макроэкономика 2007_ИП08 ПУ Склады (расширение и строительство) 5 12" xfId="1436"/>
    <cellStyle name="_Копия Макроэкономика 2007_ИП08 ПУ Склады (расширение и строительство) 5 13" xfId="1437"/>
    <cellStyle name="_Копия Макроэкономика 2007_ИП08 ПУ Склады (расширение и строительство) 5 14" xfId="1438"/>
    <cellStyle name="_Копия Макроэкономика 2007_ИП08 ПУ Склады (расширение и строительство) 5 15" xfId="1439"/>
    <cellStyle name="_Копия Макроэкономика 2007_ИП08 ПУ Склады (расширение и строительство) 5 16" xfId="1440"/>
    <cellStyle name="_Копия Макроэкономика 2007_ИП08 ПУ Склады (расширение и строительство) 5 17" xfId="1441"/>
    <cellStyle name="_Копия Макроэкономика 2007_ИП08 ПУ Склады (расширение и строительство) 5 18" xfId="1442"/>
    <cellStyle name="_Копия Макроэкономика 2007_ИП08 ПУ Склады (расширение и строительство) 5 19" xfId="1443"/>
    <cellStyle name="_Копия Макроэкономика 2007_ИП08 ПУ Склады (расширение и строительство) 5 2" xfId="1444"/>
    <cellStyle name="_Копия Макроэкономика 2007_ИП08 ПУ Склады (расширение и строительство) 5 2 2" xfId="1445"/>
    <cellStyle name="_Копия Макроэкономика 2007_ИП08 ПУ Склады (расширение и строительство) 5 20" xfId="1446"/>
    <cellStyle name="_Копия Макроэкономика 2007_ИП08 ПУ Склады (расширение и строительство) 5 21" xfId="1447"/>
    <cellStyle name="_Копия Макроэкономика 2007_ИП08 ПУ Склады (расширение и строительство) 5 22" xfId="1448"/>
    <cellStyle name="_Копия Макроэкономика 2007_ИП08 ПУ Склады (расширение и строительство) 5 23" xfId="1449"/>
    <cellStyle name="_Копия Макроэкономика 2007_ИП08 ПУ Склады (расширение и строительство) 5 24" xfId="1450"/>
    <cellStyle name="_Копия Макроэкономика 2007_ИП08 ПУ Склады (расширение и строительство) 5 25" xfId="1451"/>
    <cellStyle name="_Копия Макроэкономика 2007_ИП08 ПУ Склады (расширение и строительство) 5 26" xfId="1452"/>
    <cellStyle name="_Копия Макроэкономика 2007_ИП08 ПУ Склады (расширение и строительство) 5 27" xfId="1453"/>
    <cellStyle name="_Копия Макроэкономика 2007_ИП08 ПУ Склады (расширение и строительство) 5 28" xfId="1454"/>
    <cellStyle name="_Копия Макроэкономика 2007_ИП08 ПУ Склады (расширение и строительство) 5 29" xfId="1455"/>
    <cellStyle name="_Копия Макроэкономика 2007_ИП08 ПУ Склады (расширение и строительство) 5 3" xfId="1456"/>
    <cellStyle name="_Копия Макроэкономика 2007_ИП08 ПУ Склады (расширение и строительство) 5 3 2" xfId="1457"/>
    <cellStyle name="_Копия Макроэкономика 2007_ИП08 ПУ Склады (расширение и строительство) 5 30" xfId="1458"/>
    <cellStyle name="_Копия Макроэкономика 2007_ИП08 ПУ Склады (расширение и строительство) 5 31" xfId="1459"/>
    <cellStyle name="_Копия Макроэкономика 2007_ИП08 ПУ Склады (расширение и строительство) 5 32" xfId="1460"/>
    <cellStyle name="_Копия Макроэкономика 2007_ИП08 ПУ Склады (расширение и строительство) 5 33" xfId="1461"/>
    <cellStyle name="_Копия Макроэкономика 2007_ИП08 ПУ Склады (расширение и строительство) 5 34" xfId="1462"/>
    <cellStyle name="_Копия Макроэкономика 2007_ИП08 ПУ Склады (расширение и строительство) 5 4" xfId="1463"/>
    <cellStyle name="_Копия Макроэкономика 2007_ИП08 ПУ Склады (расширение и строительство) 5 4 2" xfId="1464"/>
    <cellStyle name="_Копия Макроэкономика 2007_ИП08 ПУ Склады (расширение и строительство) 5 5" xfId="1465"/>
    <cellStyle name="_Копия Макроэкономика 2007_ИП08 ПУ Склады (расширение и строительство) 5 6" xfId="1466"/>
    <cellStyle name="_Копия Макроэкономика 2007_ИП08 ПУ Склады (расширение и строительство) 5 7" xfId="1467"/>
    <cellStyle name="_Копия Макроэкономика 2007_ИП08 ПУ Склады (расширение и строительство) 5 8" xfId="1468"/>
    <cellStyle name="_Копия Макроэкономика 2007_ИП08 ПУ Склады (расширение и строительство) 5 9" xfId="1469"/>
    <cellStyle name="_Копия Макроэкономика 2007_ИП08 ПУ Склады 10" xfId="1470"/>
    <cellStyle name="_Копия Макроэкономика 2007_ИП08 ПУ Склады 11" xfId="1471"/>
    <cellStyle name="_Копия Макроэкономика 2007_ИП08 ПУ Склады 12" xfId="1472"/>
    <cellStyle name="_Копия Макроэкономика 2007_ИП08 ПУ Склады 13" xfId="1473"/>
    <cellStyle name="_Копия Макроэкономика 2007_ИП08 ПУ Склады 14" xfId="1474"/>
    <cellStyle name="_Копия Макроэкономика 2007_ИП08 ПУ Склады 15" xfId="1475"/>
    <cellStyle name="_Копия Макроэкономика 2007_ИП08 ПУ Склады 16" xfId="1476"/>
    <cellStyle name="_Копия Макроэкономика 2007_ИП08 ПУ Склады 17" xfId="1477"/>
    <cellStyle name="_Копия Макроэкономика 2007_ИП08 ПУ Склады 18" xfId="1478"/>
    <cellStyle name="_Копия Макроэкономика 2007_ИП08 ПУ Склады 19" xfId="1479"/>
    <cellStyle name="_Копия Макроэкономика 2007_ИП08 ПУ Склады 2" xfId="1480"/>
    <cellStyle name="_Копия Макроэкономика 2007_ИП08 ПУ Склады 20" xfId="1481"/>
    <cellStyle name="_Копия Макроэкономика 2007_ИП08 ПУ Склады 21" xfId="1482"/>
    <cellStyle name="_Копия Макроэкономика 2007_ИП08 ПУ Склады 22" xfId="1483"/>
    <cellStyle name="_Копия Макроэкономика 2007_ИП08 ПУ Склады 23" xfId="1484"/>
    <cellStyle name="_Копия Макроэкономика 2007_ИП08 ПУ Склады 24" xfId="1485"/>
    <cellStyle name="_Копия Макроэкономика 2007_ИП08 ПУ Склады 25" xfId="1486"/>
    <cellStyle name="_Копия Макроэкономика 2007_ИП08 ПУ Склады 26" xfId="1487"/>
    <cellStyle name="_Копия Макроэкономика 2007_ИП08 ПУ Склады 27" xfId="1488"/>
    <cellStyle name="_Копия Макроэкономика 2007_ИП08 ПУ Склады 28" xfId="1489"/>
    <cellStyle name="_Копия Макроэкономика 2007_ИП08 ПУ Склады 29" xfId="1490"/>
    <cellStyle name="_Копия Макроэкономика 2007_ИП08 ПУ Склады 3" xfId="1491"/>
    <cellStyle name="_Копия Макроэкономика 2007_ИП08 ПУ Склады 3 2" xfId="1492"/>
    <cellStyle name="_Копия Макроэкономика 2007_ИП08 ПУ Склады 30" xfId="1493"/>
    <cellStyle name="_Копия Макроэкономика 2007_ИП08 ПУ Склады 31" xfId="1494"/>
    <cellStyle name="_Копия Макроэкономика 2007_ИП08 ПУ Склады 32" xfId="1495"/>
    <cellStyle name="_Копия Макроэкономика 2007_ИП08 ПУ Склады 33" xfId="1496"/>
    <cellStyle name="_Копия Макроэкономика 2007_ИП08 ПУ Склады 34" xfId="1497"/>
    <cellStyle name="_Копия Макроэкономика 2007_ИП08 ПУ Склады 35" xfId="1498"/>
    <cellStyle name="_Копия Макроэкономика 2007_ИП08 ПУ Склады 4" xfId="1499"/>
    <cellStyle name="_Копия Макроэкономика 2007_ИП08 ПУ Склады 4 2" xfId="1500"/>
    <cellStyle name="_Копия Макроэкономика 2007_ИП08 ПУ Склады 5" xfId="1501"/>
    <cellStyle name="_Копия Макроэкономика 2007_ИП08 ПУ Склады 5 2" xfId="1502"/>
    <cellStyle name="_Копия Макроэкономика 2007_ИП08 ПУ Склады 6" xfId="1503"/>
    <cellStyle name="_Копия Макроэкономика 2007_ИП08 ПУ Склады 7" xfId="1504"/>
    <cellStyle name="_Копия Макроэкономика 2007_ИП08 ПУ Склады 8" xfId="1505"/>
    <cellStyle name="_Копия Макроэкономика 2007_ИП08 ПУ Склады 9" xfId="1506"/>
    <cellStyle name="_Копия Макроэкономика 2007_Комплект 522 лава с примечанием 31.10.08" xfId="1507"/>
    <cellStyle name="_Копия Макроэкономика 2007_Копия ГК ГВУ Обоснование себестоимости 08.04.08 (4)" xfId="1508"/>
    <cellStyle name="_Копия Макроэкономика 2007_Копия ГК ГВУ Обоснование себестоимости 08.04.08 (4) 2" xfId="1509"/>
    <cellStyle name="_Копия Макроэкономика 2007_КП_РасчётМБ-12_Днепр_12.08.2008" xfId="1510"/>
    <cellStyle name="_Копия Макроэкономика 2007_лист график реализации 522 (детальный)" xfId="1511"/>
    <cellStyle name="_Копия Макроэкономика 2007_лист график реализации 522 (детальный) 10" xfId="1512"/>
    <cellStyle name="_Копия Макроэкономика 2007_лист график реализации 522 (детальный) 11" xfId="1513"/>
    <cellStyle name="_Копия Макроэкономика 2007_лист график реализации 522 (детальный) 12" xfId="1514"/>
    <cellStyle name="_Копия Макроэкономика 2007_лист график реализации 522 (детальный) 13" xfId="1515"/>
    <cellStyle name="_Копия Макроэкономика 2007_лист график реализации 522 (детальный) 14" xfId="1516"/>
    <cellStyle name="_Копия Макроэкономика 2007_лист график реализации 522 (детальный) 15" xfId="1517"/>
    <cellStyle name="_Копия Макроэкономика 2007_лист график реализации 522 (детальный) 16" xfId="1518"/>
    <cellStyle name="_Копия Макроэкономика 2007_лист график реализации 522 (детальный) 17" xfId="1519"/>
    <cellStyle name="_Копия Макроэкономика 2007_лист график реализации 522 (детальный) 18" xfId="1520"/>
    <cellStyle name="_Копия Макроэкономика 2007_лист график реализации 522 (детальный) 19" xfId="1521"/>
    <cellStyle name="_Копия Макроэкономика 2007_лист график реализации 522 (детальный) 2" xfId="1522"/>
    <cellStyle name="_Копия Макроэкономика 2007_лист график реализации 522 (детальный) 2 2" xfId="1523"/>
    <cellStyle name="_Копия Макроэкономика 2007_лист график реализации 522 (детальный) 20" xfId="1524"/>
    <cellStyle name="_Копия Макроэкономика 2007_лист график реализации 522 (детальный) 21" xfId="1525"/>
    <cellStyle name="_Копия Макроэкономика 2007_лист график реализации 522 (детальный) 22" xfId="1526"/>
    <cellStyle name="_Копия Макроэкономика 2007_лист график реализации 522 (детальный) 23" xfId="1527"/>
    <cellStyle name="_Копия Макроэкономика 2007_лист график реализации 522 (детальный) 24" xfId="1528"/>
    <cellStyle name="_Копия Макроэкономика 2007_лист график реализации 522 (детальный) 25" xfId="1529"/>
    <cellStyle name="_Копия Макроэкономика 2007_лист график реализации 522 (детальный) 26" xfId="1530"/>
    <cellStyle name="_Копия Макроэкономика 2007_лист график реализации 522 (детальный) 27" xfId="1531"/>
    <cellStyle name="_Копия Макроэкономика 2007_лист график реализации 522 (детальный) 28" xfId="1532"/>
    <cellStyle name="_Копия Макроэкономика 2007_лист график реализации 522 (детальный) 29" xfId="1533"/>
    <cellStyle name="_Копия Макроэкономика 2007_лист график реализации 522 (детальный) 3" xfId="1534"/>
    <cellStyle name="_Копия Макроэкономика 2007_лист график реализации 522 (детальный) 3 2" xfId="1535"/>
    <cellStyle name="_Копия Макроэкономика 2007_лист график реализации 522 (детальный) 30" xfId="1536"/>
    <cellStyle name="_Копия Макроэкономика 2007_лист график реализации 522 (детальный) 31" xfId="1537"/>
    <cellStyle name="_Копия Макроэкономика 2007_лист график реализации 522 (детальный) 32" xfId="1538"/>
    <cellStyle name="_Копия Макроэкономика 2007_лист график реализации 522 (детальный) 33" xfId="1539"/>
    <cellStyle name="_Копия Макроэкономика 2007_лист график реализации 522 (детальный) 34" xfId="1540"/>
    <cellStyle name="_Копия Макроэкономика 2007_лист график реализации 522 (детальный) 4" xfId="1541"/>
    <cellStyle name="_Копия Макроэкономика 2007_лист график реализации 522 (детальный) 4 2" xfId="1542"/>
    <cellStyle name="_Копия Макроэкономика 2007_лист график реализации 522 (детальный) 5" xfId="1543"/>
    <cellStyle name="_Копия Макроэкономика 2007_лист график реализации 522 (детальный) 6" xfId="1544"/>
    <cellStyle name="_Копия Макроэкономика 2007_лист график реализации 522 (детальный) 7" xfId="1545"/>
    <cellStyle name="_Копия Макроэкономика 2007_лист график реализации 522 (детальный) 8" xfId="1546"/>
    <cellStyle name="_Копия Макроэкономика 2007_лист график реализации 522 (детальный) 9" xfId="1547"/>
    <cellStyle name="_Копия Макроэкономика 2007_лист инвестиции" xfId="1548"/>
    <cellStyle name="_Копия Макроэкономика 2007_лист инвестиции 10" xfId="1549"/>
    <cellStyle name="_Копия Макроэкономика 2007_лист инвестиции 11" xfId="1550"/>
    <cellStyle name="_Копия Макроэкономика 2007_лист инвестиции 12" xfId="1551"/>
    <cellStyle name="_Копия Макроэкономика 2007_лист инвестиции 13" xfId="1552"/>
    <cellStyle name="_Копия Макроэкономика 2007_лист инвестиции 14" xfId="1553"/>
    <cellStyle name="_Копия Макроэкономика 2007_лист инвестиции 15" xfId="1554"/>
    <cellStyle name="_Копия Макроэкономика 2007_лист инвестиции 16" xfId="1555"/>
    <cellStyle name="_Копия Макроэкономика 2007_лист инвестиции 17" xfId="1556"/>
    <cellStyle name="_Копия Макроэкономика 2007_лист инвестиции 18" xfId="1557"/>
    <cellStyle name="_Копия Макроэкономика 2007_лист инвестиции 19" xfId="1558"/>
    <cellStyle name="_Копия Макроэкономика 2007_лист инвестиции 2" xfId="1559"/>
    <cellStyle name="_Копия Макроэкономика 2007_лист инвестиции 2 2" xfId="1560"/>
    <cellStyle name="_Копия Макроэкономика 2007_лист инвестиции 20" xfId="1561"/>
    <cellStyle name="_Копия Макроэкономика 2007_лист инвестиции 21" xfId="1562"/>
    <cellStyle name="_Копия Макроэкономика 2007_лист инвестиции 22" xfId="1563"/>
    <cellStyle name="_Копия Макроэкономика 2007_лист инвестиции 23" xfId="1564"/>
    <cellStyle name="_Копия Макроэкономика 2007_лист инвестиции 24" xfId="1565"/>
    <cellStyle name="_Копия Макроэкономика 2007_лист инвестиции 25" xfId="1566"/>
    <cellStyle name="_Копия Макроэкономика 2007_лист инвестиции 26" xfId="1567"/>
    <cellStyle name="_Копия Макроэкономика 2007_лист инвестиции 27" xfId="1568"/>
    <cellStyle name="_Копия Макроэкономика 2007_лист инвестиции 28" xfId="1569"/>
    <cellStyle name="_Копия Макроэкономика 2007_лист инвестиции 29" xfId="1570"/>
    <cellStyle name="_Копия Макроэкономика 2007_лист инвестиции 3" xfId="1571"/>
    <cellStyle name="_Копия Макроэкономика 2007_лист инвестиции 3 2" xfId="1572"/>
    <cellStyle name="_Копия Макроэкономика 2007_лист инвестиции 30" xfId="1573"/>
    <cellStyle name="_Копия Макроэкономика 2007_лист инвестиции 31" xfId="1574"/>
    <cellStyle name="_Копия Макроэкономика 2007_лист инвестиции 32" xfId="1575"/>
    <cellStyle name="_Копия Макроэкономика 2007_лист инвестиции 33" xfId="1576"/>
    <cellStyle name="_Копия Макроэкономика 2007_лист инвестиции 34" xfId="1577"/>
    <cellStyle name="_Копия Макроэкономика 2007_лист инвестиции 4" xfId="1578"/>
    <cellStyle name="_Копия Макроэкономика 2007_лист инвестиции 4 2" xfId="1579"/>
    <cellStyle name="_Копия Макроэкономика 2007_лист инвестиции 5" xfId="1580"/>
    <cellStyle name="_Копия Макроэкономика 2007_лист инвестиции 6" xfId="1581"/>
    <cellStyle name="_Копия Макроэкономика 2007_лист инвестиции 7" xfId="1582"/>
    <cellStyle name="_Копия Макроэкономика 2007_лист инвестиции 8" xfId="1583"/>
    <cellStyle name="_Копия Макроэкономика 2007_лист инвестиции 9" xfId="1584"/>
    <cellStyle name="_Копия Макроэкономика 2007_М07_ИП08 анкеры" xfId="1585"/>
    <cellStyle name="_Копия Макроэкономика 2007_М08_3 мес ПУ СМДПУ" xfId="1586"/>
    <cellStyle name="_Копия Макроэкономика 2007_М08_3 мес ПУ СМДПУ 2" xfId="1587"/>
    <cellStyle name="_Копия Макроэкономика 2007_М08_3 мес ПУ СМДПУ_09.04.08" xfId="1588"/>
    <cellStyle name="_Копия Макроэкономика 2007_М08_3 мес ПУ СМДПУ_09.04.08 2" xfId="1589"/>
    <cellStyle name="_Копия Макроэкономика 2007_М08_3 мес ПУ СМДУ общий 02.04" xfId="1590"/>
    <cellStyle name="_Копия Макроэкономика 2007_М08_3 мес ПУ СМДУ общий 02.04 2" xfId="1591"/>
    <cellStyle name="_Копия Макроэкономика 2007_М08_3 мес ПУ СМДУ_final14.03" xfId="1592"/>
    <cellStyle name="_Копия Макроэкономика 2007_М08_3 мес ПУ СМДУ_final14.03 2" xfId="1593"/>
    <cellStyle name="_Копия Макроэкономика 2007_М08_3мес ПУ Автобаза Мост_4" xfId="1594"/>
    <cellStyle name="_Копия Макроэкономика 2007_М08_3мес ПУ Автобаза Мост_4 2" xfId="1595"/>
    <cellStyle name="_Копия Макроэкономика 2007_М08_5 мес ПУ СМДПУ" xfId="1596"/>
    <cellStyle name="_Копия Макроэкономика 2007_М08_5 мес ПУ СМДПУ 19.05" xfId="1597"/>
    <cellStyle name="_Копия Макроэкономика 2007_М08_5 мес ПУ СМДПУ 19.05 2" xfId="1598"/>
    <cellStyle name="_Копия Макроэкономика 2007_М08_5 мес ПУ СМДПУ 2" xfId="1599"/>
    <cellStyle name="_Копия Макроэкономика 2007_М08_7мес._РасчётМБ-410_Степ_02.09.2008" xfId="1600"/>
    <cellStyle name="_Копия Макроэкономика 2007_М08_7мес._РасчётМБ-410_Степ_02.09.2008 10" xfId="1601"/>
    <cellStyle name="_Копия Макроэкономика 2007_М08_7мес._РасчётМБ-410_Степ_02.09.2008 11" xfId="1602"/>
    <cellStyle name="_Копия Макроэкономика 2007_М08_7мес._РасчётМБ-410_Степ_02.09.2008 12" xfId="1603"/>
    <cellStyle name="_Копия Макроэкономика 2007_М08_7мес._РасчётМБ-410_Степ_02.09.2008 13" xfId="1604"/>
    <cellStyle name="_Копия Макроэкономика 2007_М08_7мес._РасчётМБ-410_Степ_02.09.2008 14" xfId="1605"/>
    <cellStyle name="_Копия Макроэкономика 2007_М08_7мес._РасчётМБ-410_Степ_02.09.2008 15" xfId="1606"/>
    <cellStyle name="_Копия Макроэкономика 2007_М08_7мес._РасчётМБ-410_Степ_02.09.2008 16" xfId="1607"/>
    <cellStyle name="_Копия Макроэкономика 2007_М08_7мес._РасчётМБ-410_Степ_02.09.2008 17" xfId="1608"/>
    <cellStyle name="_Копия Макроэкономика 2007_М08_7мес._РасчётМБ-410_Степ_02.09.2008 18" xfId="1609"/>
    <cellStyle name="_Копия Макроэкономика 2007_М08_7мес._РасчётМБ-410_Степ_02.09.2008 19" xfId="1610"/>
    <cellStyle name="_Копия Макроэкономика 2007_М08_7мес._РасчётМБ-410_Степ_02.09.2008 2" xfId="1611"/>
    <cellStyle name="_Копия Макроэкономика 2007_М08_7мес._РасчётМБ-410_Степ_02.09.2008 2 2" xfId="1612"/>
    <cellStyle name="_Копия Макроэкономика 2007_М08_7мес._РасчётМБ-410_Степ_02.09.2008 20" xfId="1613"/>
    <cellStyle name="_Копия Макроэкономика 2007_М08_7мес._РасчётМБ-410_Степ_02.09.2008 21" xfId="1614"/>
    <cellStyle name="_Копия Макроэкономика 2007_М08_7мес._РасчётМБ-410_Степ_02.09.2008 22" xfId="1615"/>
    <cellStyle name="_Копия Макроэкономика 2007_М08_7мес._РасчётМБ-410_Степ_02.09.2008 23" xfId="1616"/>
    <cellStyle name="_Копия Макроэкономика 2007_М08_7мес._РасчётМБ-410_Степ_02.09.2008 24" xfId="1617"/>
    <cellStyle name="_Копия Макроэкономика 2007_М08_7мес._РасчётМБ-410_Степ_02.09.2008 25" xfId="1618"/>
    <cellStyle name="_Копия Макроэкономика 2007_М08_7мес._РасчётМБ-410_Степ_02.09.2008 26" xfId="1619"/>
    <cellStyle name="_Копия Макроэкономика 2007_М08_7мес._РасчётМБ-410_Степ_02.09.2008 27" xfId="1620"/>
    <cellStyle name="_Копия Макроэкономика 2007_М08_7мес._РасчётМБ-410_Степ_02.09.2008 28" xfId="1621"/>
    <cellStyle name="_Копия Макроэкономика 2007_М08_7мес._РасчётМБ-410_Степ_02.09.2008 29" xfId="1622"/>
    <cellStyle name="_Копия Макроэкономика 2007_М08_7мес._РасчётМБ-410_Степ_02.09.2008 3" xfId="1623"/>
    <cellStyle name="_Копия Макроэкономика 2007_М08_7мес._РасчётМБ-410_Степ_02.09.2008 3 2" xfId="1624"/>
    <cellStyle name="_Копия Макроэкономика 2007_М08_7мес._РасчётМБ-410_Степ_02.09.2008 30" xfId="1625"/>
    <cellStyle name="_Копия Макроэкономика 2007_М08_7мес._РасчётМБ-410_Степ_02.09.2008 31" xfId="1626"/>
    <cellStyle name="_Копия Макроэкономика 2007_М08_7мес._РасчётМБ-410_Степ_02.09.2008 32" xfId="1627"/>
    <cellStyle name="_Копия Макроэкономика 2007_М08_7мес._РасчётМБ-410_Степ_02.09.2008 33" xfId="1628"/>
    <cellStyle name="_Копия Макроэкономика 2007_М08_7мес._РасчётМБ-410_Степ_02.09.2008 34" xfId="1629"/>
    <cellStyle name="_Копия Макроэкономика 2007_М08_7мес._РасчётМБ-410_Степ_02.09.2008 4" xfId="1630"/>
    <cellStyle name="_Копия Макроэкономика 2007_М08_7мес._РасчётМБ-410_Степ_02.09.2008 4 2" xfId="1631"/>
    <cellStyle name="_Копия Макроэкономика 2007_М08_7мес._РасчётМБ-410_Степ_02.09.2008 5" xfId="1632"/>
    <cellStyle name="_Копия Макроэкономика 2007_М08_7мес._РасчётМБ-410_Степ_02.09.2008 6" xfId="1633"/>
    <cellStyle name="_Копия Макроэкономика 2007_М08_7мес._РасчётМБ-410_Степ_02.09.2008 7" xfId="1634"/>
    <cellStyle name="_Копия Макроэкономика 2007_М08_7мес._РасчётМБ-410_Степ_02.09.2008 8" xfId="1635"/>
    <cellStyle name="_Копия Макроэкономика 2007_М08_7мес._РасчётМБ-410_Степ_02.09.2008 9" xfId="1636"/>
    <cellStyle name="_Копия Макроэкономика 2007_Обосн себес  Без замены подъемной машины 22 09 08" xfId="1637"/>
    <cellStyle name="_Копия Макроэкономика 2007_Обосн себес  с заменой подъемной машины 22 09 08" xfId="1638"/>
    <cellStyle name="_Копия Макроэкономика 2007_Обоснование себестоимости_исход" xfId="1639"/>
    <cellStyle name="_Копия Макроэкономика 2007_Обоснование себестоимости_исход 10" xfId="1640"/>
    <cellStyle name="_Копия Макроэкономика 2007_Обоснование себестоимости_исход 11" xfId="1641"/>
    <cellStyle name="_Копия Макроэкономика 2007_Обоснование себестоимости_исход 12" xfId="1642"/>
    <cellStyle name="_Копия Макроэкономика 2007_Обоснование себестоимости_исход 13" xfId="1643"/>
    <cellStyle name="_Копия Макроэкономика 2007_Обоснование себестоимости_исход 14" xfId="1644"/>
    <cellStyle name="_Копия Макроэкономика 2007_Обоснование себестоимости_исход 15" xfId="1645"/>
    <cellStyle name="_Копия Макроэкономика 2007_Обоснование себестоимости_исход 16" xfId="1646"/>
    <cellStyle name="_Копия Макроэкономика 2007_Обоснование себестоимости_исход 17" xfId="1647"/>
    <cellStyle name="_Копия Макроэкономика 2007_Обоснование себестоимости_исход 18" xfId="1648"/>
    <cellStyle name="_Копия Макроэкономика 2007_Обоснование себестоимости_исход 19" xfId="1649"/>
    <cellStyle name="_Копия Макроэкономика 2007_Обоснование себестоимости_исход 2" xfId="1650"/>
    <cellStyle name="_Копия Макроэкономика 2007_Обоснование себестоимости_исход 2 2" xfId="1651"/>
    <cellStyle name="_Копия Макроэкономика 2007_Обоснование себестоимости_исход 20" xfId="1652"/>
    <cellStyle name="_Копия Макроэкономика 2007_Обоснование себестоимости_исход 21" xfId="1653"/>
    <cellStyle name="_Копия Макроэкономика 2007_Обоснование себестоимости_исход 22" xfId="1654"/>
    <cellStyle name="_Копия Макроэкономика 2007_Обоснование себестоимости_исход 23" xfId="1655"/>
    <cellStyle name="_Копия Макроэкономика 2007_Обоснование себестоимости_исход 24" xfId="1656"/>
    <cellStyle name="_Копия Макроэкономика 2007_Обоснование себестоимости_исход 25" xfId="1657"/>
    <cellStyle name="_Копия Макроэкономика 2007_Обоснование себестоимости_исход 26" xfId="1658"/>
    <cellStyle name="_Копия Макроэкономика 2007_Обоснование себестоимости_исход 27" xfId="1659"/>
    <cellStyle name="_Копия Макроэкономика 2007_Обоснование себестоимости_исход 28" xfId="1660"/>
    <cellStyle name="_Копия Макроэкономика 2007_Обоснование себестоимости_исход 29" xfId="1661"/>
    <cellStyle name="_Копия Макроэкономика 2007_Обоснование себестоимости_исход 3" xfId="1662"/>
    <cellStyle name="_Копия Макроэкономика 2007_Обоснование себестоимости_исход 3 2" xfId="1663"/>
    <cellStyle name="_Копия Макроэкономика 2007_Обоснование себестоимости_исход 30" xfId="1664"/>
    <cellStyle name="_Копия Макроэкономика 2007_Обоснование себестоимости_исход 31" xfId="1665"/>
    <cellStyle name="_Копия Макроэкономика 2007_Обоснование себестоимости_исход 32" xfId="1666"/>
    <cellStyle name="_Копия Макроэкономика 2007_Обоснование себестоимости_исход 33" xfId="1667"/>
    <cellStyle name="_Копия Макроэкономика 2007_Обоснование себестоимости_исход 34" xfId="1668"/>
    <cellStyle name="_Копия Макроэкономика 2007_Обоснование себестоимости_исход 4" xfId="1669"/>
    <cellStyle name="_Копия Макроэкономика 2007_Обоснование себестоимости_исход 4 2" xfId="1670"/>
    <cellStyle name="_Копия Макроэкономика 2007_Обоснование себестоимости_исход 5" xfId="1671"/>
    <cellStyle name="_Копия Макроэкономика 2007_Обоснование себестоимости_исход 6" xfId="1672"/>
    <cellStyle name="_Копия Макроэкономика 2007_Обоснование себестоимости_исход 7" xfId="1673"/>
    <cellStyle name="_Копия Макроэкономика 2007_Обоснование себестоимости_исход 8" xfId="1674"/>
    <cellStyle name="_Копия Макроэкономика 2007_Обоснование себестоимости_исход 9" xfId="1675"/>
    <cellStyle name="_Копия Макроэкономика 2007_Обоснование себестоимости_исход__М08_4мес_Модернизация УПК Терновская-ХЗ" xfId="1676"/>
    <cellStyle name="_Копия Макроэкономика 2007_Обоснование себестоимости_исход__М08_4мес_Модернизация УПК Терновская-ХЗ 10" xfId="1677"/>
    <cellStyle name="_Копия Макроэкономика 2007_Обоснование себестоимости_исход__М08_4мес_Модернизация УПК Терновская-ХЗ 11" xfId="1678"/>
    <cellStyle name="_Копия Макроэкономика 2007_Обоснование себестоимости_исход__М08_4мес_Модернизация УПК Терновская-ХЗ 12" xfId="1679"/>
    <cellStyle name="_Копия Макроэкономика 2007_Обоснование себестоимости_исход__М08_4мес_Модернизация УПК Терновская-ХЗ 13" xfId="1680"/>
    <cellStyle name="_Копия Макроэкономика 2007_Обоснование себестоимости_исход__М08_4мес_Модернизация УПК Терновская-ХЗ 14" xfId="1681"/>
    <cellStyle name="_Копия Макроэкономика 2007_Обоснование себестоимости_исход__М08_4мес_Модернизация УПК Терновская-ХЗ 15" xfId="1682"/>
    <cellStyle name="_Копия Макроэкономика 2007_Обоснование себестоимости_исход__М08_4мес_Модернизация УПК Терновская-ХЗ 16" xfId="1683"/>
    <cellStyle name="_Копия Макроэкономика 2007_Обоснование себестоимости_исход__М08_4мес_Модернизация УПК Терновская-ХЗ 17" xfId="1684"/>
    <cellStyle name="_Копия Макроэкономика 2007_Обоснование себестоимости_исход__М08_4мес_Модернизация УПК Терновская-ХЗ 18" xfId="1685"/>
    <cellStyle name="_Копия Макроэкономика 2007_Обоснование себестоимости_исход__М08_4мес_Модернизация УПК Терновская-ХЗ 19" xfId="1686"/>
    <cellStyle name="_Копия Макроэкономика 2007_Обоснование себестоимости_исход__М08_4мес_Модернизация УПК Терновская-ХЗ 2" xfId="1687"/>
    <cellStyle name="_Копия Макроэкономика 2007_Обоснование себестоимости_исход__М08_4мес_Модернизация УПК Терновская-ХЗ 2 2" xfId="1688"/>
    <cellStyle name="_Копия Макроэкономика 2007_Обоснование себестоимости_исход__М08_4мес_Модернизация УПК Терновская-ХЗ 20" xfId="1689"/>
    <cellStyle name="_Копия Макроэкономика 2007_Обоснование себестоимости_исход__М08_4мес_Модернизация УПК Терновская-ХЗ 21" xfId="1690"/>
    <cellStyle name="_Копия Макроэкономика 2007_Обоснование себестоимости_исход__М08_4мес_Модернизация УПК Терновская-ХЗ 22" xfId="1691"/>
    <cellStyle name="_Копия Макроэкономика 2007_Обоснование себестоимости_исход__М08_4мес_Модернизация УПК Терновская-ХЗ 23" xfId="1692"/>
    <cellStyle name="_Копия Макроэкономика 2007_Обоснование себестоимости_исход__М08_4мес_Модернизация УПК Терновская-ХЗ 24" xfId="1693"/>
    <cellStyle name="_Копия Макроэкономика 2007_Обоснование себестоимости_исход__М08_4мес_Модернизация УПК Терновская-ХЗ 25" xfId="1694"/>
    <cellStyle name="_Копия Макроэкономика 2007_Обоснование себестоимости_исход__М08_4мес_Модернизация УПК Терновская-ХЗ 26" xfId="1695"/>
    <cellStyle name="_Копия Макроэкономика 2007_Обоснование себестоимости_исход__М08_4мес_Модернизация УПК Терновская-ХЗ 27" xfId="1696"/>
    <cellStyle name="_Копия Макроэкономика 2007_Обоснование себестоимости_исход__М08_4мес_Модернизация УПК Терновская-ХЗ 28" xfId="1697"/>
    <cellStyle name="_Копия Макроэкономика 2007_Обоснование себестоимости_исход__М08_4мес_Модернизация УПК Терновская-ХЗ 29" xfId="1698"/>
    <cellStyle name="_Копия Макроэкономика 2007_Обоснование себестоимости_исход__М08_4мес_Модернизация УПК Терновская-ХЗ 3" xfId="1699"/>
    <cellStyle name="_Копия Макроэкономика 2007_Обоснование себестоимости_исход__М08_4мес_Модернизация УПК Терновская-ХЗ 3 2" xfId="1700"/>
    <cellStyle name="_Копия Макроэкономика 2007_Обоснование себестоимости_исход__М08_4мес_Модернизация УПК Терновская-ХЗ 30" xfId="1701"/>
    <cellStyle name="_Копия Макроэкономика 2007_Обоснование себестоимости_исход__М08_4мес_Модернизация УПК Терновская-ХЗ 31" xfId="1702"/>
    <cellStyle name="_Копия Макроэкономика 2007_Обоснование себестоимости_исход__М08_4мес_Модернизация УПК Терновская-ХЗ 32" xfId="1703"/>
    <cellStyle name="_Копия Макроэкономика 2007_Обоснование себестоимости_исход__М08_4мес_Модернизация УПК Терновская-ХЗ 33" xfId="1704"/>
    <cellStyle name="_Копия Макроэкономика 2007_Обоснование себестоимости_исход__М08_4мес_Модернизация УПК Терновская-ХЗ 34" xfId="1705"/>
    <cellStyle name="_Копия Макроэкономика 2007_Обоснование себестоимости_исход__М08_4мес_Модернизация УПК Терновская-ХЗ 4" xfId="1706"/>
    <cellStyle name="_Копия Макроэкономика 2007_Обоснование себестоимости_исход__М08_4мес_Модернизация УПК Терновская-ХЗ 4 2" xfId="1707"/>
    <cellStyle name="_Копия Макроэкономика 2007_Обоснование себестоимости_исход__М08_4мес_Модернизация УПК Терновская-ХЗ 5" xfId="1708"/>
    <cellStyle name="_Копия Макроэкономика 2007_Обоснование себестоимости_исход__М08_4мес_Модернизация УПК Терновская-ХЗ 6" xfId="1709"/>
    <cellStyle name="_Копия Макроэкономика 2007_Обоснование себестоимости_исход__М08_4мес_Модернизация УПК Терновская-ХЗ 7" xfId="1710"/>
    <cellStyle name="_Копия Макроэкономика 2007_Обоснование себестоимости_исход__М08_4мес_Модернизация УПК Терновская-ХЗ 8" xfId="1711"/>
    <cellStyle name="_Копия Макроэкономика 2007_Обоснование себестоимости_исход__М08_4мес_Модернизация УПК Терновская-ХЗ 9" xfId="1712"/>
    <cellStyle name="_Копия Макроэкономика 2007_Обоснование себестоимости_исход_Книга1" xfId="1713"/>
    <cellStyle name="_Копия Макроэкономика 2007_Обоснование себестоимости_исход_Книга1 10" xfId="1714"/>
    <cellStyle name="_Копия Макроэкономика 2007_Обоснование себестоимости_исход_Книга1 11" xfId="1715"/>
    <cellStyle name="_Копия Макроэкономика 2007_Обоснование себестоимости_исход_Книга1 12" xfId="1716"/>
    <cellStyle name="_Копия Макроэкономика 2007_Обоснование себестоимости_исход_Книга1 13" xfId="1717"/>
    <cellStyle name="_Копия Макроэкономика 2007_Обоснование себестоимости_исход_Книга1 14" xfId="1718"/>
    <cellStyle name="_Копия Макроэкономика 2007_Обоснование себестоимости_исход_Книга1 15" xfId="1719"/>
    <cellStyle name="_Копия Макроэкономика 2007_Обоснование себестоимости_исход_Книга1 16" xfId="1720"/>
    <cellStyle name="_Копия Макроэкономика 2007_Обоснование себестоимости_исход_Книга1 17" xfId="1721"/>
    <cellStyle name="_Копия Макроэкономика 2007_Обоснование себестоимости_исход_Книга1 18" xfId="1722"/>
    <cellStyle name="_Копия Макроэкономика 2007_Обоснование себестоимости_исход_Книга1 19" xfId="1723"/>
    <cellStyle name="_Копия Макроэкономика 2007_Обоснование себестоимости_исход_Книга1 2" xfId="1724"/>
    <cellStyle name="_Копия Макроэкономика 2007_Обоснование себестоимости_исход_Книга1 2 2" xfId="1725"/>
    <cellStyle name="_Копия Макроэкономика 2007_Обоснование себестоимости_исход_Книга1 20" xfId="1726"/>
    <cellStyle name="_Копия Макроэкономика 2007_Обоснование себестоимости_исход_Книга1 21" xfId="1727"/>
    <cellStyle name="_Копия Макроэкономика 2007_Обоснование себестоимости_исход_Книга1 22" xfId="1728"/>
    <cellStyle name="_Копия Макроэкономика 2007_Обоснование себестоимости_исход_Книга1 23" xfId="1729"/>
    <cellStyle name="_Копия Макроэкономика 2007_Обоснование себестоимости_исход_Книга1 24" xfId="1730"/>
    <cellStyle name="_Копия Макроэкономика 2007_Обоснование себестоимости_исход_Книга1 25" xfId="1731"/>
    <cellStyle name="_Копия Макроэкономика 2007_Обоснование себестоимости_исход_Книга1 26" xfId="1732"/>
    <cellStyle name="_Копия Макроэкономика 2007_Обоснование себестоимости_исход_Книга1 27" xfId="1733"/>
    <cellStyle name="_Копия Макроэкономика 2007_Обоснование себестоимости_исход_Книга1 28" xfId="1734"/>
    <cellStyle name="_Копия Макроэкономика 2007_Обоснование себестоимости_исход_Книга1 29" xfId="1735"/>
    <cellStyle name="_Копия Макроэкономика 2007_Обоснование себестоимости_исход_Книга1 3" xfId="1736"/>
    <cellStyle name="_Копия Макроэкономика 2007_Обоснование себестоимости_исход_Книга1 3 2" xfId="1737"/>
    <cellStyle name="_Копия Макроэкономика 2007_Обоснование себестоимости_исход_Книга1 30" xfId="1738"/>
    <cellStyle name="_Копия Макроэкономика 2007_Обоснование себестоимости_исход_Книга1 31" xfId="1739"/>
    <cellStyle name="_Копия Макроэкономика 2007_Обоснование себестоимости_исход_Книга1 32" xfId="1740"/>
    <cellStyle name="_Копия Макроэкономика 2007_Обоснование себестоимости_исход_Книга1 33" xfId="1741"/>
    <cellStyle name="_Копия Макроэкономика 2007_Обоснование себестоимости_исход_Книга1 34" xfId="1742"/>
    <cellStyle name="_Копия Макроэкономика 2007_Обоснование себестоимости_исход_Книга1 4" xfId="1743"/>
    <cellStyle name="_Копия Макроэкономика 2007_Обоснование себестоимости_исход_Книга1 4 2" xfId="1744"/>
    <cellStyle name="_Копия Макроэкономика 2007_Обоснование себестоимости_исход_Книга1 5" xfId="1745"/>
    <cellStyle name="_Копия Макроэкономика 2007_Обоснование себестоимости_исход_Книга1 6" xfId="1746"/>
    <cellStyle name="_Копия Макроэкономика 2007_Обоснование себестоимости_исход_Книга1 7" xfId="1747"/>
    <cellStyle name="_Копия Макроэкономика 2007_Обоснование себестоимости_исход_Книга1 8" xfId="1748"/>
    <cellStyle name="_Копия Макроэкономика 2007_Обоснование себестоимости_исход_Книга1 9" xfId="1749"/>
    <cellStyle name="_Копия Макроэкономика 2007_Павлоградская себестоимость для мегапроекта 2019 год 2 вариант xls16с (3)" xfId="1750"/>
    <cellStyle name="_Копия Макроэкономика 2007_Павлоградская себестоимость для мегапроекта 2019 год 2 вариант xls16с (3) 10" xfId="1751"/>
    <cellStyle name="_Копия Макроэкономика 2007_Павлоградская себестоимость для мегапроекта 2019 год 2 вариант xls16с (3) 11" xfId="1752"/>
    <cellStyle name="_Копия Макроэкономика 2007_Павлоградская себестоимость для мегапроекта 2019 год 2 вариант xls16с (3) 12" xfId="1753"/>
    <cellStyle name="_Копия Макроэкономика 2007_Павлоградская себестоимость для мегапроекта 2019 год 2 вариант xls16с (3) 13" xfId="1754"/>
    <cellStyle name="_Копия Макроэкономика 2007_Павлоградская себестоимость для мегапроекта 2019 год 2 вариант xls16с (3) 14" xfId="1755"/>
    <cellStyle name="_Копия Макроэкономика 2007_Павлоградская себестоимость для мегапроекта 2019 год 2 вариант xls16с (3) 15" xfId="1756"/>
    <cellStyle name="_Копия Макроэкономика 2007_Павлоградская себестоимость для мегапроекта 2019 год 2 вариант xls16с (3) 16" xfId="1757"/>
    <cellStyle name="_Копия Макроэкономика 2007_Павлоградская себестоимость для мегапроекта 2019 год 2 вариант xls16с (3) 17" xfId="1758"/>
    <cellStyle name="_Копия Макроэкономика 2007_Павлоградская себестоимость для мегапроекта 2019 год 2 вариант xls16с (3) 18" xfId="1759"/>
    <cellStyle name="_Копия Макроэкономика 2007_Павлоградская себестоимость для мегапроекта 2019 год 2 вариант xls16с (3) 19" xfId="1760"/>
    <cellStyle name="_Копия Макроэкономика 2007_Павлоградская себестоимость для мегапроекта 2019 год 2 вариант xls16с (3) 2" xfId="1761"/>
    <cellStyle name="_Копия Макроэкономика 2007_Павлоградская себестоимость для мегапроекта 2019 год 2 вариант xls16с (3) 2 2" xfId="1762"/>
    <cellStyle name="_Копия Макроэкономика 2007_Павлоградская себестоимость для мегапроекта 2019 год 2 вариант xls16с (3) 20" xfId="1763"/>
    <cellStyle name="_Копия Макроэкономика 2007_Павлоградская себестоимость для мегапроекта 2019 год 2 вариант xls16с (3) 21" xfId="1764"/>
    <cellStyle name="_Копия Макроэкономика 2007_Павлоградская себестоимость для мегапроекта 2019 год 2 вариант xls16с (3) 22" xfId="1765"/>
    <cellStyle name="_Копия Макроэкономика 2007_Павлоградская себестоимость для мегапроекта 2019 год 2 вариант xls16с (3) 23" xfId="1766"/>
    <cellStyle name="_Копия Макроэкономика 2007_Павлоградская себестоимость для мегапроекта 2019 год 2 вариант xls16с (3) 24" xfId="1767"/>
    <cellStyle name="_Копия Макроэкономика 2007_Павлоградская себестоимость для мегапроекта 2019 год 2 вариант xls16с (3) 25" xfId="1768"/>
    <cellStyle name="_Копия Макроэкономика 2007_Павлоградская себестоимость для мегапроекта 2019 год 2 вариант xls16с (3) 26" xfId="1769"/>
    <cellStyle name="_Копия Макроэкономика 2007_Павлоградская себестоимость для мегапроекта 2019 год 2 вариант xls16с (3) 27" xfId="1770"/>
    <cellStyle name="_Копия Макроэкономика 2007_Павлоградская себестоимость для мегапроекта 2019 год 2 вариант xls16с (3) 28" xfId="1771"/>
    <cellStyle name="_Копия Макроэкономика 2007_Павлоградская себестоимость для мегапроекта 2019 год 2 вариант xls16с (3) 29" xfId="1772"/>
    <cellStyle name="_Копия Макроэкономика 2007_Павлоградская себестоимость для мегапроекта 2019 год 2 вариант xls16с (3) 3" xfId="1773"/>
    <cellStyle name="_Копия Макроэкономика 2007_Павлоградская себестоимость для мегапроекта 2019 год 2 вариант xls16с (3) 3 2" xfId="1774"/>
    <cellStyle name="_Копия Макроэкономика 2007_Павлоградская себестоимость для мегапроекта 2019 год 2 вариант xls16с (3) 30" xfId="1775"/>
    <cellStyle name="_Копия Макроэкономика 2007_Павлоградская себестоимость для мегапроекта 2019 год 2 вариант xls16с (3) 31" xfId="1776"/>
    <cellStyle name="_Копия Макроэкономика 2007_Павлоградская себестоимость для мегапроекта 2019 год 2 вариант xls16с (3) 32" xfId="1777"/>
    <cellStyle name="_Копия Макроэкономика 2007_Павлоградская себестоимость для мегапроекта 2019 год 2 вариант xls16с (3) 33" xfId="1778"/>
    <cellStyle name="_Копия Макроэкономика 2007_Павлоградская себестоимость для мегапроекта 2019 год 2 вариант xls16с (3) 34" xfId="1779"/>
    <cellStyle name="_Копия Макроэкономика 2007_Павлоградская себестоимость для мегапроекта 2019 год 2 вариант xls16с (3) 4" xfId="1780"/>
    <cellStyle name="_Копия Макроэкономика 2007_Павлоградская себестоимость для мегапроекта 2019 год 2 вариант xls16с (3) 4 2" xfId="1781"/>
    <cellStyle name="_Копия Макроэкономика 2007_Павлоградская себестоимость для мегапроекта 2019 год 2 вариант xls16с (3) 5" xfId="1782"/>
    <cellStyle name="_Копия Макроэкономика 2007_Павлоградская себестоимость для мегапроекта 2019 год 2 вариант xls16с (3) 6" xfId="1783"/>
    <cellStyle name="_Копия Макроэкономика 2007_Павлоградская себестоимость для мегапроекта 2019 год 2 вариант xls16с (3) 7" xfId="1784"/>
    <cellStyle name="_Копия Макроэкономика 2007_Павлоградская себестоимость для мегапроекта 2019 год 2 вариант xls16с (3) 8" xfId="1785"/>
    <cellStyle name="_Копия Макроэкономика 2007_Павлоградская себестоимость для мегапроекта 2019 год 2 вариант xls16с (3) 9" xfId="1786"/>
    <cellStyle name="_Копия Макроэкономика 2007_Павлоградская себестоимость для мегапроекта 2019 год xls16с (2)" xfId="1787"/>
    <cellStyle name="_Копия Макроэкономика 2007_Павлоградская себестоимость для мегапроекта 2019 год xls16с (2) 10" xfId="1788"/>
    <cellStyle name="_Копия Макроэкономика 2007_Павлоградская себестоимость для мегапроекта 2019 год xls16с (2) 11" xfId="1789"/>
    <cellStyle name="_Копия Макроэкономика 2007_Павлоградская себестоимость для мегапроекта 2019 год xls16с (2) 12" xfId="1790"/>
    <cellStyle name="_Копия Макроэкономика 2007_Павлоградская себестоимость для мегапроекта 2019 год xls16с (2) 13" xfId="1791"/>
    <cellStyle name="_Копия Макроэкономика 2007_Павлоградская себестоимость для мегапроекта 2019 год xls16с (2) 14" xfId="1792"/>
    <cellStyle name="_Копия Макроэкономика 2007_Павлоградская себестоимость для мегапроекта 2019 год xls16с (2) 15" xfId="1793"/>
    <cellStyle name="_Копия Макроэкономика 2007_Павлоградская себестоимость для мегапроекта 2019 год xls16с (2) 16" xfId="1794"/>
    <cellStyle name="_Копия Макроэкономика 2007_Павлоградская себестоимость для мегапроекта 2019 год xls16с (2) 17" xfId="1795"/>
    <cellStyle name="_Копия Макроэкономика 2007_Павлоградская себестоимость для мегапроекта 2019 год xls16с (2) 18" xfId="1796"/>
    <cellStyle name="_Копия Макроэкономика 2007_Павлоградская себестоимость для мегапроекта 2019 год xls16с (2) 19" xfId="1797"/>
    <cellStyle name="_Копия Макроэкономика 2007_Павлоградская себестоимость для мегапроекта 2019 год xls16с (2) 2" xfId="1798"/>
    <cellStyle name="_Копия Макроэкономика 2007_Павлоградская себестоимость для мегапроекта 2019 год xls16с (2) 2 2" xfId="1799"/>
    <cellStyle name="_Копия Макроэкономика 2007_Павлоградская себестоимость для мегапроекта 2019 год xls16с (2) 20" xfId="1800"/>
    <cellStyle name="_Копия Макроэкономика 2007_Павлоградская себестоимость для мегапроекта 2019 год xls16с (2) 21" xfId="1801"/>
    <cellStyle name="_Копия Макроэкономика 2007_Павлоградская себестоимость для мегапроекта 2019 год xls16с (2) 22" xfId="1802"/>
    <cellStyle name="_Копия Макроэкономика 2007_Павлоградская себестоимость для мегапроекта 2019 год xls16с (2) 23" xfId="1803"/>
    <cellStyle name="_Копия Макроэкономика 2007_Павлоградская себестоимость для мегапроекта 2019 год xls16с (2) 24" xfId="1804"/>
    <cellStyle name="_Копия Макроэкономика 2007_Павлоградская себестоимость для мегапроекта 2019 год xls16с (2) 25" xfId="1805"/>
    <cellStyle name="_Копия Макроэкономика 2007_Павлоградская себестоимость для мегапроекта 2019 год xls16с (2) 26" xfId="1806"/>
    <cellStyle name="_Копия Макроэкономика 2007_Павлоградская себестоимость для мегапроекта 2019 год xls16с (2) 27" xfId="1807"/>
    <cellStyle name="_Копия Макроэкономика 2007_Павлоградская себестоимость для мегапроекта 2019 год xls16с (2) 28" xfId="1808"/>
    <cellStyle name="_Копия Макроэкономика 2007_Павлоградская себестоимость для мегапроекта 2019 год xls16с (2) 29" xfId="1809"/>
    <cellStyle name="_Копия Макроэкономика 2007_Павлоградская себестоимость для мегапроекта 2019 год xls16с (2) 3" xfId="1810"/>
    <cellStyle name="_Копия Макроэкономика 2007_Павлоградская себестоимость для мегапроекта 2019 год xls16с (2) 3 2" xfId="1811"/>
    <cellStyle name="_Копия Макроэкономика 2007_Павлоградская себестоимость для мегапроекта 2019 год xls16с (2) 30" xfId="1812"/>
    <cellStyle name="_Копия Макроэкономика 2007_Павлоградская себестоимость для мегапроекта 2019 год xls16с (2) 31" xfId="1813"/>
    <cellStyle name="_Копия Макроэкономика 2007_Павлоградская себестоимость для мегапроекта 2019 год xls16с (2) 32" xfId="1814"/>
    <cellStyle name="_Копия Макроэкономика 2007_Павлоградская себестоимость для мегапроекта 2019 год xls16с (2) 33" xfId="1815"/>
    <cellStyle name="_Копия Макроэкономика 2007_Павлоградская себестоимость для мегапроекта 2019 год xls16с (2) 34" xfId="1816"/>
    <cellStyle name="_Копия Макроэкономика 2007_Павлоградская себестоимость для мегапроекта 2019 год xls16с (2) 4" xfId="1817"/>
    <cellStyle name="_Копия Макроэкономика 2007_Павлоградская себестоимость для мегапроекта 2019 год xls16с (2) 4 2" xfId="1818"/>
    <cellStyle name="_Копия Макроэкономика 2007_Павлоградская себестоимость для мегапроекта 2019 год xls16с (2) 5" xfId="1819"/>
    <cellStyle name="_Копия Макроэкономика 2007_Павлоградская себестоимость для мегапроекта 2019 год xls16с (2) 6" xfId="1820"/>
    <cellStyle name="_Копия Макроэкономика 2007_Павлоградская себестоимость для мегапроекта 2019 год xls16с (2) 7" xfId="1821"/>
    <cellStyle name="_Копия Макроэкономика 2007_Павлоградская себестоимость для мегапроекта 2019 год xls16с (2) 8" xfId="1822"/>
    <cellStyle name="_Копия Макроэкономика 2007_Павлоградская себестоимость для мегапроекта 2019 год xls16с (2) 9" xfId="1823"/>
    <cellStyle name="_Копия Макроэкономика 2007_Протокол 163 от 18 03 2008" xfId="1824"/>
    <cellStyle name="_Копия Макроэкономика 2007_Протокол 163 от 18 03 2008 2" xfId="1825"/>
    <cellStyle name="_Копия Макроэкономика 2007_ПУ_23004_утв.2009г._9 мес ПУ СМДПУ 14.10" xfId="1826"/>
    <cellStyle name="_Копия Макроэкономика 2007_ПУ_23004_утв.2009г._9 мес ПУ СМДПУ 14.10 2" xfId="1827"/>
    <cellStyle name="_Копия Макроэкономика 2007_ПУ_23004_утв.2009г._9 мес ПУ СМДПУ 22.09.08ДОРАБОТКА(обновл.цен)" xfId="1828"/>
    <cellStyle name="_Копия Макроэкономика 2007_ПУ_23004_утв.2009г._9 мес ПУ СМДПУ 22.09.08ДОРАБОТКА(обновл.цен) 2" xfId="1829"/>
    <cellStyle name="_Копия Макроэкономика 2007_ПУ_23004_утв.2009г._9 мес ПУ СМДПУ 23.09.08ДОРАБОТКА(ИКПУ 2209)" xfId="1830"/>
    <cellStyle name="_Копия Макроэкономика 2007_ПУ_23004_утв.2009г._9 мес ПУ СМДПУ 23.09.08ДОРАБОТКА(ИКПУ 2209) 2" xfId="1831"/>
    <cellStyle name="_Копия Макроэкономика 2007_расчет вагонов 2" xfId="1832"/>
    <cellStyle name="_Копия Макроэкономика 2007_расчет лавы" xfId="1833"/>
    <cellStyle name="_Копия Макроэкономика 2007_расчет лавы 10" xfId="1834"/>
    <cellStyle name="_Копия Макроэкономика 2007_расчет лавы 11" xfId="1835"/>
    <cellStyle name="_Копия Макроэкономика 2007_расчет лавы 12" xfId="1836"/>
    <cellStyle name="_Копия Макроэкономика 2007_расчет лавы 13" xfId="1837"/>
    <cellStyle name="_Копия Макроэкономика 2007_расчет лавы 14" xfId="1838"/>
    <cellStyle name="_Копия Макроэкономика 2007_расчет лавы 15" xfId="1839"/>
    <cellStyle name="_Копия Макроэкономика 2007_расчет лавы 16" xfId="1840"/>
    <cellStyle name="_Копия Макроэкономика 2007_расчет лавы 17" xfId="1841"/>
    <cellStyle name="_Копия Макроэкономика 2007_расчет лавы 18" xfId="1842"/>
    <cellStyle name="_Копия Макроэкономика 2007_расчет лавы 19" xfId="1843"/>
    <cellStyle name="_Копия Макроэкономика 2007_расчет лавы 2" xfId="1844"/>
    <cellStyle name="_Копия Макроэкономика 2007_расчет лавы 2 2" xfId="1845"/>
    <cellStyle name="_Копия Макроэкономика 2007_расчет лавы 20" xfId="1846"/>
    <cellStyle name="_Копия Макроэкономика 2007_расчет лавы 21" xfId="1847"/>
    <cellStyle name="_Копия Макроэкономика 2007_расчет лавы 22" xfId="1848"/>
    <cellStyle name="_Копия Макроэкономика 2007_расчет лавы 23" xfId="1849"/>
    <cellStyle name="_Копия Макроэкономика 2007_расчет лавы 24" xfId="1850"/>
    <cellStyle name="_Копия Макроэкономика 2007_расчет лавы 25" xfId="1851"/>
    <cellStyle name="_Копия Макроэкономика 2007_расчет лавы 26" xfId="1852"/>
    <cellStyle name="_Копия Макроэкономика 2007_расчет лавы 27" xfId="1853"/>
    <cellStyle name="_Копия Макроэкономика 2007_расчет лавы 28" xfId="1854"/>
    <cellStyle name="_Копия Макроэкономика 2007_расчет лавы 29" xfId="1855"/>
    <cellStyle name="_Копия Макроэкономика 2007_расчет лавы 3" xfId="1856"/>
    <cellStyle name="_Копия Макроэкономика 2007_расчет лавы 3 2" xfId="1857"/>
    <cellStyle name="_Копия Макроэкономика 2007_расчет лавы 30" xfId="1858"/>
    <cellStyle name="_Копия Макроэкономика 2007_расчет лавы 31" xfId="1859"/>
    <cellStyle name="_Копия Макроэкономика 2007_расчет лавы 32" xfId="1860"/>
    <cellStyle name="_Копия Макроэкономика 2007_расчет лавы 33" xfId="1861"/>
    <cellStyle name="_Копия Макроэкономика 2007_расчет лавы 34" xfId="1862"/>
    <cellStyle name="_Копия Макроэкономика 2007_расчет лавы 4" xfId="1863"/>
    <cellStyle name="_Копия Макроэкономика 2007_расчет лавы 4 2" xfId="1864"/>
    <cellStyle name="_Копия Макроэкономика 2007_расчет лавы 5" xfId="1865"/>
    <cellStyle name="_Копия Макроэкономика 2007_расчет лавы 6" xfId="1866"/>
    <cellStyle name="_Копия Макроэкономика 2007_расчет лавы 7" xfId="1867"/>
    <cellStyle name="_Копия Макроэкономика 2007_расчет лавы 8" xfId="1868"/>
    <cellStyle name="_Копия Макроэкономика 2007_расчет лавы 9" xfId="1869"/>
    <cellStyle name="_Копия Макроэкономика 2007_Расчет эфективности высокозольной лавы6.06.08" xfId="1870"/>
    <cellStyle name="_Копия Макроэкономика 2007_Расчет эфективности высокозольной лавы6.06.08 10" xfId="1871"/>
    <cellStyle name="_Копия Макроэкономика 2007_Расчет эфективности высокозольной лавы6.06.08 11" xfId="1872"/>
    <cellStyle name="_Копия Макроэкономика 2007_Расчет эфективности высокозольной лавы6.06.08 12" xfId="1873"/>
    <cellStyle name="_Копия Макроэкономика 2007_Расчет эфективности высокозольной лавы6.06.08 13" xfId="1874"/>
    <cellStyle name="_Копия Макроэкономика 2007_Расчет эфективности высокозольной лавы6.06.08 14" xfId="1875"/>
    <cellStyle name="_Копия Макроэкономика 2007_Расчет эфективности высокозольной лавы6.06.08 15" xfId="1876"/>
    <cellStyle name="_Копия Макроэкономика 2007_Расчет эфективности высокозольной лавы6.06.08 16" xfId="1877"/>
    <cellStyle name="_Копия Макроэкономика 2007_Расчет эфективности высокозольной лавы6.06.08 17" xfId="1878"/>
    <cellStyle name="_Копия Макроэкономика 2007_Расчет эфективности высокозольной лавы6.06.08 18" xfId="1879"/>
    <cellStyle name="_Копия Макроэкономика 2007_Расчет эфективности высокозольной лавы6.06.08 19" xfId="1880"/>
    <cellStyle name="_Копия Макроэкономика 2007_Расчет эфективности высокозольной лавы6.06.08 2" xfId="1881"/>
    <cellStyle name="_Копия Макроэкономика 2007_Расчет эфективности высокозольной лавы6.06.08 2 2" xfId="1882"/>
    <cellStyle name="_Копия Макроэкономика 2007_Расчет эфективности высокозольной лавы6.06.08 20" xfId="1883"/>
    <cellStyle name="_Копия Макроэкономика 2007_Расчет эфективности высокозольной лавы6.06.08 21" xfId="1884"/>
    <cellStyle name="_Копия Макроэкономика 2007_Расчет эфективности высокозольной лавы6.06.08 22" xfId="1885"/>
    <cellStyle name="_Копия Макроэкономика 2007_Расчет эфективности высокозольной лавы6.06.08 23" xfId="1886"/>
    <cellStyle name="_Копия Макроэкономика 2007_Расчет эфективности высокозольной лавы6.06.08 24" xfId="1887"/>
    <cellStyle name="_Копия Макроэкономика 2007_Расчет эфективности высокозольной лавы6.06.08 25" xfId="1888"/>
    <cellStyle name="_Копия Макроэкономика 2007_Расчет эфективности высокозольной лавы6.06.08 26" xfId="1889"/>
    <cellStyle name="_Копия Макроэкономика 2007_Расчет эфективности высокозольной лавы6.06.08 27" xfId="1890"/>
    <cellStyle name="_Копия Макроэкономика 2007_Расчет эфективности высокозольной лавы6.06.08 28" xfId="1891"/>
    <cellStyle name="_Копия Макроэкономика 2007_Расчет эфективности высокозольной лавы6.06.08 29" xfId="1892"/>
    <cellStyle name="_Копия Макроэкономика 2007_Расчет эфективности высокозольной лавы6.06.08 3" xfId="1893"/>
    <cellStyle name="_Копия Макроэкономика 2007_Расчет эфективности высокозольной лавы6.06.08 3 2" xfId="1894"/>
    <cellStyle name="_Копия Макроэкономика 2007_Расчет эфективности высокозольной лавы6.06.08 30" xfId="1895"/>
    <cellStyle name="_Копия Макроэкономика 2007_Расчет эфективности высокозольной лавы6.06.08 31" xfId="1896"/>
    <cellStyle name="_Копия Макроэкономика 2007_Расчет эфективности высокозольной лавы6.06.08 32" xfId="1897"/>
    <cellStyle name="_Копия Макроэкономика 2007_Расчет эфективности высокозольной лавы6.06.08 33" xfId="1898"/>
    <cellStyle name="_Копия Макроэкономика 2007_Расчет эфективности высокозольной лавы6.06.08 34" xfId="1899"/>
    <cellStyle name="_Копия Макроэкономика 2007_Расчет эфективности высокозольной лавы6.06.08 4" xfId="1900"/>
    <cellStyle name="_Копия Макроэкономика 2007_Расчет эфективности высокозольной лавы6.06.08 4 2" xfId="1901"/>
    <cellStyle name="_Копия Макроэкономика 2007_Расчет эфективности высокозольной лавы6.06.08 5" xfId="1902"/>
    <cellStyle name="_Копия Макроэкономика 2007_Расчет эфективности высокозольной лавы6.06.08 6" xfId="1903"/>
    <cellStyle name="_Копия Макроэкономика 2007_Расчет эфективности высокозольной лавы6.06.08 7" xfId="1904"/>
    <cellStyle name="_Копия Макроэкономика 2007_Расчет эфективности высокозольной лавы6.06.08 8" xfId="1905"/>
    <cellStyle name="_Копия Макроэкономика 2007_Расчет эфективности высокозольной лавы6.06.08 9" xfId="1906"/>
    <cellStyle name="_Копия Макроэкономика 2007_Свод по угольным складам 11 06 08" xfId="1907"/>
    <cellStyle name="_Копия Макроэкономика 2007_Свод по угольным складам 11 06 08 2" xfId="1908"/>
    <cellStyle name="_Копия Макроэкономика 2007_Свод по угольным складам 11 06 08_Варианты использования вагонов (31 07 2008)" xfId="1909"/>
    <cellStyle name="_Копия Макроэкономика 2007_Свод по угольным складам 11 06 08_Варианты использования вагонов (31 07 2008) 10" xfId="1910"/>
    <cellStyle name="_Копия Макроэкономика 2007_Свод по угольным складам 11 06 08_Варианты использования вагонов (31 07 2008) 11" xfId="1911"/>
    <cellStyle name="_Копия Макроэкономика 2007_Свод по угольным складам 11 06 08_Варианты использования вагонов (31 07 2008) 12" xfId="1912"/>
    <cellStyle name="_Копия Макроэкономика 2007_Свод по угольным складам 11 06 08_Варианты использования вагонов (31 07 2008) 13" xfId="1913"/>
    <cellStyle name="_Копия Макроэкономика 2007_Свод по угольным складам 11 06 08_Варианты использования вагонов (31 07 2008) 14" xfId="1914"/>
    <cellStyle name="_Копия Макроэкономика 2007_Свод по угольным складам 11 06 08_Варианты использования вагонов (31 07 2008) 15" xfId="1915"/>
    <cellStyle name="_Копия Макроэкономика 2007_Свод по угольным складам 11 06 08_Варианты использования вагонов (31 07 2008) 16" xfId="1916"/>
    <cellStyle name="_Копия Макроэкономика 2007_Свод по угольным складам 11 06 08_Варианты использования вагонов (31 07 2008) 17" xfId="1917"/>
    <cellStyle name="_Копия Макроэкономика 2007_Свод по угольным складам 11 06 08_Варианты использования вагонов (31 07 2008) 18" xfId="1918"/>
    <cellStyle name="_Копия Макроэкономика 2007_Свод по угольным складам 11 06 08_Варианты использования вагонов (31 07 2008) 19" xfId="1919"/>
    <cellStyle name="_Копия Макроэкономика 2007_Свод по угольным складам 11 06 08_Варианты использования вагонов (31 07 2008) 2" xfId="1920"/>
    <cellStyle name="_Копия Макроэкономика 2007_Свод по угольным складам 11 06 08_Варианты использования вагонов (31 07 2008) 2 2" xfId="1921"/>
    <cellStyle name="_Копия Макроэкономика 2007_Свод по угольным складам 11 06 08_Варианты использования вагонов (31 07 2008) 20" xfId="1922"/>
    <cellStyle name="_Копия Макроэкономика 2007_Свод по угольным складам 11 06 08_Варианты использования вагонов (31 07 2008) 21" xfId="1923"/>
    <cellStyle name="_Копия Макроэкономика 2007_Свод по угольным складам 11 06 08_Варианты использования вагонов (31 07 2008) 22" xfId="1924"/>
    <cellStyle name="_Копия Макроэкономика 2007_Свод по угольным складам 11 06 08_Варианты использования вагонов (31 07 2008) 23" xfId="1925"/>
    <cellStyle name="_Копия Макроэкономика 2007_Свод по угольным складам 11 06 08_Варианты использования вагонов (31 07 2008) 24" xfId="1926"/>
    <cellStyle name="_Копия Макроэкономика 2007_Свод по угольным складам 11 06 08_Варианты использования вагонов (31 07 2008) 25" xfId="1927"/>
    <cellStyle name="_Копия Макроэкономика 2007_Свод по угольным складам 11 06 08_Варианты использования вагонов (31 07 2008) 26" xfId="1928"/>
    <cellStyle name="_Копия Макроэкономика 2007_Свод по угольным складам 11 06 08_Варианты использования вагонов (31 07 2008) 27" xfId="1929"/>
    <cellStyle name="_Копия Макроэкономика 2007_Свод по угольным складам 11 06 08_Варианты использования вагонов (31 07 2008) 28" xfId="1930"/>
    <cellStyle name="_Копия Макроэкономика 2007_Свод по угольным складам 11 06 08_Варианты использования вагонов (31 07 2008) 29" xfId="1931"/>
    <cellStyle name="_Копия Макроэкономика 2007_Свод по угольным складам 11 06 08_Варианты использования вагонов (31 07 2008) 3" xfId="1932"/>
    <cellStyle name="_Копия Макроэкономика 2007_Свод по угольным складам 11 06 08_Варианты использования вагонов (31 07 2008) 3 2" xfId="1933"/>
    <cellStyle name="_Копия Макроэкономика 2007_Свод по угольным складам 11 06 08_Варианты использования вагонов (31 07 2008) 30" xfId="1934"/>
    <cellStyle name="_Копия Макроэкономика 2007_Свод по угольным складам 11 06 08_Варианты использования вагонов (31 07 2008) 31" xfId="1935"/>
    <cellStyle name="_Копия Макроэкономика 2007_Свод по угольным складам 11 06 08_Варианты использования вагонов (31 07 2008) 32" xfId="1936"/>
    <cellStyle name="_Копия Макроэкономика 2007_Свод по угольным складам 11 06 08_Варианты использования вагонов (31 07 2008) 33" xfId="1937"/>
    <cellStyle name="_Копия Макроэкономика 2007_Свод по угольным складам 11 06 08_Варианты использования вагонов (31 07 2008) 34" xfId="1938"/>
    <cellStyle name="_Копия Макроэкономика 2007_Свод по угольным складам 11 06 08_Варианты использования вагонов (31 07 2008) 4" xfId="1939"/>
    <cellStyle name="_Копия Макроэкономика 2007_Свод по угольным складам 11 06 08_Варианты использования вагонов (31 07 2008) 4 2" xfId="1940"/>
    <cellStyle name="_Копия Макроэкономика 2007_Свод по угольным складам 11 06 08_Варианты использования вагонов (31 07 2008) 5" xfId="1941"/>
    <cellStyle name="_Копия Макроэкономика 2007_Свод по угольным складам 11 06 08_Варианты использования вагонов (31 07 2008) 6" xfId="1942"/>
    <cellStyle name="_Копия Макроэкономика 2007_Свод по угольным складам 11 06 08_Варианты использования вагонов (31 07 2008) 7" xfId="1943"/>
    <cellStyle name="_Копия Макроэкономика 2007_Свод по угольным складам 11 06 08_Варианты использования вагонов (31 07 2008) 8" xfId="1944"/>
    <cellStyle name="_Копия Макроэкономика 2007_Свод по угольным складам 11 06 08_Варианты использования вагонов (31 07 2008) 9" xfId="1945"/>
    <cellStyle name="_Копия Макроэкономика 2007_Свод по угольным складам 11 06 08_ИП08 ПТУ ВАГОНЫ (2)" xfId="1946"/>
    <cellStyle name="_Копия Макроэкономика 2007_Свод по угольным складам 11 06 08_ИП08 ПТУ ВАГОНЫ (480)" xfId="1947"/>
    <cellStyle name="_Копия Макроэкономика 2007_Свод по угольным складам 11 06 08_ИП08 ПТУ ВАГОНЫ 3" xfId="1948"/>
    <cellStyle name="_Копия Макроэкономика 2007_Свод по угольным складам 11 06 08_ИП08 ПУ Склады (расширение и строительство) 5" xfId="1949"/>
    <cellStyle name="_Копия Макроэкономика 2007_Свод по угольным складам 11 06 08_ИП09 болванка на эл.энергию" xfId="1950"/>
    <cellStyle name="_Копия Макроэкономика 2007_Свод по угольным складам 11 06 08_ИП09 болванка на эл.энергию 10" xfId="1951"/>
    <cellStyle name="_Копия Макроэкономика 2007_Свод по угольным складам 11 06 08_ИП09 болванка на эл.энергию 11" xfId="1952"/>
    <cellStyle name="_Копия Макроэкономика 2007_Свод по угольным складам 11 06 08_ИП09 болванка на эл.энергию 12" xfId="1953"/>
    <cellStyle name="_Копия Макроэкономика 2007_Свод по угольным складам 11 06 08_ИП09 болванка на эл.энергию 13" xfId="1954"/>
    <cellStyle name="_Копия Макроэкономика 2007_Свод по угольным складам 11 06 08_ИП09 болванка на эл.энергию 14" xfId="1955"/>
    <cellStyle name="_Копия Макроэкономика 2007_Свод по угольным складам 11 06 08_ИП09 болванка на эл.энергию 15" xfId="1956"/>
    <cellStyle name="_Копия Макроэкономика 2007_Свод по угольным складам 11 06 08_ИП09 болванка на эл.энергию 16" xfId="1957"/>
    <cellStyle name="_Копия Макроэкономика 2007_Свод по угольным складам 11 06 08_ИП09 болванка на эл.энергию 17" xfId="1958"/>
    <cellStyle name="_Копия Макроэкономика 2007_Свод по угольным складам 11 06 08_ИП09 болванка на эл.энергию 18" xfId="1959"/>
    <cellStyle name="_Копия Макроэкономика 2007_Свод по угольным складам 11 06 08_ИП09 болванка на эл.энергию 19" xfId="1960"/>
    <cellStyle name="_Копия Макроэкономика 2007_Свод по угольным складам 11 06 08_ИП09 болванка на эл.энергию 2" xfId="1961"/>
    <cellStyle name="_Копия Макроэкономика 2007_Свод по угольным складам 11 06 08_ИП09 болванка на эл.энергию 2 2" xfId="1962"/>
    <cellStyle name="_Копия Макроэкономика 2007_Свод по угольным складам 11 06 08_ИП09 болванка на эл.энергию 20" xfId="1963"/>
    <cellStyle name="_Копия Макроэкономика 2007_Свод по угольным складам 11 06 08_ИП09 болванка на эл.энергию 21" xfId="1964"/>
    <cellStyle name="_Копия Макроэкономика 2007_Свод по угольным складам 11 06 08_ИП09 болванка на эл.энергию 22" xfId="1965"/>
    <cellStyle name="_Копия Макроэкономика 2007_Свод по угольным складам 11 06 08_ИП09 болванка на эл.энергию 23" xfId="1966"/>
    <cellStyle name="_Копия Макроэкономика 2007_Свод по угольным складам 11 06 08_ИП09 болванка на эл.энергию 24" xfId="1967"/>
    <cellStyle name="_Копия Макроэкономика 2007_Свод по угольным складам 11 06 08_ИП09 болванка на эл.энергию 25" xfId="1968"/>
    <cellStyle name="_Копия Макроэкономика 2007_Свод по угольным складам 11 06 08_ИП09 болванка на эл.энергию 26" xfId="1969"/>
    <cellStyle name="_Копия Макроэкономика 2007_Свод по угольным складам 11 06 08_ИП09 болванка на эл.энергию 27" xfId="1970"/>
    <cellStyle name="_Копия Макроэкономика 2007_Свод по угольным складам 11 06 08_ИП09 болванка на эл.энергию 28" xfId="1971"/>
    <cellStyle name="_Копия Макроэкономика 2007_Свод по угольным складам 11 06 08_ИП09 болванка на эл.энергию 29" xfId="1972"/>
    <cellStyle name="_Копия Макроэкономика 2007_Свод по угольным складам 11 06 08_ИП09 болванка на эл.энергию 3" xfId="1973"/>
    <cellStyle name="_Копия Макроэкономика 2007_Свод по угольным складам 11 06 08_ИП09 болванка на эл.энергию 3 2" xfId="1974"/>
    <cellStyle name="_Копия Макроэкономика 2007_Свод по угольным складам 11 06 08_ИП09 болванка на эл.энергию 30" xfId="1975"/>
    <cellStyle name="_Копия Макроэкономика 2007_Свод по угольным складам 11 06 08_ИП09 болванка на эл.энергию 31" xfId="1976"/>
    <cellStyle name="_Копия Макроэкономика 2007_Свод по угольным складам 11 06 08_ИП09 болванка на эл.энергию 32" xfId="1977"/>
    <cellStyle name="_Копия Макроэкономика 2007_Свод по угольным складам 11 06 08_ИП09 болванка на эл.энергию 33" xfId="1978"/>
    <cellStyle name="_Копия Макроэкономика 2007_Свод по угольным складам 11 06 08_ИП09 болванка на эл.энергию 34" xfId="1979"/>
    <cellStyle name="_Копия Макроэкономика 2007_Свод по угольным складам 11 06 08_ИП09 болванка на эл.энергию 4" xfId="1980"/>
    <cellStyle name="_Копия Макроэкономика 2007_Свод по угольным складам 11 06 08_ИП09 болванка на эл.энергию 4 2" xfId="1981"/>
    <cellStyle name="_Копия Макроэкономика 2007_Свод по угольным складам 11 06 08_ИП09 болванка на эл.энергию 5" xfId="1982"/>
    <cellStyle name="_Копия Макроэкономика 2007_Свод по угольным складам 11 06 08_ИП09 болванка на эл.энергию 6" xfId="1983"/>
    <cellStyle name="_Копия Макроэкономика 2007_Свод по угольным складам 11 06 08_ИП09 болванка на эл.энергию 7" xfId="1984"/>
    <cellStyle name="_Копия Макроэкономика 2007_Свод по угольным складам 11 06 08_ИП09 болванка на эл.энергию 8" xfId="1985"/>
    <cellStyle name="_Копия Макроэкономика 2007_Свод по угольным складам 11 06 08_ИП09 болванка на эл.энергию 9" xfId="1986"/>
    <cellStyle name="_Копия Макроэкономика 2007_Свод по угольным складам 11 06 08_расчет вагонов 2" xfId="1987"/>
    <cellStyle name="_Копия Макроэкономика 2007_Свод по угольным складам 11 06 08_расчет стоимости штрекоподдирочных машин" xfId="1988"/>
    <cellStyle name="_Копия Макроэкономика 2007_Свод по угольным складам 11 06 08_расчет стоимости штрекоподдирочных машин 10" xfId="1989"/>
    <cellStyle name="_Копия Макроэкономика 2007_Свод по угольным складам 11 06 08_расчет стоимости штрекоподдирочных машин 11" xfId="1990"/>
    <cellStyle name="_Копия Макроэкономика 2007_Свод по угольным складам 11 06 08_расчет стоимости штрекоподдирочных машин 12" xfId="1991"/>
    <cellStyle name="_Копия Макроэкономика 2007_Свод по угольным складам 11 06 08_расчет стоимости штрекоподдирочных машин 13" xfId="1992"/>
    <cellStyle name="_Копия Макроэкономика 2007_Свод по угольным складам 11 06 08_расчет стоимости штрекоподдирочных машин 14" xfId="1993"/>
    <cellStyle name="_Копия Макроэкономика 2007_Свод по угольным складам 11 06 08_расчет стоимости штрекоподдирочных машин 15" xfId="1994"/>
    <cellStyle name="_Копия Макроэкономика 2007_Свод по угольным складам 11 06 08_расчет стоимости штрекоподдирочных машин 16" xfId="1995"/>
    <cellStyle name="_Копия Макроэкономика 2007_Свод по угольным складам 11 06 08_расчет стоимости штрекоподдирочных машин 17" xfId="1996"/>
    <cellStyle name="_Копия Макроэкономика 2007_Свод по угольным складам 11 06 08_расчет стоимости штрекоподдирочных машин 18" xfId="1997"/>
    <cellStyle name="_Копия Макроэкономика 2007_Свод по угольным складам 11 06 08_расчет стоимости штрекоподдирочных машин 19" xfId="1998"/>
    <cellStyle name="_Копия Макроэкономика 2007_Свод по угольным складам 11 06 08_расчет стоимости штрекоподдирочных машин 2" xfId="1999"/>
    <cellStyle name="_Копия Макроэкономика 2007_Свод по угольным складам 11 06 08_расчет стоимости штрекоподдирочных машин 2 2" xfId="2000"/>
    <cellStyle name="_Копия Макроэкономика 2007_Свод по угольным складам 11 06 08_расчет стоимости штрекоподдирочных машин 20" xfId="2001"/>
    <cellStyle name="_Копия Макроэкономика 2007_Свод по угольным складам 11 06 08_расчет стоимости штрекоподдирочных машин 21" xfId="2002"/>
    <cellStyle name="_Копия Макроэкономика 2007_Свод по угольным складам 11 06 08_расчет стоимости штрекоподдирочных машин 22" xfId="2003"/>
    <cellStyle name="_Копия Макроэкономика 2007_Свод по угольным складам 11 06 08_расчет стоимости штрекоподдирочных машин 23" xfId="2004"/>
    <cellStyle name="_Копия Макроэкономика 2007_Свод по угольным складам 11 06 08_расчет стоимости штрекоподдирочных машин 24" xfId="2005"/>
    <cellStyle name="_Копия Макроэкономика 2007_Свод по угольным складам 11 06 08_расчет стоимости штрекоподдирочных машин 25" xfId="2006"/>
    <cellStyle name="_Копия Макроэкономика 2007_Свод по угольным складам 11 06 08_расчет стоимости штрекоподдирочных машин 26" xfId="2007"/>
    <cellStyle name="_Копия Макроэкономика 2007_Свод по угольным складам 11 06 08_расчет стоимости штрекоподдирочных машин 27" xfId="2008"/>
    <cellStyle name="_Копия Макроэкономика 2007_Свод по угольным складам 11 06 08_расчет стоимости штрекоподдирочных машин 28" xfId="2009"/>
    <cellStyle name="_Копия Макроэкономика 2007_Свод по угольным складам 11 06 08_расчет стоимости штрекоподдирочных машин 29" xfId="2010"/>
    <cellStyle name="_Копия Макроэкономика 2007_Свод по угольным складам 11 06 08_расчет стоимости штрекоподдирочных машин 3" xfId="2011"/>
    <cellStyle name="_Копия Макроэкономика 2007_Свод по угольным складам 11 06 08_расчет стоимости штрекоподдирочных машин 3 2" xfId="2012"/>
    <cellStyle name="_Копия Макроэкономика 2007_Свод по угольным складам 11 06 08_расчет стоимости штрекоподдирочных машин 30" xfId="2013"/>
    <cellStyle name="_Копия Макроэкономика 2007_Свод по угольным складам 11 06 08_расчет стоимости штрекоподдирочных машин 31" xfId="2014"/>
    <cellStyle name="_Копия Макроэкономика 2007_Свод по угольным складам 11 06 08_расчет стоимости штрекоподдирочных машин 32" xfId="2015"/>
    <cellStyle name="_Копия Макроэкономика 2007_Свод по угольным складам 11 06 08_расчет стоимости штрекоподдирочных машин 33" xfId="2016"/>
    <cellStyle name="_Копия Макроэкономика 2007_Свод по угольным складам 11 06 08_расчет стоимости штрекоподдирочных машин 34" xfId="2017"/>
    <cellStyle name="_Копия Макроэкономика 2007_Свод по угольным складам 11 06 08_расчет стоимости штрекоподдирочных машин 4" xfId="2018"/>
    <cellStyle name="_Копия Макроэкономика 2007_Свод по угольным складам 11 06 08_расчет стоимости штрекоподдирочных машин 4 2" xfId="2019"/>
    <cellStyle name="_Копия Макроэкономика 2007_Свод по угольным складам 11 06 08_расчет стоимости штрекоподдирочных машин 5" xfId="2020"/>
    <cellStyle name="_Копия Макроэкономика 2007_Свод по угольным складам 11 06 08_расчет стоимости штрекоподдирочных машин 6" xfId="2021"/>
    <cellStyle name="_Копия Макроэкономика 2007_Свод по угольным складам 11 06 08_расчет стоимости штрекоподдирочных машин 7" xfId="2022"/>
    <cellStyle name="_Копия Макроэкономика 2007_Свод по угольным складам 11 06 08_расчет стоимости штрекоподдирочных машин 8" xfId="2023"/>
    <cellStyle name="_Копия Макроэкономика 2007_Свод по угольным складам 11 06 08_расчет стоимости штрекоподдирочных машин 9" xfId="2024"/>
    <cellStyle name="_Копия Макроэкономика 2007_себестоимость 2008-2019 " xfId="2025"/>
    <cellStyle name="_Копия Макроэкономика 2007_себестоимость 2008-2019  10" xfId="2026"/>
    <cellStyle name="_Копия Макроэкономика 2007_себестоимость 2008-2019  11" xfId="2027"/>
    <cellStyle name="_Копия Макроэкономика 2007_себестоимость 2008-2019  12" xfId="2028"/>
    <cellStyle name="_Копия Макроэкономика 2007_себестоимость 2008-2019  13" xfId="2029"/>
    <cellStyle name="_Копия Макроэкономика 2007_себестоимость 2008-2019  14" xfId="2030"/>
    <cellStyle name="_Копия Макроэкономика 2007_себестоимость 2008-2019  15" xfId="2031"/>
    <cellStyle name="_Копия Макроэкономика 2007_себестоимость 2008-2019  16" xfId="2032"/>
    <cellStyle name="_Копия Макроэкономика 2007_себестоимость 2008-2019  17" xfId="2033"/>
    <cellStyle name="_Копия Макроэкономика 2007_себестоимость 2008-2019  18" xfId="2034"/>
    <cellStyle name="_Копия Макроэкономика 2007_себестоимость 2008-2019  19" xfId="2035"/>
    <cellStyle name="_Копия Макроэкономика 2007_себестоимость 2008-2019  2" xfId="2036"/>
    <cellStyle name="_Копия Макроэкономика 2007_себестоимость 2008-2019  2 2" xfId="2037"/>
    <cellStyle name="_Копия Макроэкономика 2007_себестоимость 2008-2019  20" xfId="2038"/>
    <cellStyle name="_Копия Макроэкономика 2007_себестоимость 2008-2019  21" xfId="2039"/>
    <cellStyle name="_Копия Макроэкономика 2007_себестоимость 2008-2019  22" xfId="2040"/>
    <cellStyle name="_Копия Макроэкономика 2007_себестоимость 2008-2019  23" xfId="2041"/>
    <cellStyle name="_Копия Макроэкономика 2007_себестоимость 2008-2019  24" xfId="2042"/>
    <cellStyle name="_Копия Макроэкономика 2007_себестоимость 2008-2019  25" xfId="2043"/>
    <cellStyle name="_Копия Макроэкономика 2007_себестоимость 2008-2019  26" xfId="2044"/>
    <cellStyle name="_Копия Макроэкономика 2007_себестоимость 2008-2019  27" xfId="2045"/>
    <cellStyle name="_Копия Макроэкономика 2007_себестоимость 2008-2019  28" xfId="2046"/>
    <cellStyle name="_Копия Макроэкономика 2007_себестоимость 2008-2019  29" xfId="2047"/>
    <cellStyle name="_Копия Макроэкономика 2007_себестоимость 2008-2019  3" xfId="2048"/>
    <cellStyle name="_Копия Макроэкономика 2007_себестоимость 2008-2019  3 2" xfId="2049"/>
    <cellStyle name="_Копия Макроэкономика 2007_себестоимость 2008-2019  30" xfId="2050"/>
    <cellStyle name="_Копия Макроэкономика 2007_себестоимость 2008-2019  31" xfId="2051"/>
    <cellStyle name="_Копия Макроэкономика 2007_себестоимость 2008-2019  32" xfId="2052"/>
    <cellStyle name="_Копия Макроэкономика 2007_себестоимость 2008-2019  33" xfId="2053"/>
    <cellStyle name="_Копия Макроэкономика 2007_себестоимость 2008-2019  34" xfId="2054"/>
    <cellStyle name="_Копия Макроэкономика 2007_себестоимость 2008-2019  4" xfId="2055"/>
    <cellStyle name="_Копия Макроэкономика 2007_себестоимость 2008-2019  4 2" xfId="2056"/>
    <cellStyle name="_Копия Макроэкономика 2007_себестоимость 2008-2019  5" xfId="2057"/>
    <cellStyle name="_Копия Макроэкономика 2007_себестоимость 2008-2019  6" xfId="2058"/>
    <cellStyle name="_Копия Макроэкономика 2007_себестоимость 2008-2019  7" xfId="2059"/>
    <cellStyle name="_Копия Макроэкономика 2007_себестоимость 2008-2019  8" xfId="2060"/>
    <cellStyle name="_Копия Макроэкономика 2007_себестоимость 2008-2019  9" xfId="2061"/>
    <cellStyle name="_Копия Макроэкономика 2007_Терновская расчет СС 05 06 08 (2)" xfId="2062"/>
    <cellStyle name="_Копия Макроэкономика 2007_Терновская расчет СС 05 06 08 (2) 10" xfId="2063"/>
    <cellStyle name="_Копия Макроэкономика 2007_Терновская расчет СС 05 06 08 (2) 11" xfId="2064"/>
    <cellStyle name="_Копия Макроэкономика 2007_Терновская расчет СС 05 06 08 (2) 12" xfId="2065"/>
    <cellStyle name="_Копия Макроэкономика 2007_Терновская расчет СС 05 06 08 (2) 13" xfId="2066"/>
    <cellStyle name="_Копия Макроэкономика 2007_Терновская расчет СС 05 06 08 (2) 14" xfId="2067"/>
    <cellStyle name="_Копия Макроэкономика 2007_Терновская расчет СС 05 06 08 (2) 15" xfId="2068"/>
    <cellStyle name="_Копия Макроэкономика 2007_Терновская расчет СС 05 06 08 (2) 16" xfId="2069"/>
    <cellStyle name="_Копия Макроэкономика 2007_Терновская расчет СС 05 06 08 (2) 17" xfId="2070"/>
    <cellStyle name="_Копия Макроэкономика 2007_Терновская расчет СС 05 06 08 (2) 18" xfId="2071"/>
    <cellStyle name="_Копия Макроэкономика 2007_Терновская расчет СС 05 06 08 (2) 19" xfId="2072"/>
    <cellStyle name="_Копия Макроэкономика 2007_Терновская расчет СС 05 06 08 (2) 2" xfId="2073"/>
    <cellStyle name="_Копия Макроэкономика 2007_Терновская расчет СС 05 06 08 (2) 2 2" xfId="2074"/>
    <cellStyle name="_Копия Макроэкономика 2007_Терновская расчет СС 05 06 08 (2) 20" xfId="2075"/>
    <cellStyle name="_Копия Макроэкономика 2007_Терновская расчет СС 05 06 08 (2) 21" xfId="2076"/>
    <cellStyle name="_Копия Макроэкономика 2007_Терновская расчет СС 05 06 08 (2) 22" xfId="2077"/>
    <cellStyle name="_Копия Макроэкономика 2007_Терновская расчет СС 05 06 08 (2) 23" xfId="2078"/>
    <cellStyle name="_Копия Макроэкономика 2007_Терновская расчет СС 05 06 08 (2) 24" xfId="2079"/>
    <cellStyle name="_Копия Макроэкономика 2007_Терновская расчет СС 05 06 08 (2) 25" xfId="2080"/>
    <cellStyle name="_Копия Макроэкономика 2007_Терновская расчет СС 05 06 08 (2) 26" xfId="2081"/>
    <cellStyle name="_Копия Макроэкономика 2007_Терновская расчет СС 05 06 08 (2) 27" xfId="2082"/>
    <cellStyle name="_Копия Макроэкономика 2007_Терновская расчет СС 05 06 08 (2) 28" xfId="2083"/>
    <cellStyle name="_Копия Макроэкономика 2007_Терновская расчет СС 05 06 08 (2) 29" xfId="2084"/>
    <cellStyle name="_Копия Макроэкономика 2007_Терновская расчет СС 05 06 08 (2) 3" xfId="2085"/>
    <cellStyle name="_Копия Макроэкономика 2007_Терновская расчет СС 05 06 08 (2) 3 2" xfId="2086"/>
    <cellStyle name="_Копия Макроэкономика 2007_Терновская расчет СС 05 06 08 (2) 30" xfId="2087"/>
    <cellStyle name="_Копия Макроэкономика 2007_Терновская расчет СС 05 06 08 (2) 31" xfId="2088"/>
    <cellStyle name="_Копия Макроэкономика 2007_Терновская расчет СС 05 06 08 (2) 32" xfId="2089"/>
    <cellStyle name="_Копия Макроэкономика 2007_Терновская расчет СС 05 06 08 (2) 33" xfId="2090"/>
    <cellStyle name="_Копия Макроэкономика 2007_Терновская расчет СС 05 06 08 (2) 34" xfId="2091"/>
    <cellStyle name="_Копия Макроэкономика 2007_Терновская расчет СС 05 06 08 (2) 4" xfId="2092"/>
    <cellStyle name="_Копия Макроэкономика 2007_Терновская расчет СС 05 06 08 (2) 4 2" xfId="2093"/>
    <cellStyle name="_Копия Макроэкономика 2007_Терновская расчет СС 05 06 08 (2) 5" xfId="2094"/>
    <cellStyle name="_Копия Макроэкономика 2007_Терновская расчет СС 05 06 08 (2) 6" xfId="2095"/>
    <cellStyle name="_Копия Макроэкономика 2007_Терновская расчет СС 05 06 08 (2) 7" xfId="2096"/>
    <cellStyle name="_Копия Макроэкономика 2007_Терновская расчет СС 05 06 08 (2) 8" xfId="2097"/>
    <cellStyle name="_Копия Макроэкономика 2007_Терновская расчет СС 05 06 08 (2) 9" xfId="2098"/>
    <cellStyle name="_Копия Макроэкономика 2007_форма обоснования себестоимости " xfId="2099"/>
    <cellStyle name="_Копия Макроэкономика 2007_форма обоснования себестоимости  10" xfId="2100"/>
    <cellStyle name="_Копия Макроэкономика 2007_форма обоснования себестоимости  11" xfId="2101"/>
    <cellStyle name="_Копия Макроэкономика 2007_форма обоснования себестоимости  12" xfId="2102"/>
    <cellStyle name="_Копия Макроэкономика 2007_форма обоснования себестоимости  13" xfId="2103"/>
    <cellStyle name="_Копия Макроэкономика 2007_форма обоснования себестоимости  14" xfId="2104"/>
    <cellStyle name="_Копия Макроэкономика 2007_форма обоснования себестоимости  15" xfId="2105"/>
    <cellStyle name="_Копия Макроэкономика 2007_форма обоснования себестоимости  16" xfId="2106"/>
    <cellStyle name="_Копия Макроэкономика 2007_форма обоснования себестоимости  17" xfId="2107"/>
    <cellStyle name="_Копия Макроэкономика 2007_форма обоснования себестоимости  18" xfId="2108"/>
    <cellStyle name="_Копия Макроэкономика 2007_форма обоснования себестоимости  19" xfId="2109"/>
    <cellStyle name="_Копия Макроэкономика 2007_форма обоснования себестоимости  2" xfId="2110"/>
    <cellStyle name="_Копия Макроэкономика 2007_форма обоснования себестоимости  2 2" xfId="2111"/>
    <cellStyle name="_Копия Макроэкономика 2007_форма обоснования себестоимости  20" xfId="2112"/>
    <cellStyle name="_Копия Макроэкономика 2007_форма обоснования себестоимости  21" xfId="2113"/>
    <cellStyle name="_Копия Макроэкономика 2007_форма обоснования себестоимости  22" xfId="2114"/>
    <cellStyle name="_Копия Макроэкономика 2007_форма обоснования себестоимости  23" xfId="2115"/>
    <cellStyle name="_Копия Макроэкономика 2007_форма обоснования себестоимости  24" xfId="2116"/>
    <cellStyle name="_Копия Макроэкономика 2007_форма обоснования себестоимости  25" xfId="2117"/>
    <cellStyle name="_Копия Макроэкономика 2007_форма обоснования себестоимости  26" xfId="2118"/>
    <cellStyle name="_Копия Макроэкономика 2007_форма обоснования себестоимости  27" xfId="2119"/>
    <cellStyle name="_Копия Макроэкономика 2007_форма обоснования себестоимости  28" xfId="2120"/>
    <cellStyle name="_Копия Макроэкономика 2007_форма обоснования себестоимости  29" xfId="2121"/>
    <cellStyle name="_Копия Макроэкономика 2007_форма обоснования себестоимости  3" xfId="2122"/>
    <cellStyle name="_Копия Макроэкономика 2007_форма обоснования себестоимости  3 2" xfId="2123"/>
    <cellStyle name="_Копия Макроэкономика 2007_форма обоснования себестоимости  30" xfId="2124"/>
    <cellStyle name="_Копия Макроэкономика 2007_форма обоснования себестоимости  31" xfId="2125"/>
    <cellStyle name="_Копия Макроэкономика 2007_форма обоснования себестоимости  32" xfId="2126"/>
    <cellStyle name="_Копия Макроэкономика 2007_форма обоснования себестоимости  33" xfId="2127"/>
    <cellStyle name="_Копия Макроэкономика 2007_форма обоснования себестоимости  34" xfId="2128"/>
    <cellStyle name="_Копия Макроэкономика 2007_форма обоснования себестоимости  4" xfId="2129"/>
    <cellStyle name="_Копия Макроэкономика 2007_форма обоснования себестоимости  4 2" xfId="2130"/>
    <cellStyle name="_Копия Макроэкономика 2007_форма обоснования себестоимости  5" xfId="2131"/>
    <cellStyle name="_Копия Макроэкономика 2007_форма обоснования себестоимости  6" xfId="2132"/>
    <cellStyle name="_Копия Макроэкономика 2007_форма обоснования себестоимости  7" xfId="2133"/>
    <cellStyle name="_Копия Макроэкономика 2007_форма обоснования себестоимости  8" xfId="2134"/>
    <cellStyle name="_Копия Макроэкономика 2007_форма обоснования себестоимости  9" xfId="2135"/>
    <cellStyle name="_Копия Макроэкономика 2007_форма обоснования себестоимости __М08_4мес_Модернизация УПК Терновская-ХЗ" xfId="2136"/>
    <cellStyle name="_Копия Макроэкономика 2007_форма обоснования себестоимости __М08_4мес_Модернизация УПК Терновская-ХЗ 10" xfId="2137"/>
    <cellStyle name="_Копия Макроэкономика 2007_форма обоснования себестоимости __М08_4мес_Модернизация УПК Терновская-ХЗ 11" xfId="2138"/>
    <cellStyle name="_Копия Макроэкономика 2007_форма обоснования себестоимости __М08_4мес_Модернизация УПК Терновская-ХЗ 12" xfId="2139"/>
    <cellStyle name="_Копия Макроэкономика 2007_форма обоснования себестоимости __М08_4мес_Модернизация УПК Терновская-ХЗ 13" xfId="2140"/>
    <cellStyle name="_Копия Макроэкономика 2007_форма обоснования себестоимости __М08_4мес_Модернизация УПК Терновская-ХЗ 14" xfId="2141"/>
    <cellStyle name="_Копия Макроэкономика 2007_форма обоснования себестоимости __М08_4мес_Модернизация УПК Терновская-ХЗ 15" xfId="2142"/>
    <cellStyle name="_Копия Макроэкономика 2007_форма обоснования себестоимости __М08_4мес_Модернизация УПК Терновская-ХЗ 16" xfId="2143"/>
    <cellStyle name="_Копия Макроэкономика 2007_форма обоснования себестоимости __М08_4мес_Модернизация УПК Терновская-ХЗ 17" xfId="2144"/>
    <cellStyle name="_Копия Макроэкономика 2007_форма обоснования себестоимости __М08_4мес_Модернизация УПК Терновская-ХЗ 18" xfId="2145"/>
    <cellStyle name="_Копия Макроэкономика 2007_форма обоснования себестоимости __М08_4мес_Модернизация УПК Терновская-ХЗ 19" xfId="2146"/>
    <cellStyle name="_Копия Макроэкономика 2007_форма обоснования себестоимости __М08_4мес_Модернизация УПК Терновская-ХЗ 2" xfId="2147"/>
    <cellStyle name="_Копия Макроэкономика 2007_форма обоснования себестоимости __М08_4мес_Модернизация УПК Терновская-ХЗ 2 2" xfId="2148"/>
    <cellStyle name="_Копия Макроэкономика 2007_форма обоснования себестоимости __М08_4мес_Модернизация УПК Терновская-ХЗ 20" xfId="2149"/>
    <cellStyle name="_Копия Макроэкономика 2007_форма обоснования себестоимости __М08_4мес_Модернизация УПК Терновская-ХЗ 21" xfId="2150"/>
    <cellStyle name="_Копия Макроэкономика 2007_форма обоснования себестоимости __М08_4мес_Модернизация УПК Терновская-ХЗ 22" xfId="2151"/>
    <cellStyle name="_Копия Макроэкономика 2007_форма обоснования себестоимости __М08_4мес_Модернизация УПК Терновская-ХЗ 23" xfId="2152"/>
    <cellStyle name="_Копия Макроэкономика 2007_форма обоснования себестоимости __М08_4мес_Модернизация УПК Терновская-ХЗ 24" xfId="2153"/>
    <cellStyle name="_Копия Макроэкономика 2007_форма обоснования себестоимости __М08_4мес_Модернизация УПК Терновская-ХЗ 25" xfId="2154"/>
    <cellStyle name="_Копия Макроэкономика 2007_форма обоснования себестоимости __М08_4мес_Модернизация УПК Терновская-ХЗ 26" xfId="2155"/>
    <cellStyle name="_Копия Макроэкономика 2007_форма обоснования себестоимости __М08_4мес_Модернизация УПК Терновская-ХЗ 27" xfId="2156"/>
    <cellStyle name="_Копия Макроэкономика 2007_форма обоснования себестоимости __М08_4мес_Модернизация УПК Терновская-ХЗ 28" xfId="2157"/>
    <cellStyle name="_Копия Макроэкономика 2007_форма обоснования себестоимости __М08_4мес_Модернизация УПК Терновская-ХЗ 29" xfId="2158"/>
    <cellStyle name="_Копия Макроэкономика 2007_форма обоснования себестоимости __М08_4мес_Модернизация УПК Терновская-ХЗ 3" xfId="2159"/>
    <cellStyle name="_Копия Макроэкономика 2007_форма обоснования себестоимости __М08_4мес_Модернизация УПК Терновская-ХЗ 3 2" xfId="2160"/>
    <cellStyle name="_Копия Макроэкономика 2007_форма обоснования себестоимости __М08_4мес_Модернизация УПК Терновская-ХЗ 30" xfId="2161"/>
    <cellStyle name="_Копия Макроэкономика 2007_форма обоснования себестоимости __М08_4мес_Модернизация УПК Терновская-ХЗ 31" xfId="2162"/>
    <cellStyle name="_Копия Макроэкономика 2007_форма обоснования себестоимости __М08_4мес_Модернизация УПК Терновская-ХЗ 32" xfId="2163"/>
    <cellStyle name="_Копия Макроэкономика 2007_форма обоснования себестоимости __М08_4мес_Модернизация УПК Терновская-ХЗ 33" xfId="2164"/>
    <cellStyle name="_Копия Макроэкономика 2007_форма обоснования себестоимости __М08_4мес_Модернизация УПК Терновская-ХЗ 34" xfId="2165"/>
    <cellStyle name="_Копия Макроэкономика 2007_форма обоснования себестоимости __М08_4мес_Модернизация УПК Терновская-ХЗ 4" xfId="2166"/>
    <cellStyle name="_Копия Макроэкономика 2007_форма обоснования себестоимости __М08_4мес_Модернизация УПК Терновская-ХЗ 4 2" xfId="2167"/>
    <cellStyle name="_Копия Макроэкономика 2007_форма обоснования себестоимости __М08_4мес_Модернизация УПК Терновская-ХЗ 5" xfId="2168"/>
    <cellStyle name="_Копия Макроэкономика 2007_форма обоснования себестоимости __М08_4мес_Модернизация УПК Терновская-ХЗ 6" xfId="2169"/>
    <cellStyle name="_Копия Макроэкономика 2007_форма обоснования себестоимости __М08_4мес_Модернизация УПК Терновская-ХЗ 7" xfId="2170"/>
    <cellStyle name="_Копия Макроэкономика 2007_форма обоснования себестоимости __М08_4мес_Модернизация УПК Терновская-ХЗ 8" xfId="2171"/>
    <cellStyle name="_Копия Макроэкономика 2007_форма обоснования себестоимости __М08_4мес_Модернизация УПК Терновская-ХЗ 9" xfId="2172"/>
    <cellStyle name="_Копия Макроэкономика 2007_форма обоснования себестоимости _Книга1" xfId="2173"/>
    <cellStyle name="_Копия Макроэкономика 2007_форма обоснования себестоимости _Книга1 10" xfId="2174"/>
    <cellStyle name="_Копия Макроэкономика 2007_форма обоснования себестоимости _Книга1 11" xfId="2175"/>
    <cellStyle name="_Копия Макроэкономика 2007_форма обоснования себестоимости _Книга1 12" xfId="2176"/>
    <cellStyle name="_Копия Макроэкономика 2007_форма обоснования себестоимости _Книга1 13" xfId="2177"/>
    <cellStyle name="_Копия Макроэкономика 2007_форма обоснования себестоимости _Книга1 14" xfId="2178"/>
    <cellStyle name="_Копия Макроэкономика 2007_форма обоснования себестоимости _Книга1 15" xfId="2179"/>
    <cellStyle name="_Копия Макроэкономика 2007_форма обоснования себестоимости _Книга1 16" xfId="2180"/>
    <cellStyle name="_Копия Макроэкономика 2007_форма обоснования себестоимости _Книга1 17" xfId="2181"/>
    <cellStyle name="_Копия Макроэкономика 2007_форма обоснования себестоимости _Книга1 18" xfId="2182"/>
    <cellStyle name="_Копия Макроэкономика 2007_форма обоснования себестоимости _Книга1 19" xfId="2183"/>
    <cellStyle name="_Копия Макроэкономика 2007_форма обоснования себестоимости _Книга1 2" xfId="2184"/>
    <cellStyle name="_Копия Макроэкономика 2007_форма обоснования себестоимости _Книга1 2 2" xfId="2185"/>
    <cellStyle name="_Копия Макроэкономика 2007_форма обоснования себестоимости _Книга1 20" xfId="2186"/>
    <cellStyle name="_Копия Макроэкономика 2007_форма обоснования себестоимости _Книга1 21" xfId="2187"/>
    <cellStyle name="_Копия Макроэкономика 2007_форма обоснования себестоимости _Книга1 22" xfId="2188"/>
    <cellStyle name="_Копия Макроэкономика 2007_форма обоснования себестоимости _Книга1 23" xfId="2189"/>
    <cellStyle name="_Копия Макроэкономика 2007_форма обоснования себестоимости _Книга1 24" xfId="2190"/>
    <cellStyle name="_Копия Макроэкономика 2007_форма обоснования себестоимости _Книга1 25" xfId="2191"/>
    <cellStyle name="_Копия Макроэкономика 2007_форма обоснования себестоимости _Книга1 26" xfId="2192"/>
    <cellStyle name="_Копия Макроэкономика 2007_форма обоснования себестоимости _Книга1 27" xfId="2193"/>
    <cellStyle name="_Копия Макроэкономика 2007_форма обоснования себестоимости _Книга1 28" xfId="2194"/>
    <cellStyle name="_Копия Макроэкономика 2007_форма обоснования себестоимости _Книга1 29" xfId="2195"/>
    <cellStyle name="_Копия Макроэкономика 2007_форма обоснования себестоимости _Книга1 3" xfId="2196"/>
    <cellStyle name="_Копия Макроэкономика 2007_форма обоснования себестоимости _Книга1 3 2" xfId="2197"/>
    <cellStyle name="_Копия Макроэкономика 2007_форма обоснования себестоимости _Книга1 30" xfId="2198"/>
    <cellStyle name="_Копия Макроэкономика 2007_форма обоснования себестоимости _Книга1 31" xfId="2199"/>
    <cellStyle name="_Копия Макроэкономика 2007_форма обоснования себестоимости _Книга1 32" xfId="2200"/>
    <cellStyle name="_Копия Макроэкономика 2007_форма обоснования себестоимости _Книга1 33" xfId="2201"/>
    <cellStyle name="_Копия Макроэкономика 2007_форма обоснования себестоимости _Книга1 34" xfId="2202"/>
    <cellStyle name="_Копия Макроэкономика 2007_форма обоснования себестоимости _Книга1 4" xfId="2203"/>
    <cellStyle name="_Копия Макроэкономика 2007_форма обоснования себестоимости _Книга1 4 2" xfId="2204"/>
    <cellStyle name="_Копия Макроэкономика 2007_форма обоснования себестоимости _Книга1 5" xfId="2205"/>
    <cellStyle name="_Копия Макроэкономика 2007_форма обоснования себестоимости _Книга1 6" xfId="2206"/>
    <cellStyle name="_Копия Макроэкономика 2007_форма обоснования себестоимости _Книга1 7" xfId="2207"/>
    <cellStyle name="_Копия Макроэкономика 2007_форма обоснования себестоимости _Книга1 8" xfId="2208"/>
    <cellStyle name="_Копия Макроэкономика 2007_форма обоснования себестоимости _Книга1 9" xfId="2209"/>
    <cellStyle name="_Копия приложение к протоколу (2)" xfId="2210"/>
    <cellStyle name="_Копия расчет дисконта по облигациям" xfId="2211"/>
    <cellStyle name="_Копия СП-36" xfId="2212"/>
    <cellStyle name="_Корпорация" xfId="2213"/>
    <cellStyle name="_КП_ПУ_ПУ-26007_ПР_Перегруж.скр._ПУ_17.10.2007" xfId="2214"/>
    <cellStyle name="_КП_ПУ_ПУ-26007_ПР_сркеб_ПУ_17.10.2007" xfId="2215"/>
    <cellStyle name="_КП_ПУ_ПУ-26008_КР_скребки_ПУ_22.10.2007_к защите" xfId="2216"/>
    <cellStyle name="_КР лент конв" xfId="2217"/>
    <cellStyle name="_Ленинская_2007_25_07_07" xfId="2218"/>
    <cellStyle name="_Ленинская_2007_25_07_07 2" xfId="2219"/>
    <cellStyle name="_Лист1" xfId="2220"/>
    <cellStyle name="_Лист1 2" xfId="2221"/>
    <cellStyle name="_М07_ИП08 анкеры" xfId="2222"/>
    <cellStyle name="_Макет 813-3  2008г" xfId="2223"/>
    <cellStyle name="_Макет 813-3  2008г 2" xfId="2224"/>
    <cellStyle name="_Макет 813-3  2008г 2_Setup" xfId="2225"/>
    <cellStyle name="_Макет 813-3  2008г ІТ-техн" xfId="2226"/>
    <cellStyle name="_Макет 813-3  2008г ІТ-техн 2" xfId="2227"/>
    <cellStyle name="_Макет 813-3  2008г ІТ-техн 2_Setup" xfId="2228"/>
    <cellStyle name="_Макет 813-3  2008г ІТ-техн_Setup" xfId="2229"/>
    <cellStyle name="_Макет 813-3  2008г_Setup" xfId="2230"/>
    <cellStyle name="_Макропоказатели" xfId="2231"/>
    <cellStyle name="_Макропоказатели 10" xfId="2232"/>
    <cellStyle name="_Макропоказатели 11" xfId="2233"/>
    <cellStyle name="_Макропоказатели 12" xfId="2234"/>
    <cellStyle name="_Макропоказатели 13" xfId="2235"/>
    <cellStyle name="_Макропоказатели 14" xfId="2236"/>
    <cellStyle name="_Макропоказатели 15" xfId="2237"/>
    <cellStyle name="_Макропоказатели 16" xfId="2238"/>
    <cellStyle name="_Макропоказатели 17" xfId="2239"/>
    <cellStyle name="_Макропоказатели 18" xfId="2240"/>
    <cellStyle name="_Макропоказатели 19" xfId="2241"/>
    <cellStyle name="_Макропоказатели 2" xfId="2242"/>
    <cellStyle name="_Макропоказатели 2 2" xfId="2243"/>
    <cellStyle name="_Макропоказатели 20" xfId="2244"/>
    <cellStyle name="_Макропоказатели 21" xfId="2245"/>
    <cellStyle name="_Макропоказатели 22" xfId="2246"/>
    <cellStyle name="_Макропоказатели 23" xfId="2247"/>
    <cellStyle name="_Макропоказатели 24" xfId="2248"/>
    <cellStyle name="_Макропоказатели 25" xfId="2249"/>
    <cellStyle name="_Макропоказатели 26" xfId="2250"/>
    <cellStyle name="_Макропоказатели 27" xfId="2251"/>
    <cellStyle name="_Макропоказатели 28" xfId="2252"/>
    <cellStyle name="_Макропоказатели 29" xfId="2253"/>
    <cellStyle name="_Макропоказатели 3" xfId="2254"/>
    <cellStyle name="_Макропоказатели 3 2" xfId="2255"/>
    <cellStyle name="_Макропоказатели 30" xfId="2256"/>
    <cellStyle name="_Макропоказатели 31" xfId="2257"/>
    <cellStyle name="_Макропоказатели 32" xfId="2258"/>
    <cellStyle name="_Макропоказатели 33" xfId="2259"/>
    <cellStyle name="_Макропоказатели 34" xfId="2260"/>
    <cellStyle name="_Макропоказатели 4" xfId="2261"/>
    <cellStyle name="_Макропоказатели 4 2" xfId="2262"/>
    <cellStyle name="_Макропоказатели 5" xfId="2263"/>
    <cellStyle name="_Макропоказатели 6" xfId="2264"/>
    <cellStyle name="_Макропоказатели 7" xfId="2265"/>
    <cellStyle name="_Макропоказатели 8" xfId="2266"/>
    <cellStyle name="_Макропоказатели 9" xfId="2267"/>
    <cellStyle name="_Макропоказатели для проектов 2009_06 06 2008" xfId="2268"/>
    <cellStyle name="_Макропоказатели_Данные для расчета бульдозеров" xfId="2269"/>
    <cellStyle name="_Макропоказатели_Данные для расчета бульдозеров 10" xfId="2270"/>
    <cellStyle name="_Макропоказатели_Данные для расчета бульдозеров 11" xfId="2271"/>
    <cellStyle name="_Макропоказатели_Данные для расчета бульдозеров 12" xfId="2272"/>
    <cellStyle name="_Макропоказатели_Данные для расчета бульдозеров 13" xfId="2273"/>
    <cellStyle name="_Макропоказатели_Данные для расчета бульдозеров 14" xfId="2274"/>
    <cellStyle name="_Макропоказатели_Данные для расчета бульдозеров 15" xfId="2275"/>
    <cellStyle name="_Макропоказатели_Данные для расчета бульдозеров 16" xfId="2276"/>
    <cellStyle name="_Макропоказатели_Данные для расчета бульдозеров 17" xfId="2277"/>
    <cellStyle name="_Макропоказатели_Данные для расчета бульдозеров 18" xfId="2278"/>
    <cellStyle name="_Макропоказатели_Данные для расчета бульдозеров 19" xfId="2279"/>
    <cellStyle name="_Макропоказатели_Данные для расчета бульдозеров 2" xfId="2280"/>
    <cellStyle name="_Макропоказатели_Данные для расчета бульдозеров 2 2" xfId="2281"/>
    <cellStyle name="_Макропоказатели_Данные для расчета бульдозеров 20" xfId="2282"/>
    <cellStyle name="_Макропоказатели_Данные для расчета бульдозеров 21" xfId="2283"/>
    <cellStyle name="_Макропоказатели_Данные для расчета бульдозеров 22" xfId="2284"/>
    <cellStyle name="_Макропоказатели_Данные для расчета бульдозеров 23" xfId="2285"/>
    <cellStyle name="_Макропоказатели_Данные для расчета бульдозеров 24" xfId="2286"/>
    <cellStyle name="_Макропоказатели_Данные для расчета бульдозеров 25" xfId="2287"/>
    <cellStyle name="_Макропоказатели_Данные для расчета бульдозеров 26" xfId="2288"/>
    <cellStyle name="_Макропоказатели_Данные для расчета бульдозеров 27" xfId="2289"/>
    <cellStyle name="_Макропоказатели_Данные для расчета бульдозеров 28" xfId="2290"/>
    <cellStyle name="_Макропоказатели_Данные для расчета бульдозеров 29" xfId="2291"/>
    <cellStyle name="_Макропоказатели_Данные для расчета бульдозеров 3" xfId="2292"/>
    <cellStyle name="_Макропоказатели_Данные для расчета бульдозеров 3 2" xfId="2293"/>
    <cellStyle name="_Макропоказатели_Данные для расчета бульдозеров 30" xfId="2294"/>
    <cellStyle name="_Макропоказатели_Данные для расчета бульдозеров 31" xfId="2295"/>
    <cellStyle name="_Макропоказатели_Данные для расчета бульдозеров 32" xfId="2296"/>
    <cellStyle name="_Макропоказатели_Данные для расчета бульдозеров 33" xfId="2297"/>
    <cellStyle name="_Макропоказатели_Данные для расчета бульдозеров 34" xfId="2298"/>
    <cellStyle name="_Макропоказатели_Данные для расчета бульдозеров 4" xfId="2299"/>
    <cellStyle name="_Макропоказатели_Данные для расчета бульдозеров 4 (2)" xfId="2300"/>
    <cellStyle name="_Макропоказатели_Данные для расчета бульдозеров 4 (2) 10" xfId="2301"/>
    <cellStyle name="_Макропоказатели_Данные для расчета бульдозеров 4 (2) 11" xfId="2302"/>
    <cellStyle name="_Макропоказатели_Данные для расчета бульдозеров 4 (2) 12" xfId="2303"/>
    <cellStyle name="_Макропоказатели_Данные для расчета бульдозеров 4 (2) 13" xfId="2304"/>
    <cellStyle name="_Макропоказатели_Данные для расчета бульдозеров 4 (2) 14" xfId="2305"/>
    <cellStyle name="_Макропоказатели_Данные для расчета бульдозеров 4 (2) 15" xfId="2306"/>
    <cellStyle name="_Макропоказатели_Данные для расчета бульдозеров 4 (2) 16" xfId="2307"/>
    <cellStyle name="_Макропоказатели_Данные для расчета бульдозеров 4 (2) 17" xfId="2308"/>
    <cellStyle name="_Макропоказатели_Данные для расчета бульдозеров 4 (2) 18" xfId="2309"/>
    <cellStyle name="_Макропоказатели_Данные для расчета бульдозеров 4 (2) 19" xfId="2310"/>
    <cellStyle name="_Макропоказатели_Данные для расчета бульдозеров 4 (2) 2" xfId="2311"/>
    <cellStyle name="_Макропоказатели_Данные для расчета бульдозеров 4 (2) 2 2" xfId="2312"/>
    <cellStyle name="_Макропоказатели_Данные для расчета бульдозеров 4 (2) 20" xfId="2313"/>
    <cellStyle name="_Макропоказатели_Данные для расчета бульдозеров 4 (2) 21" xfId="2314"/>
    <cellStyle name="_Макропоказатели_Данные для расчета бульдозеров 4 (2) 22" xfId="2315"/>
    <cellStyle name="_Макропоказатели_Данные для расчета бульдозеров 4 (2) 23" xfId="2316"/>
    <cellStyle name="_Макропоказатели_Данные для расчета бульдозеров 4 (2) 24" xfId="2317"/>
    <cellStyle name="_Макропоказатели_Данные для расчета бульдозеров 4 (2) 25" xfId="2318"/>
    <cellStyle name="_Макропоказатели_Данные для расчета бульдозеров 4 (2) 26" xfId="2319"/>
    <cellStyle name="_Макропоказатели_Данные для расчета бульдозеров 4 (2) 27" xfId="2320"/>
    <cellStyle name="_Макропоказатели_Данные для расчета бульдозеров 4 (2) 28" xfId="2321"/>
    <cellStyle name="_Макропоказатели_Данные для расчета бульдозеров 4 (2) 29" xfId="2322"/>
    <cellStyle name="_Макропоказатели_Данные для расчета бульдозеров 4 (2) 3" xfId="2323"/>
    <cellStyle name="_Макропоказатели_Данные для расчета бульдозеров 4 (2) 3 2" xfId="2324"/>
    <cellStyle name="_Макропоказатели_Данные для расчета бульдозеров 4 (2) 30" xfId="2325"/>
    <cellStyle name="_Макропоказатели_Данные для расчета бульдозеров 4 (2) 31" xfId="2326"/>
    <cellStyle name="_Макропоказатели_Данные для расчета бульдозеров 4 (2) 32" xfId="2327"/>
    <cellStyle name="_Макропоказатели_Данные для расчета бульдозеров 4 (2) 33" xfId="2328"/>
    <cellStyle name="_Макропоказатели_Данные для расчета бульдозеров 4 (2) 34" xfId="2329"/>
    <cellStyle name="_Макропоказатели_Данные для расчета бульдозеров 4 (2) 4" xfId="2330"/>
    <cellStyle name="_Макропоказатели_Данные для расчета бульдозеров 4 (2) 4 2" xfId="2331"/>
    <cellStyle name="_Макропоказатели_Данные для расчета бульдозеров 4 (2) 5" xfId="2332"/>
    <cellStyle name="_Макропоказатели_Данные для расчета бульдозеров 4 (2) 6" xfId="2333"/>
    <cellStyle name="_Макропоказатели_Данные для расчета бульдозеров 4 (2) 7" xfId="2334"/>
    <cellStyle name="_Макропоказатели_Данные для расчета бульдозеров 4 (2) 8" xfId="2335"/>
    <cellStyle name="_Макропоказатели_Данные для расчета бульдозеров 4 (2) 9" xfId="2336"/>
    <cellStyle name="_Макропоказатели_Данные для расчета бульдозеров 4 2" xfId="2337"/>
    <cellStyle name="_Макропоказатели_Данные для расчета бульдозеров 5" xfId="2338"/>
    <cellStyle name="_Макропоказатели_Данные для расчета бульдозеров 6" xfId="2339"/>
    <cellStyle name="_Макропоказатели_Данные для расчета бульдозеров 7" xfId="2340"/>
    <cellStyle name="_Макропоказатели_Данные для расчета бульдозеров 8" xfId="2341"/>
    <cellStyle name="_Макропоказатели_Данные для расчета бульдозеров 9" xfId="2342"/>
    <cellStyle name="_Макропоказатели_Свод по угольным складам 11 06 08" xfId="2343"/>
    <cellStyle name="_Макропоказатели_Свод по угольным складам 11 06 08 2" xfId="2344"/>
    <cellStyle name="_Макропоказатели_Свод по угольным складам 11 06 08_Варианты использования вагонов (31 07 2008)" xfId="2345"/>
    <cellStyle name="_Макропоказатели_Свод по угольным складам 11 06 08_Варианты использования вагонов (31 07 2008) 10" xfId="2346"/>
    <cellStyle name="_Макропоказатели_Свод по угольным складам 11 06 08_Варианты использования вагонов (31 07 2008) 11" xfId="2347"/>
    <cellStyle name="_Макропоказатели_Свод по угольным складам 11 06 08_Варианты использования вагонов (31 07 2008) 12" xfId="2348"/>
    <cellStyle name="_Макропоказатели_Свод по угольным складам 11 06 08_Варианты использования вагонов (31 07 2008) 13" xfId="2349"/>
    <cellStyle name="_Макропоказатели_Свод по угольным складам 11 06 08_Варианты использования вагонов (31 07 2008) 14" xfId="2350"/>
    <cellStyle name="_Макропоказатели_Свод по угольным складам 11 06 08_Варианты использования вагонов (31 07 2008) 15" xfId="2351"/>
    <cellStyle name="_Макропоказатели_Свод по угольным складам 11 06 08_Варианты использования вагонов (31 07 2008) 16" xfId="2352"/>
    <cellStyle name="_Макропоказатели_Свод по угольным складам 11 06 08_Варианты использования вагонов (31 07 2008) 17" xfId="2353"/>
    <cellStyle name="_Макропоказатели_Свод по угольным складам 11 06 08_Варианты использования вагонов (31 07 2008) 18" xfId="2354"/>
    <cellStyle name="_Макропоказатели_Свод по угольным складам 11 06 08_Варианты использования вагонов (31 07 2008) 19" xfId="2355"/>
    <cellStyle name="_Макропоказатели_Свод по угольным складам 11 06 08_Варианты использования вагонов (31 07 2008) 2" xfId="2356"/>
    <cellStyle name="_Макропоказатели_Свод по угольным складам 11 06 08_Варианты использования вагонов (31 07 2008) 2 2" xfId="2357"/>
    <cellStyle name="_Макропоказатели_Свод по угольным складам 11 06 08_Варианты использования вагонов (31 07 2008) 20" xfId="2358"/>
    <cellStyle name="_Макропоказатели_Свод по угольным складам 11 06 08_Варианты использования вагонов (31 07 2008) 21" xfId="2359"/>
    <cellStyle name="_Макропоказатели_Свод по угольным складам 11 06 08_Варианты использования вагонов (31 07 2008) 22" xfId="2360"/>
    <cellStyle name="_Макропоказатели_Свод по угольным складам 11 06 08_Варианты использования вагонов (31 07 2008) 23" xfId="2361"/>
    <cellStyle name="_Макропоказатели_Свод по угольным складам 11 06 08_Варианты использования вагонов (31 07 2008) 24" xfId="2362"/>
    <cellStyle name="_Макропоказатели_Свод по угольным складам 11 06 08_Варианты использования вагонов (31 07 2008) 25" xfId="2363"/>
    <cellStyle name="_Макропоказатели_Свод по угольным складам 11 06 08_Варианты использования вагонов (31 07 2008) 26" xfId="2364"/>
    <cellStyle name="_Макропоказатели_Свод по угольным складам 11 06 08_Варианты использования вагонов (31 07 2008) 27" xfId="2365"/>
    <cellStyle name="_Макропоказатели_Свод по угольным складам 11 06 08_Варианты использования вагонов (31 07 2008) 28" xfId="2366"/>
    <cellStyle name="_Макропоказатели_Свод по угольным складам 11 06 08_Варианты использования вагонов (31 07 2008) 29" xfId="2367"/>
    <cellStyle name="_Макропоказатели_Свод по угольным складам 11 06 08_Варианты использования вагонов (31 07 2008) 3" xfId="2368"/>
    <cellStyle name="_Макропоказатели_Свод по угольным складам 11 06 08_Варианты использования вагонов (31 07 2008) 3 2" xfId="2369"/>
    <cellStyle name="_Макропоказатели_Свод по угольным складам 11 06 08_Варианты использования вагонов (31 07 2008) 30" xfId="2370"/>
    <cellStyle name="_Макропоказатели_Свод по угольным складам 11 06 08_Варианты использования вагонов (31 07 2008) 31" xfId="2371"/>
    <cellStyle name="_Макропоказатели_Свод по угольным складам 11 06 08_Варианты использования вагонов (31 07 2008) 32" xfId="2372"/>
    <cellStyle name="_Макропоказатели_Свод по угольным складам 11 06 08_Варианты использования вагонов (31 07 2008) 33" xfId="2373"/>
    <cellStyle name="_Макропоказатели_Свод по угольным складам 11 06 08_Варианты использования вагонов (31 07 2008) 34" xfId="2374"/>
    <cellStyle name="_Макропоказатели_Свод по угольным складам 11 06 08_Варианты использования вагонов (31 07 2008) 4" xfId="2375"/>
    <cellStyle name="_Макропоказатели_Свод по угольным складам 11 06 08_Варианты использования вагонов (31 07 2008) 4 2" xfId="2376"/>
    <cellStyle name="_Макропоказатели_Свод по угольным складам 11 06 08_Варианты использования вагонов (31 07 2008) 5" xfId="2377"/>
    <cellStyle name="_Макропоказатели_Свод по угольным складам 11 06 08_Варианты использования вагонов (31 07 2008) 6" xfId="2378"/>
    <cellStyle name="_Макропоказатели_Свод по угольным складам 11 06 08_Варианты использования вагонов (31 07 2008) 7" xfId="2379"/>
    <cellStyle name="_Макропоказатели_Свод по угольным складам 11 06 08_Варианты использования вагонов (31 07 2008) 8" xfId="2380"/>
    <cellStyle name="_Макропоказатели_Свод по угольным складам 11 06 08_Варианты использования вагонов (31 07 2008) 9" xfId="2381"/>
    <cellStyle name="_Макропоказатели_Свод по угольным складам 11 06 08_ИП08 ПТУ ВАГОНЫ (2)" xfId="2382"/>
    <cellStyle name="_Макропоказатели_Свод по угольным складам 11 06 08_ИП08 ПТУ ВАГОНЫ (480)" xfId="2383"/>
    <cellStyle name="_Макропоказатели_Свод по угольным складам 11 06 08_ИП08 ПТУ ВАГОНЫ 3" xfId="2384"/>
    <cellStyle name="_Макропоказатели_Свод по угольным складам 11 06 08_ИП08 ПУ Склады (расширение и строительство) 5" xfId="2385"/>
    <cellStyle name="_Макропоказатели_Свод по угольным складам 11 06 08_ИП09 болванка на эл.энергию" xfId="2386"/>
    <cellStyle name="_Макропоказатели_Свод по угольным складам 11 06 08_ИП09 болванка на эл.энергию 10" xfId="2387"/>
    <cellStyle name="_Макропоказатели_Свод по угольным складам 11 06 08_ИП09 болванка на эл.энергию 11" xfId="2388"/>
    <cellStyle name="_Макропоказатели_Свод по угольным складам 11 06 08_ИП09 болванка на эл.энергию 12" xfId="2389"/>
    <cellStyle name="_Макропоказатели_Свод по угольным складам 11 06 08_ИП09 болванка на эл.энергию 13" xfId="2390"/>
    <cellStyle name="_Макропоказатели_Свод по угольным складам 11 06 08_ИП09 болванка на эл.энергию 14" xfId="2391"/>
    <cellStyle name="_Макропоказатели_Свод по угольным складам 11 06 08_ИП09 болванка на эл.энергию 15" xfId="2392"/>
    <cellStyle name="_Макропоказатели_Свод по угольным складам 11 06 08_ИП09 болванка на эл.энергию 16" xfId="2393"/>
    <cellStyle name="_Макропоказатели_Свод по угольным складам 11 06 08_ИП09 болванка на эл.энергию 17" xfId="2394"/>
    <cellStyle name="_Макропоказатели_Свод по угольным складам 11 06 08_ИП09 болванка на эл.энергию 18" xfId="2395"/>
    <cellStyle name="_Макропоказатели_Свод по угольным складам 11 06 08_ИП09 болванка на эл.энергию 19" xfId="2396"/>
    <cellStyle name="_Макропоказатели_Свод по угольным складам 11 06 08_ИП09 болванка на эл.энергию 2" xfId="2397"/>
    <cellStyle name="_Макропоказатели_Свод по угольным складам 11 06 08_ИП09 болванка на эл.энергию 2 2" xfId="2398"/>
    <cellStyle name="_Макропоказатели_Свод по угольным складам 11 06 08_ИП09 болванка на эл.энергию 20" xfId="2399"/>
    <cellStyle name="_Макропоказатели_Свод по угольным складам 11 06 08_ИП09 болванка на эл.энергию 21" xfId="2400"/>
    <cellStyle name="_Макропоказатели_Свод по угольным складам 11 06 08_ИП09 болванка на эл.энергию 22" xfId="2401"/>
    <cellStyle name="_Макропоказатели_Свод по угольным складам 11 06 08_ИП09 болванка на эл.энергию 23" xfId="2402"/>
    <cellStyle name="_Макропоказатели_Свод по угольным складам 11 06 08_ИП09 болванка на эл.энергию 24" xfId="2403"/>
    <cellStyle name="_Макропоказатели_Свод по угольным складам 11 06 08_ИП09 болванка на эл.энергию 25" xfId="2404"/>
    <cellStyle name="_Макропоказатели_Свод по угольным складам 11 06 08_ИП09 болванка на эл.энергию 26" xfId="2405"/>
    <cellStyle name="_Макропоказатели_Свод по угольным складам 11 06 08_ИП09 болванка на эл.энергию 27" xfId="2406"/>
    <cellStyle name="_Макропоказатели_Свод по угольным складам 11 06 08_ИП09 болванка на эл.энергию 28" xfId="2407"/>
    <cellStyle name="_Макропоказатели_Свод по угольным складам 11 06 08_ИП09 болванка на эл.энергию 29" xfId="2408"/>
    <cellStyle name="_Макропоказатели_Свод по угольным складам 11 06 08_ИП09 болванка на эл.энергию 3" xfId="2409"/>
    <cellStyle name="_Макропоказатели_Свод по угольным складам 11 06 08_ИП09 болванка на эл.энергию 3 2" xfId="2410"/>
    <cellStyle name="_Макропоказатели_Свод по угольным складам 11 06 08_ИП09 болванка на эл.энергию 30" xfId="2411"/>
    <cellStyle name="_Макропоказатели_Свод по угольным складам 11 06 08_ИП09 болванка на эл.энергию 31" xfId="2412"/>
    <cellStyle name="_Макропоказатели_Свод по угольным складам 11 06 08_ИП09 болванка на эл.энергию 32" xfId="2413"/>
    <cellStyle name="_Макропоказатели_Свод по угольным складам 11 06 08_ИП09 болванка на эл.энергию 33" xfId="2414"/>
    <cellStyle name="_Макропоказатели_Свод по угольным складам 11 06 08_ИП09 болванка на эл.энергию 34" xfId="2415"/>
    <cellStyle name="_Макропоказатели_Свод по угольным складам 11 06 08_ИП09 болванка на эл.энергию 4" xfId="2416"/>
    <cellStyle name="_Макропоказатели_Свод по угольным складам 11 06 08_ИП09 болванка на эл.энергию 4 2" xfId="2417"/>
    <cellStyle name="_Макропоказатели_Свод по угольным складам 11 06 08_ИП09 болванка на эл.энергию 5" xfId="2418"/>
    <cellStyle name="_Макропоказатели_Свод по угольным складам 11 06 08_ИП09 болванка на эл.энергию 6" xfId="2419"/>
    <cellStyle name="_Макропоказатели_Свод по угольным складам 11 06 08_ИП09 болванка на эл.энергию 7" xfId="2420"/>
    <cellStyle name="_Макропоказатели_Свод по угольным складам 11 06 08_ИП09 болванка на эл.энергию 8" xfId="2421"/>
    <cellStyle name="_Макропоказатели_Свод по угольным складам 11 06 08_ИП09 болванка на эл.энергию 9" xfId="2422"/>
    <cellStyle name="_Макропоказатели_Свод по угольным складам 11 06 08_расчет вагонов 2" xfId="2423"/>
    <cellStyle name="_Макропоказатели_Свод по угольным складам 11 06 08_расчет стоимости штрекоподдирочных машин" xfId="2424"/>
    <cellStyle name="_Макропоказатели_Свод по угольным складам 11 06 08_расчет стоимости штрекоподдирочных машин 10" xfId="2425"/>
    <cellStyle name="_Макропоказатели_Свод по угольным складам 11 06 08_расчет стоимости штрекоподдирочных машин 11" xfId="2426"/>
    <cellStyle name="_Макропоказатели_Свод по угольным складам 11 06 08_расчет стоимости штрекоподдирочных машин 12" xfId="2427"/>
    <cellStyle name="_Макропоказатели_Свод по угольным складам 11 06 08_расчет стоимости штрекоподдирочных машин 13" xfId="2428"/>
    <cellStyle name="_Макропоказатели_Свод по угольным складам 11 06 08_расчет стоимости штрекоподдирочных машин 14" xfId="2429"/>
    <cellStyle name="_Макропоказатели_Свод по угольным складам 11 06 08_расчет стоимости штрекоподдирочных машин 15" xfId="2430"/>
    <cellStyle name="_Макропоказатели_Свод по угольным складам 11 06 08_расчет стоимости штрекоподдирочных машин 16" xfId="2431"/>
    <cellStyle name="_Макропоказатели_Свод по угольным складам 11 06 08_расчет стоимости штрекоподдирочных машин 17" xfId="2432"/>
    <cellStyle name="_Макропоказатели_Свод по угольным складам 11 06 08_расчет стоимости штрекоподдирочных машин 18" xfId="2433"/>
    <cellStyle name="_Макропоказатели_Свод по угольным складам 11 06 08_расчет стоимости штрекоподдирочных машин 19" xfId="2434"/>
    <cellStyle name="_Макропоказатели_Свод по угольным складам 11 06 08_расчет стоимости штрекоподдирочных машин 2" xfId="2435"/>
    <cellStyle name="_Макропоказатели_Свод по угольным складам 11 06 08_расчет стоимости штрекоподдирочных машин 2 2" xfId="2436"/>
    <cellStyle name="_Макропоказатели_Свод по угольным складам 11 06 08_расчет стоимости штрекоподдирочных машин 20" xfId="2437"/>
    <cellStyle name="_Макропоказатели_Свод по угольным складам 11 06 08_расчет стоимости штрекоподдирочных машин 21" xfId="2438"/>
    <cellStyle name="_Макропоказатели_Свод по угольным складам 11 06 08_расчет стоимости штрекоподдирочных машин 22" xfId="2439"/>
    <cellStyle name="_Макропоказатели_Свод по угольным складам 11 06 08_расчет стоимости штрекоподдирочных машин 23" xfId="2440"/>
    <cellStyle name="_Макропоказатели_Свод по угольным складам 11 06 08_расчет стоимости штрекоподдирочных машин 24" xfId="2441"/>
    <cellStyle name="_Макропоказатели_Свод по угольным складам 11 06 08_расчет стоимости штрекоподдирочных машин 25" xfId="2442"/>
    <cellStyle name="_Макропоказатели_Свод по угольным складам 11 06 08_расчет стоимости штрекоподдирочных машин 26" xfId="2443"/>
    <cellStyle name="_Макропоказатели_Свод по угольным складам 11 06 08_расчет стоимости штрекоподдирочных машин 27" xfId="2444"/>
    <cellStyle name="_Макропоказатели_Свод по угольным складам 11 06 08_расчет стоимости штрекоподдирочных машин 28" xfId="2445"/>
    <cellStyle name="_Макропоказатели_Свод по угольным складам 11 06 08_расчет стоимости штрекоподдирочных машин 29" xfId="2446"/>
    <cellStyle name="_Макропоказатели_Свод по угольным складам 11 06 08_расчет стоимости штрекоподдирочных машин 3" xfId="2447"/>
    <cellStyle name="_Макропоказатели_Свод по угольным складам 11 06 08_расчет стоимости штрекоподдирочных машин 3 2" xfId="2448"/>
    <cellStyle name="_Макропоказатели_Свод по угольным складам 11 06 08_расчет стоимости штрекоподдирочных машин 30" xfId="2449"/>
    <cellStyle name="_Макропоказатели_Свод по угольным складам 11 06 08_расчет стоимости штрекоподдирочных машин 31" xfId="2450"/>
    <cellStyle name="_Макропоказатели_Свод по угольным складам 11 06 08_расчет стоимости штрекоподдирочных машин 32" xfId="2451"/>
    <cellStyle name="_Макропоказатели_Свод по угольным складам 11 06 08_расчет стоимости штрекоподдирочных машин 33" xfId="2452"/>
    <cellStyle name="_Макропоказатели_Свод по угольным складам 11 06 08_расчет стоимости штрекоподдирочных машин 34" xfId="2453"/>
    <cellStyle name="_Макропоказатели_Свод по угольным складам 11 06 08_расчет стоимости штрекоподдирочных машин 4" xfId="2454"/>
    <cellStyle name="_Макропоказатели_Свод по угольным складам 11 06 08_расчет стоимости штрекоподдирочных машин 4 2" xfId="2455"/>
    <cellStyle name="_Макропоказатели_Свод по угольным складам 11 06 08_расчет стоимости штрекоподдирочных машин 5" xfId="2456"/>
    <cellStyle name="_Макропоказатели_Свод по угольным складам 11 06 08_расчет стоимости штрекоподдирочных машин 6" xfId="2457"/>
    <cellStyle name="_Макропоказатели_Свод по угольным складам 11 06 08_расчет стоимости штрекоподдирочных машин 7" xfId="2458"/>
    <cellStyle name="_Макропоказатели_Свод по угольным складам 11 06 08_расчет стоимости штрекоподдирочных машин 8" xfId="2459"/>
    <cellStyle name="_Макропоказатели_Свод по угольным складам 11 06 08_расчет стоимости штрекоподдирочных машин 9" xfId="2460"/>
    <cellStyle name="_Макроэкономика 2007" xfId="2461"/>
    <cellStyle name="_Макроэкономика 2007 1" xfId="2462"/>
    <cellStyle name="_Макроэкономика 2007 10" xfId="2463"/>
    <cellStyle name="_Макроэкономика 2007 11" xfId="2464"/>
    <cellStyle name="_Макроэкономика 2007 2" xfId="2465"/>
    <cellStyle name="_Макроэкономика 2007 3" xfId="2466"/>
    <cellStyle name="_Макроэкономика 2007 4" xfId="2467"/>
    <cellStyle name="_Макроэкономика 2007 5" xfId="2468"/>
    <cellStyle name="_Макроэкономика 2007 6" xfId="2469"/>
    <cellStyle name="_Макроэкономика 2007 7" xfId="2470"/>
    <cellStyle name="_Макроэкономика 2007 8" xfId="2471"/>
    <cellStyle name="_Макроэкономика 2007 9" xfId="2472"/>
    <cellStyle name="_Макроэкономика 2007_c2006_нов" xfId="2473"/>
    <cellStyle name="_Макроэкономика 2007_c2006_нов_ГИП_2010_база_17_08" xfId="2474"/>
    <cellStyle name="_Макроэкономика 2007_c2006_нов_карточка проекта_17 347" xfId="2475"/>
    <cellStyle name="_Макроэкономика 2007_c2006_нов_карточка проекта_КД_12 320" xfId="2476"/>
    <cellStyle name="_Макроэкономика 2007_c2006_нов_карточка проекта_КД_14305_" xfId="2477"/>
    <cellStyle name="_Макроэкономика 2007_c2006_нов_карточка проекта_транспорт_10901" xfId="2478"/>
    <cellStyle name="_Макроэкономика 2007_c2006_нов_Константиновка" xfId="2479"/>
    <cellStyle name="_Макроэкономика 2007_c2006_нов_Константиновка_2008_16_02_09" xfId="2480"/>
    <cellStyle name="_Макроэкономика 2007_c2006_нов_Константиновка_карточка проекта_17 347" xfId="2481"/>
    <cellStyle name="_Макроэкономика 2007_c2006_нов_Константиновка_карточка проекта_КД_12 320" xfId="2482"/>
    <cellStyle name="_Макроэкономика 2007_c2006_нов_Константиновка_карточка проекта_КД_14305_" xfId="2483"/>
    <cellStyle name="_Макроэкономика 2007_c2006_нов_Константиновка_карточка проекта_транспорт_10901" xfId="2484"/>
    <cellStyle name="_Макроэкономика 2007_c2006_нов_Константиновка_ПС_Давыдовка_Северная_30_05_11_97_2003" xfId="2485"/>
    <cellStyle name="_Макроэкономика 2007_c2006_нов_Отчет ореализации ПС Стыла" xfId="2486"/>
    <cellStyle name="_Макроэкономика 2007_c2006_нов_Отчет ореализации ПС Стыла_07_09" xfId="2487"/>
    <cellStyle name="_Макроэкономика 2007_c2006_нов_Отчет ореализации ПС Стыла_17_08" xfId="2488"/>
    <cellStyle name="_Макроэкономика 2007_c2006_нов_Отчет реализации ПС Донецкая (ОРУ 110)" xfId="2489"/>
    <cellStyle name="_Макроэкономика 2007_c2006_нов_Отчет реализации ПС Донецкая (ОРУ 110)_07_09" xfId="2490"/>
    <cellStyle name="_Макроэкономика 2007_c2006_нов_Отчет реализации ПС Донецкая (ОРУ 110)_17_08" xfId="2491"/>
    <cellStyle name="_Макроэкономика 2007_c2006_нов_Перевод подстанции 35кВ Рутченково на напряжение 110кВ_23_09_08" xfId="2492"/>
    <cellStyle name="_Макроэкономика 2007_c2006_нов_Перевод подстанции 35кВ Рутченково на напряжение 110кВ_23_09_08 2" xfId="2493"/>
    <cellStyle name="_Макроэкономика 2007_c2006_нов_Приложение к проекту" xfId="2494"/>
    <cellStyle name="_Макроэкономика 2007_c2006_нов_Приложение к проекту 2" xfId="2495"/>
    <cellStyle name="_Макроэкономика 2007_c2006_нов_Приложение к проекту_карточка проекта_17 347" xfId="2496"/>
    <cellStyle name="_Макроэкономика 2007_c2006_нов_Приложение к проекту_карточка проекта_КД_12 320" xfId="2497"/>
    <cellStyle name="_Макроэкономика 2007_c2006_нов_Приложение к проекту_карточка проекта_КД_14305_" xfId="2498"/>
    <cellStyle name="_Макроэкономика 2007_c2006_нов_Приложение к проекту_карточка проекта_транспорт_10901" xfId="2499"/>
    <cellStyle name="_Макроэкономика 2007_c2006_нов_Приложение к проекту_Константиновка" xfId="2500"/>
    <cellStyle name="_Макроэкономика 2007_c2006_нов_Приложение к проекту_Отчет ореализации ПС Стыла" xfId="2501"/>
    <cellStyle name="_Макроэкономика 2007_c2006_нов_Приложение к проекту_Отчет ореализации ПС Стыла_07_09" xfId="2502"/>
    <cellStyle name="_Макроэкономика 2007_c2006_нов_Приложение к проекту_Отчет ореализации ПС Стыла_17_08" xfId="2503"/>
    <cellStyle name="_Макроэкономика 2007_c2006_нов_Приложение к проекту_Отчет реализации ПС Донецкая (ОРУ 110)" xfId="2504"/>
    <cellStyle name="_Макроэкономика 2007_c2006_нов_Приложение к проекту_Отчет реализации ПС Донецкая (ОРУ 110)_07_09" xfId="2505"/>
    <cellStyle name="_Макроэкономика 2007_c2006_нов_Приложение к проекту_Отчет реализации ПС Донецкая (ОРУ 110)_17_08" xfId="2506"/>
    <cellStyle name="_Макроэкономика 2007_c2006_нов_Приложение к проекту_ПС Угледар_17_08_09" xfId="2507"/>
    <cellStyle name="_Макроэкономика 2007_c2006_нов_Приложение к проекту_ПС_Давыдовка_Северная_30_05_11_97_2003" xfId="2508"/>
    <cellStyle name="_Макроэкономика 2007_c2006_нов_ПС Донецкая (ОРУ_110)22_10_08" xfId="2509"/>
    <cellStyle name="_Макроэкономика 2007_c2006_нов_ПС Стыла 03_09_08_аванс" xfId="2510"/>
    <cellStyle name="_Макроэкономика 2007_c2006_нов_ПС Угледар_17_08_09" xfId="2511"/>
    <cellStyle name="_Макроэкономика 2007_c2006_нов_ПС_Давыдовка_Северная_30_05_11_97_2003" xfId="2512"/>
    <cellStyle name="_Макроэкономика 2007_c2006_нов_Рутченково_05_02_09" xfId="2513"/>
    <cellStyle name="_Макроэкономика 2007_c2006_нов_Рутченково_05_02_09 2" xfId="2514"/>
    <cellStyle name="_Макроэкономика 2007_c2006_нов_Рутченково_08 08 08" xfId="2515"/>
    <cellStyle name="_Макроэкономика 2007_c2006_нов_Рутченково_08 08 08 2" xfId="2516"/>
    <cellStyle name="_Макроэкономика 2007_c2006_нов_Рутченково_08.08.08" xfId="2517"/>
    <cellStyle name="_Макроэкономика 2007_c2006_нов_Рутченково_08.08.08 2" xfId="2518"/>
    <cellStyle name="_Макроэкономика 2007_c2006_нов_Рутченково_13_02_09" xfId="2519"/>
    <cellStyle name="_Макроэкономика 2007_c2006_нов_Рутченково_13_02_09 2" xfId="2520"/>
    <cellStyle name="_Макроэкономика 2007_c2006_нов_Рутченково_14_08 08" xfId="2521"/>
    <cellStyle name="_Макроэкономика 2007_c2006_нов_Рутченково_14_08 08 2" xfId="2522"/>
    <cellStyle name="_Макроэкономика 2007_c2006_нов_Рутченково_16_10_08" xfId="2523"/>
    <cellStyle name="_Макроэкономика 2007_c2006_нов_Рутченково_16_10_08 2" xfId="2524"/>
    <cellStyle name="_Макроэкономика 2007_c2006_нов_Рутченково_17_02_09 - 2" xfId="2525"/>
    <cellStyle name="_Макроэкономика 2007_c2006_нов_Рутченково_17_02_09 - 2 2" xfId="2526"/>
    <cellStyle name="_Макроэкономика 2007_c2006_нов_Рутченково_17_09_08" xfId="2527"/>
    <cellStyle name="_Макроэкономика 2007_c2006_нов_Рутченково_17_09_08 2" xfId="2528"/>
    <cellStyle name="_Макроэкономика 2007_c2006_нов_Рутченково_21_08 08" xfId="2529"/>
    <cellStyle name="_Макроэкономика 2007_c2006_нов_Рутченково_21_08 08 2" xfId="2530"/>
    <cellStyle name="_Макроэкономика 2007_ГИП_2010_база_17_08" xfId="2531"/>
    <cellStyle name="_Макроэкономика 2007_карточка проекта_17 347" xfId="2532"/>
    <cellStyle name="_Макроэкономика 2007_карточка проекта_КД_12 320" xfId="2533"/>
    <cellStyle name="_Макроэкономика 2007_карточка проекта_КД_14305_" xfId="2534"/>
    <cellStyle name="_Макроэкономика 2007_карточка проекта_транспорт_10901" xfId="2535"/>
    <cellStyle name="_Макроэкономика 2007_Константиновка" xfId="2536"/>
    <cellStyle name="_Макроэкономика 2007_Константиновка_2008_16_02_09" xfId="2537"/>
    <cellStyle name="_Макроэкономика 2007_Константиновка_карточка проекта_17 347" xfId="2538"/>
    <cellStyle name="_Макроэкономика 2007_Константиновка_карточка проекта_КД_12 320" xfId="2539"/>
    <cellStyle name="_Макроэкономика 2007_Константиновка_карточка проекта_КД_14305_" xfId="2540"/>
    <cellStyle name="_Макроэкономика 2007_Константиновка_карточка проекта_транспорт_10901" xfId="2541"/>
    <cellStyle name="_Макроэкономика 2007_Константиновка_ПС_Давыдовка_Северная_30_05_11_97_2003" xfId="2542"/>
    <cellStyle name="_Макроэкономика 2007_Отчет ореализации ПС Стыла" xfId="2543"/>
    <cellStyle name="_Макроэкономика 2007_Отчет ореализации ПС Стыла_07_09" xfId="2544"/>
    <cellStyle name="_Макроэкономика 2007_Отчет ореализации ПС Стыла_17_08" xfId="2545"/>
    <cellStyle name="_Макроэкономика 2007_Отчет реализации ПС Донецкая (ОРУ 110)" xfId="2546"/>
    <cellStyle name="_Макроэкономика 2007_Отчет реализации ПС Донецкая (ОРУ 110)_07_09" xfId="2547"/>
    <cellStyle name="_Макроэкономика 2007_Отчет реализации ПС Донецкая (ОРУ 110)_17_08" xfId="2548"/>
    <cellStyle name="_Макроэкономика 2007_Перевод подстанции 35кВ Рутченково на напряжение 110кВ_23_09_08" xfId="2549"/>
    <cellStyle name="_Макроэкономика 2007_Перевод подстанции 35кВ Рутченково на напряжение 110кВ_23_09_08 2" xfId="2550"/>
    <cellStyle name="_Макроэкономика 2007_Приложение к проекту" xfId="2551"/>
    <cellStyle name="_Макроэкономика 2007_Приложение к проекту 2" xfId="2552"/>
    <cellStyle name="_Макроэкономика 2007_Приложение к проекту_карточка проекта_17 347" xfId="2553"/>
    <cellStyle name="_Макроэкономика 2007_Приложение к проекту_карточка проекта_КД_12 320" xfId="2554"/>
    <cellStyle name="_Макроэкономика 2007_Приложение к проекту_карточка проекта_КД_14305_" xfId="2555"/>
    <cellStyle name="_Макроэкономика 2007_Приложение к проекту_карточка проекта_транспорт_10901" xfId="2556"/>
    <cellStyle name="_Макроэкономика 2007_Приложение к проекту_Константиновка" xfId="2557"/>
    <cellStyle name="_Макроэкономика 2007_Приложение к проекту_Отчет ореализации ПС Стыла" xfId="2558"/>
    <cellStyle name="_Макроэкономика 2007_Приложение к проекту_Отчет ореализации ПС Стыла_07_09" xfId="2559"/>
    <cellStyle name="_Макроэкономика 2007_Приложение к проекту_Отчет ореализации ПС Стыла_17_08" xfId="2560"/>
    <cellStyle name="_Макроэкономика 2007_Приложение к проекту_Отчет реализации ПС Донецкая (ОРУ 110)" xfId="2561"/>
    <cellStyle name="_Макроэкономика 2007_Приложение к проекту_Отчет реализации ПС Донецкая (ОРУ 110)_07_09" xfId="2562"/>
    <cellStyle name="_Макроэкономика 2007_Приложение к проекту_Отчет реализации ПС Донецкая (ОРУ 110)_17_08" xfId="2563"/>
    <cellStyle name="_Макроэкономика 2007_Приложение к проекту_ПС Угледар_17_08_09" xfId="2564"/>
    <cellStyle name="_Макроэкономика 2007_Приложение к проекту_ПС_Давыдовка_Северная_30_05_11_97_2003" xfId="2565"/>
    <cellStyle name="_Макроэкономика 2007_ПС Донецкая (ОРУ_110)22_10_08" xfId="2566"/>
    <cellStyle name="_Макроэкономика 2007_ПС Стыла 03_09_08_аванс" xfId="2567"/>
    <cellStyle name="_Макроэкономика 2007_ПС Угледар_17_08_09" xfId="2568"/>
    <cellStyle name="_Макроэкономика 2007_ПС_Давыдовка_Северная_30_05_11_97_2003" xfId="2569"/>
    <cellStyle name="_Макроэкономика 2007_Рутченково_05_02_09" xfId="2570"/>
    <cellStyle name="_Макроэкономика 2007_Рутченково_05_02_09 2" xfId="2571"/>
    <cellStyle name="_Макроэкономика 2007_Рутченково_08 08 08" xfId="2572"/>
    <cellStyle name="_Макроэкономика 2007_Рутченково_08 08 08 2" xfId="2573"/>
    <cellStyle name="_Макроэкономика 2007_Рутченково_08.08.08" xfId="2574"/>
    <cellStyle name="_Макроэкономика 2007_Рутченково_08.08.08 2" xfId="2575"/>
    <cellStyle name="_Макроэкономика 2007_Рутченково_13_02_09" xfId="2576"/>
    <cellStyle name="_Макроэкономика 2007_Рутченково_13_02_09 2" xfId="2577"/>
    <cellStyle name="_Макроэкономика 2007_Рутченково_14_08 08" xfId="2578"/>
    <cellStyle name="_Макроэкономика 2007_Рутченково_14_08 08 2" xfId="2579"/>
    <cellStyle name="_Макроэкономика 2007_Рутченково_16_10_08" xfId="2580"/>
    <cellStyle name="_Макроэкономика 2007_Рутченково_16_10_08 2" xfId="2581"/>
    <cellStyle name="_Макроэкономика 2007_Рутченково_17_02_09 - 2" xfId="2582"/>
    <cellStyle name="_Макроэкономика 2007_Рутченково_17_02_09 - 2 2" xfId="2583"/>
    <cellStyle name="_Макроэкономика 2007_Рутченково_17_09_08" xfId="2584"/>
    <cellStyle name="_Макроэкономика 2007_Рутченково_17_09_08 2" xfId="2585"/>
    <cellStyle name="_Макроэкономика 2007_Рутченково_21_08 08" xfId="2586"/>
    <cellStyle name="_Макроэкономика 2007_Рутченково_21_08 08 2" xfId="2587"/>
    <cellStyle name="_Макроэкономика 2008" xfId="2588"/>
    <cellStyle name="_Макроэкономика 2008 2" xfId="2589"/>
    <cellStyle name="_Макроэкономика 2008 3" xfId="2590"/>
    <cellStyle name="_Макроэкономика 2008__13 М08_4мес Терновская АТК" xfId="2591"/>
    <cellStyle name="_Макроэкономика 2008__13 М08_4мес Терновская АТК 10" xfId="2592"/>
    <cellStyle name="_Макроэкономика 2008__13 М08_4мес Терновская АТК 11" xfId="2593"/>
    <cellStyle name="_Макроэкономика 2008__13 М08_4мес Терновская АТК 12" xfId="2594"/>
    <cellStyle name="_Макроэкономика 2008__13 М08_4мес Терновская АТК 13" xfId="2595"/>
    <cellStyle name="_Макроэкономика 2008__13 М08_4мес Терновская АТК 14" xfId="2596"/>
    <cellStyle name="_Макроэкономика 2008__13 М08_4мес Терновская АТК 15" xfId="2597"/>
    <cellStyle name="_Макроэкономика 2008__13 М08_4мес Терновская АТК 16" xfId="2598"/>
    <cellStyle name="_Макроэкономика 2008__13 М08_4мес Терновская АТК 17" xfId="2599"/>
    <cellStyle name="_Макроэкономика 2008__13 М08_4мес Терновская АТК 18" xfId="2600"/>
    <cellStyle name="_Макроэкономика 2008__13 М08_4мес Терновская АТК 19" xfId="2601"/>
    <cellStyle name="_Макроэкономика 2008__13 М08_4мес Терновская АТК 2" xfId="2602"/>
    <cellStyle name="_Макроэкономика 2008__13 М08_4мес Терновская АТК 2 2" xfId="2603"/>
    <cellStyle name="_Макроэкономика 2008__13 М08_4мес Терновская АТК 20" xfId="2604"/>
    <cellStyle name="_Макроэкономика 2008__13 М08_4мес Терновская АТК 21" xfId="2605"/>
    <cellStyle name="_Макроэкономика 2008__13 М08_4мес Терновская АТК 22" xfId="2606"/>
    <cellStyle name="_Макроэкономика 2008__13 М08_4мес Терновская АТК 23" xfId="2607"/>
    <cellStyle name="_Макроэкономика 2008__13 М08_4мес Терновская АТК 24" xfId="2608"/>
    <cellStyle name="_Макроэкономика 2008__13 М08_4мес Терновская АТК 25" xfId="2609"/>
    <cellStyle name="_Макроэкономика 2008__13 М08_4мес Терновская АТК 26" xfId="2610"/>
    <cellStyle name="_Макроэкономика 2008__13 М08_4мес Терновская АТК 27" xfId="2611"/>
    <cellStyle name="_Макроэкономика 2008__13 М08_4мес Терновская АТК 28" xfId="2612"/>
    <cellStyle name="_Макроэкономика 2008__13 М08_4мес Терновская АТК 29" xfId="2613"/>
    <cellStyle name="_Макроэкономика 2008__13 М08_4мес Терновская АТК 3" xfId="2614"/>
    <cellStyle name="_Макроэкономика 2008__13 М08_4мес Терновская АТК 3 2" xfId="2615"/>
    <cellStyle name="_Макроэкономика 2008__13 М08_4мес Терновская АТК 30" xfId="2616"/>
    <cellStyle name="_Макроэкономика 2008__13 М08_4мес Терновская АТК 31" xfId="2617"/>
    <cellStyle name="_Макроэкономика 2008__13 М08_4мес Терновская АТК 32" xfId="2618"/>
    <cellStyle name="_Макроэкономика 2008__13 М08_4мес Терновская АТК 33" xfId="2619"/>
    <cellStyle name="_Макроэкономика 2008__13 М08_4мес Терновская АТК 34" xfId="2620"/>
    <cellStyle name="_Макроэкономика 2008__13 М08_4мес Терновская АТК 4" xfId="2621"/>
    <cellStyle name="_Макроэкономика 2008__13 М08_4мес Терновская АТК 4 2" xfId="2622"/>
    <cellStyle name="_Макроэкономика 2008__13 М08_4мес Терновская АТК 5" xfId="2623"/>
    <cellStyle name="_Макроэкономика 2008__13 М08_4мес Терновская АТК 6" xfId="2624"/>
    <cellStyle name="_Макроэкономика 2008__13 М08_4мес Терновская АТК 7" xfId="2625"/>
    <cellStyle name="_Макроэкономика 2008__13 М08_4мес Терновская АТК 8" xfId="2626"/>
    <cellStyle name="_Макроэкономика 2008__13 М08_4мес Терновская АТК 9" xfId="2627"/>
    <cellStyle name="_Макроэкономика 2008_26.03.08_грн.ИП08 ПУ ГК ГВУ" xfId="2628"/>
    <cellStyle name="_Макроэкономика 2008_26.03.08_грн.ИП08 ПУ ГК ГВУ 10" xfId="2629"/>
    <cellStyle name="_Макроэкономика 2008_26.03.08_грн.ИП08 ПУ ГК ГВУ 11" xfId="2630"/>
    <cellStyle name="_Макроэкономика 2008_26.03.08_грн.ИП08 ПУ ГК ГВУ 12" xfId="2631"/>
    <cellStyle name="_Макроэкономика 2008_26.03.08_грн.ИП08 ПУ ГК ГВУ 13" xfId="2632"/>
    <cellStyle name="_Макроэкономика 2008_26.03.08_грн.ИП08 ПУ ГК ГВУ 14" xfId="2633"/>
    <cellStyle name="_Макроэкономика 2008_26.03.08_грн.ИП08 ПУ ГК ГВУ 15" xfId="2634"/>
    <cellStyle name="_Макроэкономика 2008_26.03.08_грн.ИП08 ПУ ГК ГВУ 16" xfId="2635"/>
    <cellStyle name="_Макроэкономика 2008_26.03.08_грн.ИП08 ПУ ГК ГВУ 17" xfId="2636"/>
    <cellStyle name="_Макроэкономика 2008_26.03.08_грн.ИП08 ПУ ГК ГВУ 18" xfId="2637"/>
    <cellStyle name="_Макроэкономика 2008_26.03.08_грн.ИП08 ПУ ГК ГВУ 19" xfId="2638"/>
    <cellStyle name="_Макроэкономика 2008_26.03.08_грн.ИП08 ПУ ГК ГВУ 2" xfId="2639"/>
    <cellStyle name="_Макроэкономика 2008_26.03.08_грн.ИП08 ПУ ГК ГВУ 2 2" xfId="2640"/>
    <cellStyle name="_Макроэкономика 2008_26.03.08_грн.ИП08 ПУ ГК ГВУ 20" xfId="2641"/>
    <cellStyle name="_Макроэкономика 2008_26.03.08_грн.ИП08 ПУ ГК ГВУ 21" xfId="2642"/>
    <cellStyle name="_Макроэкономика 2008_26.03.08_грн.ИП08 ПУ ГК ГВУ 22" xfId="2643"/>
    <cellStyle name="_Макроэкономика 2008_26.03.08_грн.ИП08 ПУ ГК ГВУ 23" xfId="2644"/>
    <cellStyle name="_Макроэкономика 2008_26.03.08_грн.ИП08 ПУ ГК ГВУ 24" xfId="2645"/>
    <cellStyle name="_Макроэкономика 2008_26.03.08_грн.ИП08 ПУ ГК ГВУ 25" xfId="2646"/>
    <cellStyle name="_Макроэкономика 2008_26.03.08_грн.ИП08 ПУ ГК ГВУ 26" xfId="2647"/>
    <cellStyle name="_Макроэкономика 2008_26.03.08_грн.ИП08 ПУ ГК ГВУ 27" xfId="2648"/>
    <cellStyle name="_Макроэкономика 2008_26.03.08_грн.ИП08 ПУ ГК ГВУ 28" xfId="2649"/>
    <cellStyle name="_Макроэкономика 2008_26.03.08_грн.ИП08 ПУ ГК ГВУ 29" xfId="2650"/>
    <cellStyle name="_Макроэкономика 2008_26.03.08_грн.ИП08 ПУ ГК ГВУ 3" xfId="2651"/>
    <cellStyle name="_Макроэкономика 2008_26.03.08_грн.ИП08 ПУ ГК ГВУ 3 2" xfId="2652"/>
    <cellStyle name="_Макроэкономика 2008_26.03.08_грн.ИП08 ПУ ГК ГВУ 30" xfId="2653"/>
    <cellStyle name="_Макроэкономика 2008_26.03.08_грн.ИП08 ПУ ГК ГВУ 31" xfId="2654"/>
    <cellStyle name="_Макроэкономика 2008_26.03.08_грн.ИП08 ПУ ГК ГВУ 32" xfId="2655"/>
    <cellStyle name="_Макроэкономика 2008_26.03.08_грн.ИП08 ПУ ГК ГВУ 33" xfId="2656"/>
    <cellStyle name="_Макроэкономика 2008_26.03.08_грн.ИП08 ПУ ГК ГВУ 34" xfId="2657"/>
    <cellStyle name="_Макроэкономика 2008_26.03.08_грн.ИП08 ПУ ГК ГВУ 4" xfId="2658"/>
    <cellStyle name="_Макроэкономика 2008_26.03.08_грн.ИП08 ПУ ГК ГВУ 4 2" xfId="2659"/>
    <cellStyle name="_Макроэкономика 2008_26.03.08_грн.ИП08 ПУ ГК ГВУ 5" xfId="2660"/>
    <cellStyle name="_Макроэкономика 2008_26.03.08_грн.ИП08 ПУ ГК ГВУ 6" xfId="2661"/>
    <cellStyle name="_Макроэкономика 2008_26.03.08_грн.ИП08 ПУ ГК ГВУ 7" xfId="2662"/>
    <cellStyle name="_Макроэкономика 2008_26.03.08_грн.ИП08 ПУ ГК ГВУ 8" xfId="2663"/>
    <cellStyle name="_Макроэкономика 2008_26.03.08_грн.ИП08 ПУ ГК ГВУ 9" xfId="2664"/>
    <cellStyle name="_Макроэкономика 2008_26.03.08_грн.ИП08 ПУ ГК ГВУ__М08_4мес_Модернизация УПК Терновская-ХЗ" xfId="2665"/>
    <cellStyle name="_Макроэкономика 2008_26.03.08_грн.ИП08 ПУ ГК ГВУ__М08_4мес_Модернизация УПК Терновская-ХЗ 10" xfId="2666"/>
    <cellStyle name="_Макроэкономика 2008_26.03.08_грн.ИП08 ПУ ГК ГВУ__М08_4мес_Модернизация УПК Терновская-ХЗ 11" xfId="2667"/>
    <cellStyle name="_Макроэкономика 2008_26.03.08_грн.ИП08 ПУ ГК ГВУ__М08_4мес_Модернизация УПК Терновская-ХЗ 12" xfId="2668"/>
    <cellStyle name="_Макроэкономика 2008_26.03.08_грн.ИП08 ПУ ГК ГВУ__М08_4мес_Модернизация УПК Терновская-ХЗ 13" xfId="2669"/>
    <cellStyle name="_Макроэкономика 2008_26.03.08_грн.ИП08 ПУ ГК ГВУ__М08_4мес_Модернизация УПК Терновская-ХЗ 14" xfId="2670"/>
    <cellStyle name="_Макроэкономика 2008_26.03.08_грн.ИП08 ПУ ГК ГВУ__М08_4мес_Модернизация УПК Терновская-ХЗ 15" xfId="2671"/>
    <cellStyle name="_Макроэкономика 2008_26.03.08_грн.ИП08 ПУ ГК ГВУ__М08_4мес_Модернизация УПК Терновская-ХЗ 16" xfId="2672"/>
    <cellStyle name="_Макроэкономика 2008_26.03.08_грн.ИП08 ПУ ГК ГВУ__М08_4мес_Модернизация УПК Терновская-ХЗ 17" xfId="2673"/>
    <cellStyle name="_Макроэкономика 2008_26.03.08_грн.ИП08 ПУ ГК ГВУ__М08_4мес_Модернизация УПК Терновская-ХЗ 18" xfId="2674"/>
    <cellStyle name="_Макроэкономика 2008_26.03.08_грн.ИП08 ПУ ГК ГВУ__М08_4мес_Модернизация УПК Терновская-ХЗ 19" xfId="2675"/>
    <cellStyle name="_Макроэкономика 2008_26.03.08_грн.ИП08 ПУ ГК ГВУ__М08_4мес_Модернизация УПК Терновская-ХЗ 2" xfId="2676"/>
    <cellStyle name="_Макроэкономика 2008_26.03.08_грн.ИП08 ПУ ГК ГВУ__М08_4мес_Модернизация УПК Терновская-ХЗ 2 2" xfId="2677"/>
    <cellStyle name="_Макроэкономика 2008_26.03.08_грн.ИП08 ПУ ГК ГВУ__М08_4мес_Модернизация УПК Терновская-ХЗ 20" xfId="2678"/>
    <cellStyle name="_Макроэкономика 2008_26.03.08_грн.ИП08 ПУ ГК ГВУ__М08_4мес_Модернизация УПК Терновская-ХЗ 21" xfId="2679"/>
    <cellStyle name="_Макроэкономика 2008_26.03.08_грн.ИП08 ПУ ГК ГВУ__М08_4мес_Модернизация УПК Терновская-ХЗ 22" xfId="2680"/>
    <cellStyle name="_Макроэкономика 2008_26.03.08_грн.ИП08 ПУ ГК ГВУ__М08_4мес_Модернизация УПК Терновская-ХЗ 23" xfId="2681"/>
    <cellStyle name="_Макроэкономика 2008_26.03.08_грн.ИП08 ПУ ГК ГВУ__М08_4мес_Модернизация УПК Терновская-ХЗ 24" xfId="2682"/>
    <cellStyle name="_Макроэкономика 2008_26.03.08_грн.ИП08 ПУ ГК ГВУ__М08_4мес_Модернизация УПК Терновская-ХЗ 25" xfId="2683"/>
    <cellStyle name="_Макроэкономика 2008_26.03.08_грн.ИП08 ПУ ГК ГВУ__М08_4мес_Модернизация УПК Терновская-ХЗ 26" xfId="2684"/>
    <cellStyle name="_Макроэкономика 2008_26.03.08_грн.ИП08 ПУ ГК ГВУ__М08_4мес_Модернизация УПК Терновская-ХЗ 27" xfId="2685"/>
    <cellStyle name="_Макроэкономика 2008_26.03.08_грн.ИП08 ПУ ГК ГВУ__М08_4мес_Модернизация УПК Терновская-ХЗ 28" xfId="2686"/>
    <cellStyle name="_Макроэкономика 2008_26.03.08_грн.ИП08 ПУ ГК ГВУ__М08_4мес_Модернизация УПК Терновская-ХЗ 29" xfId="2687"/>
    <cellStyle name="_Макроэкономика 2008_26.03.08_грн.ИП08 ПУ ГК ГВУ__М08_4мес_Модернизация УПК Терновская-ХЗ 3" xfId="2688"/>
    <cellStyle name="_Макроэкономика 2008_26.03.08_грн.ИП08 ПУ ГК ГВУ__М08_4мес_Модернизация УПК Терновская-ХЗ 3 2" xfId="2689"/>
    <cellStyle name="_Макроэкономика 2008_26.03.08_грн.ИП08 ПУ ГК ГВУ__М08_4мес_Модернизация УПК Терновская-ХЗ 30" xfId="2690"/>
    <cellStyle name="_Макроэкономика 2008_26.03.08_грн.ИП08 ПУ ГК ГВУ__М08_4мес_Модернизация УПК Терновская-ХЗ 31" xfId="2691"/>
    <cellStyle name="_Макроэкономика 2008_26.03.08_грн.ИП08 ПУ ГК ГВУ__М08_4мес_Модернизация УПК Терновская-ХЗ 32" xfId="2692"/>
    <cellStyle name="_Макроэкономика 2008_26.03.08_грн.ИП08 ПУ ГК ГВУ__М08_4мес_Модернизация УПК Терновская-ХЗ 33" xfId="2693"/>
    <cellStyle name="_Макроэкономика 2008_26.03.08_грн.ИП08 ПУ ГК ГВУ__М08_4мес_Модернизация УПК Терновская-ХЗ 34" xfId="2694"/>
    <cellStyle name="_Макроэкономика 2008_26.03.08_грн.ИП08 ПУ ГК ГВУ__М08_4мес_Модернизация УПК Терновская-ХЗ 4" xfId="2695"/>
    <cellStyle name="_Макроэкономика 2008_26.03.08_грн.ИП08 ПУ ГК ГВУ__М08_4мес_Модернизация УПК Терновская-ХЗ 4 2" xfId="2696"/>
    <cellStyle name="_Макроэкономика 2008_26.03.08_грн.ИП08 ПУ ГК ГВУ__М08_4мес_Модернизация УПК Терновская-ХЗ 5" xfId="2697"/>
    <cellStyle name="_Макроэкономика 2008_26.03.08_грн.ИП08 ПУ ГК ГВУ__М08_4мес_Модернизация УПК Терновская-ХЗ 6" xfId="2698"/>
    <cellStyle name="_Макроэкономика 2008_26.03.08_грн.ИП08 ПУ ГК ГВУ__М08_4мес_Модернизация УПК Терновская-ХЗ 7" xfId="2699"/>
    <cellStyle name="_Макроэкономика 2008_26.03.08_грн.ИП08 ПУ ГК ГВУ__М08_4мес_Модернизация УПК Терновская-ХЗ 8" xfId="2700"/>
    <cellStyle name="_Макроэкономика 2008_26.03.08_грн.ИП08 ПУ ГК ГВУ__М08_4мес_Модернизация УПК Терновская-ХЗ 9" xfId="2701"/>
    <cellStyle name="_Макроэкономика 2008_26.03.08_грн.ИП08 ПУ ГК ГВУ_10.06.08_Лариса Васильевна_ГК ГВУ Обоснование себестоимости ПЛАН" xfId="2702"/>
    <cellStyle name="_Макроэкономика 2008_26.03.08_грн.ИП08 ПУ ГК ГВУ_10.06.08_Лариса Васильевна_ГК ГВУ Обоснование себестоимости ПЛАН 2" xfId="2703"/>
    <cellStyle name="_Макроэкономика 2008_26.03.08_грн.ИП08 ПУ ГК ГВУ_Setup" xfId="2704"/>
    <cellStyle name="_Макроэкономика 2008_26.03.08_грн.ИП08 ПУ ГК ГВУ_ГК_гву_ Обоснование себестоимости 11.04.08 " xfId="2705"/>
    <cellStyle name="_Макроэкономика 2008_26.03.08_грн.ИП08 ПУ ГК ГВУ_ГК_гву_ Обоснование себестоимости 11.04.08  10" xfId="2706"/>
    <cellStyle name="_Макроэкономика 2008_26.03.08_грн.ИП08 ПУ ГК ГВУ_ГК_гву_ Обоснование себестоимости 11.04.08  11" xfId="2707"/>
    <cellStyle name="_Макроэкономика 2008_26.03.08_грн.ИП08 ПУ ГК ГВУ_ГК_гву_ Обоснование себестоимости 11.04.08  12" xfId="2708"/>
    <cellStyle name="_Макроэкономика 2008_26.03.08_грн.ИП08 ПУ ГК ГВУ_ГК_гву_ Обоснование себестоимости 11.04.08  13" xfId="2709"/>
    <cellStyle name="_Макроэкономика 2008_26.03.08_грн.ИП08 ПУ ГК ГВУ_ГК_гву_ Обоснование себестоимости 11.04.08  14" xfId="2710"/>
    <cellStyle name="_Макроэкономика 2008_26.03.08_грн.ИП08 ПУ ГК ГВУ_ГК_гву_ Обоснование себестоимости 11.04.08  15" xfId="2711"/>
    <cellStyle name="_Макроэкономика 2008_26.03.08_грн.ИП08 ПУ ГК ГВУ_ГК_гву_ Обоснование себестоимости 11.04.08  16" xfId="2712"/>
    <cellStyle name="_Макроэкономика 2008_26.03.08_грн.ИП08 ПУ ГК ГВУ_ГК_гву_ Обоснование себестоимости 11.04.08  17" xfId="2713"/>
    <cellStyle name="_Макроэкономика 2008_26.03.08_грн.ИП08 ПУ ГК ГВУ_ГК_гву_ Обоснование себестоимости 11.04.08  18" xfId="2714"/>
    <cellStyle name="_Макроэкономика 2008_26.03.08_грн.ИП08 ПУ ГК ГВУ_ГК_гву_ Обоснование себестоимости 11.04.08  19" xfId="2715"/>
    <cellStyle name="_Макроэкономика 2008_26.03.08_грн.ИП08 ПУ ГК ГВУ_ГК_гву_ Обоснование себестоимости 11.04.08  2" xfId="2716"/>
    <cellStyle name="_Макроэкономика 2008_26.03.08_грн.ИП08 ПУ ГК ГВУ_ГК_гву_ Обоснование себестоимости 11.04.08  2 2" xfId="2717"/>
    <cellStyle name="_Макроэкономика 2008_26.03.08_грн.ИП08 ПУ ГК ГВУ_ГК_гву_ Обоснование себестоимости 11.04.08  20" xfId="2718"/>
    <cellStyle name="_Макроэкономика 2008_26.03.08_грн.ИП08 ПУ ГК ГВУ_ГК_гву_ Обоснование себестоимости 11.04.08  21" xfId="2719"/>
    <cellStyle name="_Макроэкономика 2008_26.03.08_грн.ИП08 ПУ ГК ГВУ_ГК_гву_ Обоснование себестоимости 11.04.08  22" xfId="2720"/>
    <cellStyle name="_Макроэкономика 2008_26.03.08_грн.ИП08 ПУ ГК ГВУ_ГК_гву_ Обоснование себестоимости 11.04.08  23" xfId="2721"/>
    <cellStyle name="_Макроэкономика 2008_26.03.08_грн.ИП08 ПУ ГК ГВУ_ГК_гву_ Обоснование себестоимости 11.04.08  24" xfId="2722"/>
    <cellStyle name="_Макроэкономика 2008_26.03.08_грн.ИП08 ПУ ГК ГВУ_ГК_гву_ Обоснование себестоимости 11.04.08  25" xfId="2723"/>
    <cellStyle name="_Макроэкономика 2008_26.03.08_грн.ИП08 ПУ ГК ГВУ_ГК_гву_ Обоснование себестоимости 11.04.08  26" xfId="2724"/>
    <cellStyle name="_Макроэкономика 2008_26.03.08_грн.ИП08 ПУ ГК ГВУ_ГК_гву_ Обоснование себестоимости 11.04.08  27" xfId="2725"/>
    <cellStyle name="_Макроэкономика 2008_26.03.08_грн.ИП08 ПУ ГК ГВУ_ГК_гву_ Обоснование себестоимости 11.04.08  28" xfId="2726"/>
    <cellStyle name="_Макроэкономика 2008_26.03.08_грн.ИП08 ПУ ГК ГВУ_ГК_гву_ Обоснование себестоимости 11.04.08  29" xfId="2727"/>
    <cellStyle name="_Макроэкономика 2008_26.03.08_грн.ИП08 ПУ ГК ГВУ_ГК_гву_ Обоснование себестоимости 11.04.08  3" xfId="2728"/>
    <cellStyle name="_Макроэкономика 2008_26.03.08_грн.ИП08 ПУ ГК ГВУ_ГК_гву_ Обоснование себестоимости 11.04.08  3 2" xfId="2729"/>
    <cellStyle name="_Макроэкономика 2008_26.03.08_грн.ИП08 ПУ ГК ГВУ_ГК_гву_ Обоснование себестоимости 11.04.08  30" xfId="2730"/>
    <cellStyle name="_Макроэкономика 2008_26.03.08_грн.ИП08 ПУ ГК ГВУ_ГК_гву_ Обоснование себестоимости 11.04.08  31" xfId="2731"/>
    <cellStyle name="_Макроэкономика 2008_26.03.08_грн.ИП08 ПУ ГК ГВУ_ГК_гву_ Обоснование себестоимости 11.04.08  32" xfId="2732"/>
    <cellStyle name="_Макроэкономика 2008_26.03.08_грн.ИП08 ПУ ГК ГВУ_ГК_гву_ Обоснование себестоимости 11.04.08  33" xfId="2733"/>
    <cellStyle name="_Макроэкономика 2008_26.03.08_грн.ИП08 ПУ ГК ГВУ_ГК_гву_ Обоснование себестоимости 11.04.08  34" xfId="2734"/>
    <cellStyle name="_Макроэкономика 2008_26.03.08_грн.ИП08 ПУ ГК ГВУ_ГК_гву_ Обоснование себестоимости 11.04.08  4" xfId="2735"/>
    <cellStyle name="_Макроэкономика 2008_26.03.08_грн.ИП08 ПУ ГК ГВУ_ГК_гву_ Обоснование себестоимости 11.04.08  4 2" xfId="2736"/>
    <cellStyle name="_Макроэкономика 2008_26.03.08_грн.ИП08 ПУ ГК ГВУ_ГК_гву_ Обоснование себестоимости 11.04.08  5" xfId="2737"/>
    <cellStyle name="_Макроэкономика 2008_26.03.08_грн.ИП08 ПУ ГК ГВУ_ГК_гву_ Обоснование себестоимости 11.04.08  6" xfId="2738"/>
    <cellStyle name="_Макроэкономика 2008_26.03.08_грн.ИП08 ПУ ГК ГВУ_ГК_гву_ Обоснование себестоимости 11.04.08  7" xfId="2739"/>
    <cellStyle name="_Макроэкономика 2008_26.03.08_грн.ИП08 ПУ ГК ГВУ_ГК_гву_ Обоснование себестоимости 11.04.08  8" xfId="2740"/>
    <cellStyle name="_Макроэкономика 2008_26.03.08_грн.ИП08 ПУ ГК ГВУ_ГК_гву_ Обоснование себестоимости 11.04.08  9" xfId="2741"/>
    <cellStyle name="_Макроэкономика 2008_26.03.08_грн.ИП08 ПУ ГК ГВУ_ГК_гву_ Обоснование себестоимости 11.04.08 __М08_4мес_Модернизация УПК Терновская-ХЗ" xfId="2742"/>
    <cellStyle name="_Макроэкономика 2008_26.03.08_грн.ИП08 ПУ ГК ГВУ_ГК_гву_ Обоснование себестоимости 11.04.08 __М08_4мес_Модернизация УПК Терновская-ХЗ 10" xfId="2743"/>
    <cellStyle name="_Макроэкономика 2008_26.03.08_грн.ИП08 ПУ ГК ГВУ_ГК_гву_ Обоснование себестоимости 11.04.08 __М08_4мес_Модернизация УПК Терновская-ХЗ 11" xfId="2744"/>
    <cellStyle name="_Макроэкономика 2008_26.03.08_грн.ИП08 ПУ ГК ГВУ_ГК_гву_ Обоснование себестоимости 11.04.08 __М08_4мес_Модернизация УПК Терновская-ХЗ 12" xfId="2745"/>
    <cellStyle name="_Макроэкономика 2008_26.03.08_грн.ИП08 ПУ ГК ГВУ_ГК_гву_ Обоснование себестоимости 11.04.08 __М08_4мес_Модернизация УПК Терновская-ХЗ 13" xfId="2746"/>
    <cellStyle name="_Макроэкономика 2008_26.03.08_грн.ИП08 ПУ ГК ГВУ_ГК_гву_ Обоснование себестоимости 11.04.08 __М08_4мес_Модернизация УПК Терновская-ХЗ 14" xfId="2747"/>
    <cellStyle name="_Макроэкономика 2008_26.03.08_грн.ИП08 ПУ ГК ГВУ_ГК_гву_ Обоснование себестоимости 11.04.08 __М08_4мес_Модернизация УПК Терновская-ХЗ 15" xfId="2748"/>
    <cellStyle name="_Макроэкономика 2008_26.03.08_грн.ИП08 ПУ ГК ГВУ_ГК_гву_ Обоснование себестоимости 11.04.08 __М08_4мес_Модернизация УПК Терновская-ХЗ 16" xfId="2749"/>
    <cellStyle name="_Макроэкономика 2008_26.03.08_грн.ИП08 ПУ ГК ГВУ_ГК_гву_ Обоснование себестоимости 11.04.08 __М08_4мес_Модернизация УПК Терновская-ХЗ 17" xfId="2750"/>
    <cellStyle name="_Макроэкономика 2008_26.03.08_грн.ИП08 ПУ ГК ГВУ_ГК_гву_ Обоснование себестоимости 11.04.08 __М08_4мес_Модернизация УПК Терновская-ХЗ 18" xfId="2751"/>
    <cellStyle name="_Макроэкономика 2008_26.03.08_грн.ИП08 ПУ ГК ГВУ_ГК_гву_ Обоснование себестоимости 11.04.08 __М08_4мес_Модернизация УПК Терновская-ХЗ 19" xfId="2752"/>
    <cellStyle name="_Макроэкономика 2008_26.03.08_грн.ИП08 ПУ ГК ГВУ_ГК_гву_ Обоснование себестоимости 11.04.08 __М08_4мес_Модернизация УПК Терновская-ХЗ 2" xfId="2753"/>
    <cellStyle name="_Макроэкономика 2008_26.03.08_грн.ИП08 ПУ ГК ГВУ_ГК_гву_ Обоснование себестоимости 11.04.08 __М08_4мес_Модернизация УПК Терновская-ХЗ 2 2" xfId="2754"/>
    <cellStyle name="_Макроэкономика 2008_26.03.08_грн.ИП08 ПУ ГК ГВУ_ГК_гву_ Обоснование себестоимости 11.04.08 __М08_4мес_Модернизация УПК Терновская-ХЗ 20" xfId="2755"/>
    <cellStyle name="_Макроэкономика 2008_26.03.08_грн.ИП08 ПУ ГК ГВУ_ГК_гву_ Обоснование себестоимости 11.04.08 __М08_4мес_Модернизация УПК Терновская-ХЗ 21" xfId="2756"/>
    <cellStyle name="_Макроэкономика 2008_26.03.08_грн.ИП08 ПУ ГК ГВУ_ГК_гву_ Обоснование себестоимости 11.04.08 __М08_4мес_Модернизация УПК Терновская-ХЗ 22" xfId="2757"/>
    <cellStyle name="_Макроэкономика 2008_26.03.08_грн.ИП08 ПУ ГК ГВУ_ГК_гву_ Обоснование себестоимости 11.04.08 __М08_4мес_Модернизация УПК Терновская-ХЗ 23" xfId="2758"/>
    <cellStyle name="_Макроэкономика 2008_26.03.08_грн.ИП08 ПУ ГК ГВУ_ГК_гву_ Обоснование себестоимости 11.04.08 __М08_4мес_Модернизация УПК Терновская-ХЗ 24" xfId="2759"/>
    <cellStyle name="_Макроэкономика 2008_26.03.08_грн.ИП08 ПУ ГК ГВУ_ГК_гву_ Обоснование себестоимости 11.04.08 __М08_4мес_Модернизация УПК Терновская-ХЗ 25" xfId="2760"/>
    <cellStyle name="_Макроэкономика 2008_26.03.08_грн.ИП08 ПУ ГК ГВУ_ГК_гву_ Обоснование себестоимости 11.04.08 __М08_4мес_Модернизация УПК Терновская-ХЗ 26" xfId="2761"/>
    <cellStyle name="_Макроэкономика 2008_26.03.08_грн.ИП08 ПУ ГК ГВУ_ГК_гву_ Обоснование себестоимости 11.04.08 __М08_4мес_Модернизация УПК Терновская-ХЗ 27" xfId="2762"/>
    <cellStyle name="_Макроэкономика 2008_26.03.08_грн.ИП08 ПУ ГК ГВУ_ГК_гву_ Обоснование себестоимости 11.04.08 __М08_4мес_Модернизация УПК Терновская-ХЗ 28" xfId="2763"/>
    <cellStyle name="_Макроэкономика 2008_26.03.08_грн.ИП08 ПУ ГК ГВУ_ГК_гву_ Обоснование себестоимости 11.04.08 __М08_4мес_Модернизация УПК Терновская-ХЗ 29" xfId="2764"/>
    <cellStyle name="_Макроэкономика 2008_26.03.08_грн.ИП08 ПУ ГК ГВУ_ГК_гву_ Обоснование себестоимости 11.04.08 __М08_4мес_Модернизация УПК Терновская-ХЗ 3" xfId="2765"/>
    <cellStyle name="_Макроэкономика 2008_26.03.08_грн.ИП08 ПУ ГК ГВУ_ГК_гву_ Обоснование себестоимости 11.04.08 __М08_4мес_Модернизация УПК Терновская-ХЗ 3 2" xfId="2766"/>
    <cellStyle name="_Макроэкономика 2008_26.03.08_грн.ИП08 ПУ ГК ГВУ_ГК_гву_ Обоснование себестоимости 11.04.08 __М08_4мес_Модернизация УПК Терновская-ХЗ 30" xfId="2767"/>
    <cellStyle name="_Макроэкономика 2008_26.03.08_грн.ИП08 ПУ ГК ГВУ_ГК_гву_ Обоснование себестоимости 11.04.08 __М08_4мес_Модернизация УПК Терновская-ХЗ 31" xfId="2768"/>
    <cellStyle name="_Макроэкономика 2008_26.03.08_грн.ИП08 ПУ ГК ГВУ_ГК_гву_ Обоснование себестоимости 11.04.08 __М08_4мес_Модернизация УПК Терновская-ХЗ 32" xfId="2769"/>
    <cellStyle name="_Макроэкономика 2008_26.03.08_грн.ИП08 ПУ ГК ГВУ_ГК_гву_ Обоснование себестоимости 11.04.08 __М08_4мес_Модернизация УПК Терновская-ХЗ 33" xfId="2770"/>
    <cellStyle name="_Макроэкономика 2008_26.03.08_грн.ИП08 ПУ ГК ГВУ_ГК_гву_ Обоснование себестоимости 11.04.08 __М08_4мес_Модернизация УПК Терновская-ХЗ 34" xfId="2771"/>
    <cellStyle name="_Макроэкономика 2008_26.03.08_грн.ИП08 ПУ ГК ГВУ_ГК_гву_ Обоснование себестоимости 11.04.08 __М08_4мес_Модернизация УПК Терновская-ХЗ 4" xfId="2772"/>
    <cellStyle name="_Макроэкономика 2008_26.03.08_грн.ИП08 ПУ ГК ГВУ_ГК_гву_ Обоснование себестоимости 11.04.08 __М08_4мес_Модернизация УПК Терновская-ХЗ 4 2" xfId="2773"/>
    <cellStyle name="_Макроэкономика 2008_26.03.08_грн.ИП08 ПУ ГК ГВУ_ГК_гву_ Обоснование себестоимости 11.04.08 __М08_4мес_Модернизация УПК Терновская-ХЗ 5" xfId="2774"/>
    <cellStyle name="_Макроэкономика 2008_26.03.08_грн.ИП08 ПУ ГК ГВУ_ГК_гву_ Обоснование себестоимости 11.04.08 __М08_4мес_Модернизация УПК Терновская-ХЗ 6" xfId="2775"/>
    <cellStyle name="_Макроэкономика 2008_26.03.08_грн.ИП08 ПУ ГК ГВУ_ГК_гву_ Обоснование себестоимости 11.04.08 __М08_4мес_Модернизация УПК Терновская-ХЗ 7" xfId="2776"/>
    <cellStyle name="_Макроэкономика 2008_26.03.08_грн.ИП08 ПУ ГК ГВУ_ГК_гву_ Обоснование себестоимости 11.04.08 __М08_4мес_Модернизация УПК Терновская-ХЗ 8" xfId="2777"/>
    <cellStyle name="_Макроэкономика 2008_26.03.08_грн.ИП08 ПУ ГК ГВУ_ГК_гву_ Обоснование себестоимости 11.04.08 __М08_4мес_Модернизация УПК Терновская-ХЗ 9" xfId="2778"/>
    <cellStyle name="_Макроэкономика 2008_26.03.08_грн.ИП08 ПУ ГК ГВУ_ГК_гву_ Обоснование себестоимости 11.04.08 _Книга1" xfId="2779"/>
    <cellStyle name="_Макроэкономика 2008_26.03.08_грн.ИП08 ПУ ГК ГВУ_ГК_гву_ Обоснование себестоимости 11.04.08 _Книга1 10" xfId="2780"/>
    <cellStyle name="_Макроэкономика 2008_26.03.08_грн.ИП08 ПУ ГК ГВУ_ГК_гву_ Обоснование себестоимости 11.04.08 _Книга1 11" xfId="2781"/>
    <cellStyle name="_Макроэкономика 2008_26.03.08_грн.ИП08 ПУ ГК ГВУ_ГК_гву_ Обоснование себестоимости 11.04.08 _Книга1 12" xfId="2782"/>
    <cellStyle name="_Макроэкономика 2008_26.03.08_грн.ИП08 ПУ ГК ГВУ_ГК_гву_ Обоснование себестоимости 11.04.08 _Книга1 13" xfId="2783"/>
    <cellStyle name="_Макроэкономика 2008_26.03.08_грн.ИП08 ПУ ГК ГВУ_ГК_гву_ Обоснование себестоимости 11.04.08 _Книга1 14" xfId="2784"/>
    <cellStyle name="_Макроэкономика 2008_26.03.08_грн.ИП08 ПУ ГК ГВУ_ГК_гву_ Обоснование себестоимости 11.04.08 _Книга1 15" xfId="2785"/>
    <cellStyle name="_Макроэкономика 2008_26.03.08_грн.ИП08 ПУ ГК ГВУ_ГК_гву_ Обоснование себестоимости 11.04.08 _Книга1 16" xfId="2786"/>
    <cellStyle name="_Макроэкономика 2008_26.03.08_грн.ИП08 ПУ ГК ГВУ_ГК_гву_ Обоснование себестоимости 11.04.08 _Книга1 17" xfId="2787"/>
    <cellStyle name="_Макроэкономика 2008_26.03.08_грн.ИП08 ПУ ГК ГВУ_ГК_гву_ Обоснование себестоимости 11.04.08 _Книга1 18" xfId="2788"/>
    <cellStyle name="_Макроэкономика 2008_26.03.08_грн.ИП08 ПУ ГК ГВУ_ГК_гву_ Обоснование себестоимости 11.04.08 _Книга1 19" xfId="2789"/>
    <cellStyle name="_Макроэкономика 2008_26.03.08_грн.ИП08 ПУ ГК ГВУ_ГК_гву_ Обоснование себестоимости 11.04.08 _Книга1 2" xfId="2790"/>
    <cellStyle name="_Макроэкономика 2008_26.03.08_грн.ИП08 ПУ ГК ГВУ_ГК_гву_ Обоснование себестоимости 11.04.08 _Книга1 2 2" xfId="2791"/>
    <cellStyle name="_Макроэкономика 2008_26.03.08_грн.ИП08 ПУ ГК ГВУ_ГК_гву_ Обоснование себестоимости 11.04.08 _Книга1 20" xfId="2792"/>
    <cellStyle name="_Макроэкономика 2008_26.03.08_грн.ИП08 ПУ ГК ГВУ_ГК_гву_ Обоснование себестоимости 11.04.08 _Книга1 21" xfId="2793"/>
    <cellStyle name="_Макроэкономика 2008_26.03.08_грн.ИП08 ПУ ГК ГВУ_ГК_гву_ Обоснование себестоимости 11.04.08 _Книга1 22" xfId="2794"/>
    <cellStyle name="_Макроэкономика 2008_26.03.08_грн.ИП08 ПУ ГК ГВУ_ГК_гву_ Обоснование себестоимости 11.04.08 _Книга1 23" xfId="2795"/>
    <cellStyle name="_Макроэкономика 2008_26.03.08_грн.ИП08 ПУ ГК ГВУ_ГК_гву_ Обоснование себестоимости 11.04.08 _Книга1 24" xfId="2796"/>
    <cellStyle name="_Макроэкономика 2008_26.03.08_грн.ИП08 ПУ ГК ГВУ_ГК_гву_ Обоснование себестоимости 11.04.08 _Книга1 25" xfId="2797"/>
    <cellStyle name="_Макроэкономика 2008_26.03.08_грн.ИП08 ПУ ГК ГВУ_ГК_гву_ Обоснование себестоимости 11.04.08 _Книга1 26" xfId="2798"/>
    <cellStyle name="_Макроэкономика 2008_26.03.08_грн.ИП08 ПУ ГК ГВУ_ГК_гву_ Обоснование себестоимости 11.04.08 _Книга1 27" xfId="2799"/>
    <cellStyle name="_Макроэкономика 2008_26.03.08_грн.ИП08 ПУ ГК ГВУ_ГК_гву_ Обоснование себестоимости 11.04.08 _Книга1 28" xfId="2800"/>
    <cellStyle name="_Макроэкономика 2008_26.03.08_грн.ИП08 ПУ ГК ГВУ_ГК_гву_ Обоснование себестоимости 11.04.08 _Книга1 29" xfId="2801"/>
    <cellStyle name="_Макроэкономика 2008_26.03.08_грн.ИП08 ПУ ГК ГВУ_ГК_гву_ Обоснование себестоимости 11.04.08 _Книга1 3" xfId="2802"/>
    <cellStyle name="_Макроэкономика 2008_26.03.08_грн.ИП08 ПУ ГК ГВУ_ГК_гву_ Обоснование себестоимости 11.04.08 _Книга1 3 2" xfId="2803"/>
    <cellStyle name="_Макроэкономика 2008_26.03.08_грн.ИП08 ПУ ГК ГВУ_ГК_гву_ Обоснование себестоимости 11.04.08 _Книга1 30" xfId="2804"/>
    <cellStyle name="_Макроэкономика 2008_26.03.08_грн.ИП08 ПУ ГК ГВУ_ГК_гву_ Обоснование себестоимости 11.04.08 _Книга1 31" xfId="2805"/>
    <cellStyle name="_Макроэкономика 2008_26.03.08_грн.ИП08 ПУ ГК ГВУ_ГК_гву_ Обоснование себестоимости 11.04.08 _Книга1 32" xfId="2806"/>
    <cellStyle name="_Макроэкономика 2008_26.03.08_грн.ИП08 ПУ ГК ГВУ_ГК_гву_ Обоснование себестоимости 11.04.08 _Книга1 33" xfId="2807"/>
    <cellStyle name="_Макроэкономика 2008_26.03.08_грн.ИП08 ПУ ГК ГВУ_ГК_гву_ Обоснование себестоимости 11.04.08 _Книга1 34" xfId="2808"/>
    <cellStyle name="_Макроэкономика 2008_26.03.08_грн.ИП08 ПУ ГК ГВУ_ГК_гву_ Обоснование себестоимости 11.04.08 _Книга1 4" xfId="2809"/>
    <cellStyle name="_Макроэкономика 2008_26.03.08_грн.ИП08 ПУ ГК ГВУ_ГК_гву_ Обоснование себестоимости 11.04.08 _Книга1 4 2" xfId="2810"/>
    <cellStyle name="_Макроэкономика 2008_26.03.08_грн.ИП08 ПУ ГК ГВУ_ГК_гву_ Обоснование себестоимости 11.04.08 _Книга1 5" xfId="2811"/>
    <cellStyle name="_Макроэкономика 2008_26.03.08_грн.ИП08 ПУ ГК ГВУ_ГК_гву_ Обоснование себестоимости 11.04.08 _Книга1 6" xfId="2812"/>
    <cellStyle name="_Макроэкономика 2008_26.03.08_грн.ИП08 ПУ ГК ГВУ_ГК_гву_ Обоснование себестоимости 11.04.08 _Книга1 7" xfId="2813"/>
    <cellStyle name="_Макроэкономика 2008_26.03.08_грн.ИП08 ПУ ГК ГВУ_ГК_гву_ Обоснование себестоимости 11.04.08 _Книга1 8" xfId="2814"/>
    <cellStyle name="_Макроэкономика 2008_26.03.08_грн.ИП08 ПУ ГК ГВУ_ГК_гву_ Обоснование себестоимости 11.04.08 _Книга1 9" xfId="2815"/>
    <cellStyle name="_Макроэкономика 2008_26.03.08_грн.ИП08 ПУ ГК ГВУ_Книга1" xfId="2816"/>
    <cellStyle name="_Макроэкономика 2008_26.03.08_грн.ИП08 ПУ ГК ГВУ_Книга1 10" xfId="2817"/>
    <cellStyle name="_Макроэкономика 2008_26.03.08_грн.ИП08 ПУ ГК ГВУ_Книга1 11" xfId="2818"/>
    <cellStyle name="_Макроэкономика 2008_26.03.08_грн.ИП08 ПУ ГК ГВУ_Книга1 12" xfId="2819"/>
    <cellStyle name="_Макроэкономика 2008_26.03.08_грн.ИП08 ПУ ГК ГВУ_Книга1 13" xfId="2820"/>
    <cellStyle name="_Макроэкономика 2008_26.03.08_грн.ИП08 ПУ ГК ГВУ_Книга1 14" xfId="2821"/>
    <cellStyle name="_Макроэкономика 2008_26.03.08_грн.ИП08 ПУ ГК ГВУ_Книга1 15" xfId="2822"/>
    <cellStyle name="_Макроэкономика 2008_26.03.08_грн.ИП08 ПУ ГК ГВУ_Книга1 16" xfId="2823"/>
    <cellStyle name="_Макроэкономика 2008_26.03.08_грн.ИП08 ПУ ГК ГВУ_Книга1 17" xfId="2824"/>
    <cellStyle name="_Макроэкономика 2008_26.03.08_грн.ИП08 ПУ ГК ГВУ_Книга1 18" xfId="2825"/>
    <cellStyle name="_Макроэкономика 2008_26.03.08_грн.ИП08 ПУ ГК ГВУ_Книга1 19" xfId="2826"/>
    <cellStyle name="_Макроэкономика 2008_26.03.08_грн.ИП08 ПУ ГК ГВУ_Книга1 2" xfId="2827"/>
    <cellStyle name="_Макроэкономика 2008_26.03.08_грн.ИП08 ПУ ГК ГВУ_Книга1 2 2" xfId="2828"/>
    <cellStyle name="_Макроэкономика 2008_26.03.08_грн.ИП08 ПУ ГК ГВУ_Книга1 20" xfId="2829"/>
    <cellStyle name="_Макроэкономика 2008_26.03.08_грн.ИП08 ПУ ГК ГВУ_Книга1 21" xfId="2830"/>
    <cellStyle name="_Макроэкономика 2008_26.03.08_грн.ИП08 ПУ ГК ГВУ_Книга1 22" xfId="2831"/>
    <cellStyle name="_Макроэкономика 2008_26.03.08_грн.ИП08 ПУ ГК ГВУ_Книга1 23" xfId="2832"/>
    <cellStyle name="_Макроэкономика 2008_26.03.08_грн.ИП08 ПУ ГК ГВУ_Книга1 24" xfId="2833"/>
    <cellStyle name="_Макроэкономика 2008_26.03.08_грн.ИП08 ПУ ГК ГВУ_Книга1 25" xfId="2834"/>
    <cellStyle name="_Макроэкономика 2008_26.03.08_грн.ИП08 ПУ ГК ГВУ_Книга1 26" xfId="2835"/>
    <cellStyle name="_Макроэкономика 2008_26.03.08_грн.ИП08 ПУ ГК ГВУ_Книга1 27" xfId="2836"/>
    <cellStyle name="_Макроэкономика 2008_26.03.08_грн.ИП08 ПУ ГК ГВУ_Книга1 28" xfId="2837"/>
    <cellStyle name="_Макроэкономика 2008_26.03.08_грн.ИП08 ПУ ГК ГВУ_Книга1 29" xfId="2838"/>
    <cellStyle name="_Макроэкономика 2008_26.03.08_грн.ИП08 ПУ ГК ГВУ_Книга1 3" xfId="2839"/>
    <cellStyle name="_Макроэкономика 2008_26.03.08_грн.ИП08 ПУ ГК ГВУ_Книга1 3 2" xfId="2840"/>
    <cellStyle name="_Макроэкономика 2008_26.03.08_грн.ИП08 ПУ ГК ГВУ_Книга1 30" xfId="2841"/>
    <cellStyle name="_Макроэкономика 2008_26.03.08_грн.ИП08 ПУ ГК ГВУ_Книга1 31" xfId="2842"/>
    <cellStyle name="_Макроэкономика 2008_26.03.08_грн.ИП08 ПУ ГК ГВУ_Книга1 32" xfId="2843"/>
    <cellStyle name="_Макроэкономика 2008_26.03.08_грн.ИП08 ПУ ГК ГВУ_Книга1 33" xfId="2844"/>
    <cellStyle name="_Макроэкономика 2008_26.03.08_грн.ИП08 ПУ ГК ГВУ_Книга1 34" xfId="2845"/>
    <cellStyle name="_Макроэкономика 2008_26.03.08_грн.ИП08 ПУ ГК ГВУ_Книга1 4" xfId="2846"/>
    <cellStyle name="_Макроэкономика 2008_26.03.08_грн.ИП08 ПУ ГК ГВУ_Книга1 4 2" xfId="2847"/>
    <cellStyle name="_Макроэкономика 2008_26.03.08_грн.ИП08 ПУ ГК ГВУ_Книга1 5" xfId="2848"/>
    <cellStyle name="_Макроэкономика 2008_26.03.08_грн.ИП08 ПУ ГК ГВУ_Книга1 6" xfId="2849"/>
    <cellStyle name="_Макроэкономика 2008_26.03.08_грн.ИП08 ПУ ГК ГВУ_Книга1 7" xfId="2850"/>
    <cellStyle name="_Макроэкономика 2008_26.03.08_грн.ИП08 ПУ ГК ГВУ_Книга1 8" xfId="2851"/>
    <cellStyle name="_Макроэкономика 2008_26.03.08_грн.ИП08 ПУ ГК ГВУ_Книга1 9" xfId="2852"/>
    <cellStyle name="_Макроэкономика 2008_26.03.08_грн.ИП08 ПУ ГК ГВУ_Обоснование себестоимости (7)" xfId="2853"/>
    <cellStyle name="_Макроэкономика 2008_26.03.08_грн.ИП08 ПУ ГК ГВУ_Обоснование себестоимости (7) 10" xfId="2854"/>
    <cellStyle name="_Макроэкономика 2008_26.03.08_грн.ИП08 ПУ ГК ГВУ_Обоснование себестоимости (7) 11" xfId="2855"/>
    <cellStyle name="_Макроэкономика 2008_26.03.08_грн.ИП08 ПУ ГК ГВУ_Обоснование себестоимости (7) 12" xfId="2856"/>
    <cellStyle name="_Макроэкономика 2008_26.03.08_грн.ИП08 ПУ ГК ГВУ_Обоснование себестоимости (7) 13" xfId="2857"/>
    <cellStyle name="_Макроэкономика 2008_26.03.08_грн.ИП08 ПУ ГК ГВУ_Обоснование себестоимости (7) 14" xfId="2858"/>
    <cellStyle name="_Макроэкономика 2008_26.03.08_грн.ИП08 ПУ ГК ГВУ_Обоснование себестоимости (7) 15" xfId="2859"/>
    <cellStyle name="_Макроэкономика 2008_26.03.08_грн.ИП08 ПУ ГК ГВУ_Обоснование себестоимости (7) 16" xfId="2860"/>
    <cellStyle name="_Макроэкономика 2008_26.03.08_грн.ИП08 ПУ ГК ГВУ_Обоснование себестоимости (7) 17" xfId="2861"/>
    <cellStyle name="_Макроэкономика 2008_26.03.08_грн.ИП08 ПУ ГК ГВУ_Обоснование себестоимости (7) 18" xfId="2862"/>
    <cellStyle name="_Макроэкономика 2008_26.03.08_грн.ИП08 ПУ ГК ГВУ_Обоснование себестоимости (7) 19" xfId="2863"/>
    <cellStyle name="_Макроэкономика 2008_26.03.08_грн.ИП08 ПУ ГК ГВУ_Обоснование себестоимости (7) 2" xfId="2864"/>
    <cellStyle name="_Макроэкономика 2008_26.03.08_грн.ИП08 ПУ ГК ГВУ_Обоснование себестоимости (7) 2 2" xfId="2865"/>
    <cellStyle name="_Макроэкономика 2008_26.03.08_грн.ИП08 ПУ ГК ГВУ_Обоснование себестоимости (7) 20" xfId="2866"/>
    <cellStyle name="_Макроэкономика 2008_26.03.08_грн.ИП08 ПУ ГК ГВУ_Обоснование себестоимости (7) 21" xfId="2867"/>
    <cellStyle name="_Макроэкономика 2008_26.03.08_грн.ИП08 ПУ ГК ГВУ_Обоснование себестоимости (7) 22" xfId="2868"/>
    <cellStyle name="_Макроэкономика 2008_26.03.08_грн.ИП08 ПУ ГК ГВУ_Обоснование себестоимости (7) 23" xfId="2869"/>
    <cellStyle name="_Макроэкономика 2008_26.03.08_грн.ИП08 ПУ ГК ГВУ_Обоснование себестоимости (7) 24" xfId="2870"/>
    <cellStyle name="_Макроэкономика 2008_26.03.08_грн.ИП08 ПУ ГК ГВУ_Обоснование себестоимости (7) 25" xfId="2871"/>
    <cellStyle name="_Макроэкономика 2008_26.03.08_грн.ИП08 ПУ ГК ГВУ_Обоснование себестоимости (7) 26" xfId="2872"/>
    <cellStyle name="_Макроэкономика 2008_26.03.08_грн.ИП08 ПУ ГК ГВУ_Обоснование себестоимости (7) 27" xfId="2873"/>
    <cellStyle name="_Макроэкономика 2008_26.03.08_грн.ИП08 ПУ ГК ГВУ_Обоснование себестоимости (7) 28" xfId="2874"/>
    <cellStyle name="_Макроэкономика 2008_26.03.08_грн.ИП08 ПУ ГК ГВУ_Обоснование себестоимости (7) 29" xfId="2875"/>
    <cellStyle name="_Макроэкономика 2008_26.03.08_грн.ИП08 ПУ ГК ГВУ_Обоснование себестоимости (7) 3" xfId="2876"/>
    <cellStyle name="_Макроэкономика 2008_26.03.08_грн.ИП08 ПУ ГК ГВУ_Обоснование себестоимости (7) 3 2" xfId="2877"/>
    <cellStyle name="_Макроэкономика 2008_26.03.08_грн.ИП08 ПУ ГК ГВУ_Обоснование себестоимости (7) 30" xfId="2878"/>
    <cellStyle name="_Макроэкономика 2008_26.03.08_грн.ИП08 ПУ ГК ГВУ_Обоснование себестоимости (7) 31" xfId="2879"/>
    <cellStyle name="_Макроэкономика 2008_26.03.08_грн.ИП08 ПУ ГК ГВУ_Обоснование себестоимости (7) 32" xfId="2880"/>
    <cellStyle name="_Макроэкономика 2008_26.03.08_грн.ИП08 ПУ ГК ГВУ_Обоснование себестоимости (7) 33" xfId="2881"/>
    <cellStyle name="_Макроэкономика 2008_26.03.08_грн.ИП08 ПУ ГК ГВУ_Обоснование себестоимости (7) 34" xfId="2882"/>
    <cellStyle name="_Макроэкономика 2008_26.03.08_грн.ИП08 ПУ ГК ГВУ_Обоснование себестоимости (7) 4" xfId="2883"/>
    <cellStyle name="_Макроэкономика 2008_26.03.08_грн.ИП08 ПУ ГК ГВУ_Обоснование себестоимости (7) 4 2" xfId="2884"/>
    <cellStyle name="_Макроэкономика 2008_26.03.08_грн.ИП08 ПУ ГК ГВУ_Обоснование себестоимости (7) 5" xfId="2885"/>
    <cellStyle name="_Макроэкономика 2008_26.03.08_грн.ИП08 ПУ ГК ГВУ_Обоснование себестоимости (7) 6" xfId="2886"/>
    <cellStyle name="_Макроэкономика 2008_26.03.08_грн.ИП08 ПУ ГК ГВУ_Обоснование себестоимости (7) 7" xfId="2887"/>
    <cellStyle name="_Макроэкономика 2008_26.03.08_грн.ИП08 ПУ ГК ГВУ_Обоснование себестоимости (7) 8" xfId="2888"/>
    <cellStyle name="_Макроэкономика 2008_26.03.08_грн.ИП08 ПУ ГК ГВУ_Обоснование себестоимости (7) 9" xfId="2889"/>
    <cellStyle name="_Макроэкономика 2008_26.03.08_грн.ИП08 ПУ ГК ГВУ_Обоснование себестоимости (7)__М08_4мес_Модернизация УПК Терновская-ХЗ" xfId="2890"/>
    <cellStyle name="_Макроэкономика 2008_26.03.08_грн.ИП08 ПУ ГК ГВУ_Обоснование себестоимости (7)__М08_4мес_Модернизация УПК Терновская-ХЗ 10" xfId="2891"/>
    <cellStyle name="_Макроэкономика 2008_26.03.08_грн.ИП08 ПУ ГК ГВУ_Обоснование себестоимости (7)__М08_4мес_Модернизация УПК Терновская-ХЗ 11" xfId="2892"/>
    <cellStyle name="_Макроэкономика 2008_26.03.08_грн.ИП08 ПУ ГК ГВУ_Обоснование себестоимости (7)__М08_4мес_Модернизация УПК Терновская-ХЗ 12" xfId="2893"/>
    <cellStyle name="_Макроэкономика 2008_26.03.08_грн.ИП08 ПУ ГК ГВУ_Обоснование себестоимости (7)__М08_4мес_Модернизация УПК Терновская-ХЗ 13" xfId="2894"/>
    <cellStyle name="_Макроэкономика 2008_26.03.08_грн.ИП08 ПУ ГК ГВУ_Обоснование себестоимости (7)__М08_4мес_Модернизация УПК Терновская-ХЗ 14" xfId="2895"/>
    <cellStyle name="_Макроэкономика 2008_26.03.08_грн.ИП08 ПУ ГК ГВУ_Обоснование себестоимости (7)__М08_4мес_Модернизация УПК Терновская-ХЗ 15" xfId="2896"/>
    <cellStyle name="_Макроэкономика 2008_26.03.08_грн.ИП08 ПУ ГК ГВУ_Обоснование себестоимости (7)__М08_4мес_Модернизация УПК Терновская-ХЗ 16" xfId="2897"/>
    <cellStyle name="_Макроэкономика 2008_26.03.08_грн.ИП08 ПУ ГК ГВУ_Обоснование себестоимости (7)__М08_4мес_Модернизация УПК Терновская-ХЗ 17" xfId="2898"/>
    <cellStyle name="_Макроэкономика 2008_26.03.08_грн.ИП08 ПУ ГК ГВУ_Обоснование себестоимости (7)__М08_4мес_Модернизация УПК Терновская-ХЗ 18" xfId="2899"/>
    <cellStyle name="_Макроэкономика 2008_26.03.08_грн.ИП08 ПУ ГК ГВУ_Обоснование себестоимости (7)__М08_4мес_Модернизация УПК Терновская-ХЗ 19" xfId="2900"/>
    <cellStyle name="_Макроэкономика 2008_26.03.08_грн.ИП08 ПУ ГК ГВУ_Обоснование себестоимости (7)__М08_4мес_Модернизация УПК Терновская-ХЗ 2" xfId="2901"/>
    <cellStyle name="_Макроэкономика 2008_26.03.08_грн.ИП08 ПУ ГК ГВУ_Обоснование себестоимости (7)__М08_4мес_Модернизация УПК Терновская-ХЗ 2 2" xfId="2902"/>
    <cellStyle name="_Макроэкономика 2008_26.03.08_грн.ИП08 ПУ ГК ГВУ_Обоснование себестоимости (7)__М08_4мес_Модернизация УПК Терновская-ХЗ 20" xfId="2903"/>
    <cellStyle name="_Макроэкономика 2008_26.03.08_грн.ИП08 ПУ ГК ГВУ_Обоснование себестоимости (7)__М08_4мес_Модернизация УПК Терновская-ХЗ 21" xfId="2904"/>
    <cellStyle name="_Макроэкономика 2008_26.03.08_грн.ИП08 ПУ ГК ГВУ_Обоснование себестоимости (7)__М08_4мес_Модернизация УПК Терновская-ХЗ 22" xfId="2905"/>
    <cellStyle name="_Макроэкономика 2008_26.03.08_грн.ИП08 ПУ ГК ГВУ_Обоснование себестоимости (7)__М08_4мес_Модернизация УПК Терновская-ХЗ 23" xfId="2906"/>
    <cellStyle name="_Макроэкономика 2008_26.03.08_грн.ИП08 ПУ ГК ГВУ_Обоснование себестоимости (7)__М08_4мес_Модернизация УПК Терновская-ХЗ 24" xfId="2907"/>
    <cellStyle name="_Макроэкономика 2008_26.03.08_грн.ИП08 ПУ ГК ГВУ_Обоснование себестоимости (7)__М08_4мес_Модернизация УПК Терновская-ХЗ 25" xfId="2908"/>
    <cellStyle name="_Макроэкономика 2008_26.03.08_грн.ИП08 ПУ ГК ГВУ_Обоснование себестоимости (7)__М08_4мес_Модернизация УПК Терновская-ХЗ 26" xfId="2909"/>
    <cellStyle name="_Макроэкономика 2008_26.03.08_грн.ИП08 ПУ ГК ГВУ_Обоснование себестоимости (7)__М08_4мес_Модернизация УПК Терновская-ХЗ 27" xfId="2910"/>
    <cellStyle name="_Макроэкономика 2008_26.03.08_грн.ИП08 ПУ ГК ГВУ_Обоснование себестоимости (7)__М08_4мес_Модернизация УПК Терновская-ХЗ 28" xfId="2911"/>
    <cellStyle name="_Макроэкономика 2008_26.03.08_грн.ИП08 ПУ ГК ГВУ_Обоснование себестоимости (7)__М08_4мес_Модернизация УПК Терновская-ХЗ 29" xfId="2912"/>
    <cellStyle name="_Макроэкономика 2008_26.03.08_грн.ИП08 ПУ ГК ГВУ_Обоснование себестоимости (7)__М08_4мес_Модернизация УПК Терновская-ХЗ 3" xfId="2913"/>
    <cellStyle name="_Макроэкономика 2008_26.03.08_грн.ИП08 ПУ ГК ГВУ_Обоснование себестоимости (7)__М08_4мес_Модернизация УПК Терновская-ХЗ 3 2" xfId="2914"/>
    <cellStyle name="_Макроэкономика 2008_26.03.08_грн.ИП08 ПУ ГК ГВУ_Обоснование себестоимости (7)__М08_4мес_Модернизация УПК Терновская-ХЗ 30" xfId="2915"/>
    <cellStyle name="_Макроэкономика 2008_26.03.08_грн.ИП08 ПУ ГК ГВУ_Обоснование себестоимости (7)__М08_4мес_Модернизация УПК Терновская-ХЗ 31" xfId="2916"/>
    <cellStyle name="_Макроэкономика 2008_26.03.08_грн.ИП08 ПУ ГК ГВУ_Обоснование себестоимости (7)__М08_4мес_Модернизация УПК Терновская-ХЗ 32" xfId="2917"/>
    <cellStyle name="_Макроэкономика 2008_26.03.08_грн.ИП08 ПУ ГК ГВУ_Обоснование себестоимости (7)__М08_4мес_Модернизация УПК Терновская-ХЗ 33" xfId="2918"/>
    <cellStyle name="_Макроэкономика 2008_26.03.08_грн.ИП08 ПУ ГК ГВУ_Обоснование себестоимости (7)__М08_4мес_Модернизация УПК Терновская-ХЗ 34" xfId="2919"/>
    <cellStyle name="_Макроэкономика 2008_26.03.08_грн.ИП08 ПУ ГК ГВУ_Обоснование себестоимости (7)__М08_4мес_Модернизация УПК Терновская-ХЗ 4" xfId="2920"/>
    <cellStyle name="_Макроэкономика 2008_26.03.08_грн.ИП08 ПУ ГК ГВУ_Обоснование себестоимости (7)__М08_4мес_Модернизация УПК Терновская-ХЗ 4 2" xfId="2921"/>
    <cellStyle name="_Макроэкономика 2008_26.03.08_грн.ИП08 ПУ ГК ГВУ_Обоснование себестоимости (7)__М08_4мес_Модернизация УПК Терновская-ХЗ 5" xfId="2922"/>
    <cellStyle name="_Макроэкономика 2008_26.03.08_грн.ИП08 ПУ ГК ГВУ_Обоснование себестоимости (7)__М08_4мес_Модернизация УПК Терновская-ХЗ 6" xfId="2923"/>
    <cellStyle name="_Макроэкономика 2008_26.03.08_грн.ИП08 ПУ ГК ГВУ_Обоснование себестоимости (7)__М08_4мес_Модернизация УПК Терновская-ХЗ 7" xfId="2924"/>
    <cellStyle name="_Макроэкономика 2008_26.03.08_грн.ИП08 ПУ ГК ГВУ_Обоснование себестоимости (7)__М08_4мес_Модернизация УПК Терновская-ХЗ 8" xfId="2925"/>
    <cellStyle name="_Макроэкономика 2008_26.03.08_грн.ИП08 ПУ ГК ГВУ_Обоснование себестоимости (7)__М08_4мес_Модернизация УПК Терновская-ХЗ 9" xfId="2926"/>
    <cellStyle name="_Макроэкономика 2008_26.03.08_грн.ИП08 ПУ ГК ГВУ_Обоснование себестоимости (7)_Setup" xfId="2927"/>
    <cellStyle name="_Макроэкономика 2008_26.03.08_грн.ИП08 ПУ ГК ГВУ_Обоснование себестоимости (7)_Книга1" xfId="2928"/>
    <cellStyle name="_Макроэкономика 2008_26.03.08_грн.ИП08 ПУ ГК ГВУ_Обоснование себестоимости (7)_Книга1 10" xfId="2929"/>
    <cellStyle name="_Макроэкономика 2008_26.03.08_грн.ИП08 ПУ ГК ГВУ_Обоснование себестоимости (7)_Книга1 11" xfId="2930"/>
    <cellStyle name="_Макроэкономика 2008_26.03.08_грн.ИП08 ПУ ГК ГВУ_Обоснование себестоимости (7)_Книга1 12" xfId="2931"/>
    <cellStyle name="_Макроэкономика 2008_26.03.08_грн.ИП08 ПУ ГК ГВУ_Обоснование себестоимости (7)_Книга1 13" xfId="2932"/>
    <cellStyle name="_Макроэкономика 2008_26.03.08_грн.ИП08 ПУ ГК ГВУ_Обоснование себестоимости (7)_Книга1 14" xfId="2933"/>
    <cellStyle name="_Макроэкономика 2008_26.03.08_грн.ИП08 ПУ ГК ГВУ_Обоснование себестоимости (7)_Книга1 15" xfId="2934"/>
    <cellStyle name="_Макроэкономика 2008_26.03.08_грн.ИП08 ПУ ГК ГВУ_Обоснование себестоимости (7)_Книга1 16" xfId="2935"/>
    <cellStyle name="_Макроэкономика 2008_26.03.08_грн.ИП08 ПУ ГК ГВУ_Обоснование себестоимости (7)_Книга1 17" xfId="2936"/>
    <cellStyle name="_Макроэкономика 2008_26.03.08_грн.ИП08 ПУ ГК ГВУ_Обоснование себестоимости (7)_Книга1 18" xfId="2937"/>
    <cellStyle name="_Макроэкономика 2008_26.03.08_грн.ИП08 ПУ ГК ГВУ_Обоснование себестоимости (7)_Книга1 19" xfId="2938"/>
    <cellStyle name="_Макроэкономика 2008_26.03.08_грн.ИП08 ПУ ГК ГВУ_Обоснование себестоимости (7)_Книга1 2" xfId="2939"/>
    <cellStyle name="_Макроэкономика 2008_26.03.08_грн.ИП08 ПУ ГК ГВУ_Обоснование себестоимости (7)_Книга1 2 2" xfId="2940"/>
    <cellStyle name="_Макроэкономика 2008_26.03.08_грн.ИП08 ПУ ГК ГВУ_Обоснование себестоимости (7)_Книга1 20" xfId="2941"/>
    <cellStyle name="_Макроэкономика 2008_26.03.08_грн.ИП08 ПУ ГК ГВУ_Обоснование себестоимости (7)_Книга1 21" xfId="2942"/>
    <cellStyle name="_Макроэкономика 2008_26.03.08_грн.ИП08 ПУ ГК ГВУ_Обоснование себестоимости (7)_Книга1 22" xfId="2943"/>
    <cellStyle name="_Макроэкономика 2008_26.03.08_грн.ИП08 ПУ ГК ГВУ_Обоснование себестоимости (7)_Книга1 23" xfId="2944"/>
    <cellStyle name="_Макроэкономика 2008_26.03.08_грн.ИП08 ПУ ГК ГВУ_Обоснование себестоимости (7)_Книга1 24" xfId="2945"/>
    <cellStyle name="_Макроэкономика 2008_26.03.08_грн.ИП08 ПУ ГК ГВУ_Обоснование себестоимости (7)_Книга1 25" xfId="2946"/>
    <cellStyle name="_Макроэкономика 2008_26.03.08_грн.ИП08 ПУ ГК ГВУ_Обоснование себестоимости (7)_Книга1 26" xfId="2947"/>
    <cellStyle name="_Макроэкономика 2008_26.03.08_грн.ИП08 ПУ ГК ГВУ_Обоснование себестоимости (7)_Книга1 27" xfId="2948"/>
    <cellStyle name="_Макроэкономика 2008_26.03.08_грн.ИП08 ПУ ГК ГВУ_Обоснование себестоимости (7)_Книга1 28" xfId="2949"/>
    <cellStyle name="_Макроэкономика 2008_26.03.08_грн.ИП08 ПУ ГК ГВУ_Обоснование себестоимости (7)_Книга1 29" xfId="2950"/>
    <cellStyle name="_Макроэкономика 2008_26.03.08_грн.ИП08 ПУ ГК ГВУ_Обоснование себестоимости (7)_Книга1 3" xfId="2951"/>
    <cellStyle name="_Макроэкономика 2008_26.03.08_грн.ИП08 ПУ ГК ГВУ_Обоснование себестоимости (7)_Книга1 3 2" xfId="2952"/>
    <cellStyle name="_Макроэкономика 2008_26.03.08_грн.ИП08 ПУ ГК ГВУ_Обоснование себестоимости (7)_Книга1 30" xfId="2953"/>
    <cellStyle name="_Макроэкономика 2008_26.03.08_грн.ИП08 ПУ ГК ГВУ_Обоснование себестоимости (7)_Книга1 31" xfId="2954"/>
    <cellStyle name="_Макроэкономика 2008_26.03.08_грн.ИП08 ПУ ГК ГВУ_Обоснование себестоимости (7)_Книга1 32" xfId="2955"/>
    <cellStyle name="_Макроэкономика 2008_26.03.08_грн.ИП08 ПУ ГК ГВУ_Обоснование себестоимости (7)_Книга1 33" xfId="2956"/>
    <cellStyle name="_Макроэкономика 2008_26.03.08_грн.ИП08 ПУ ГК ГВУ_Обоснование себестоимости (7)_Книга1 34" xfId="2957"/>
    <cellStyle name="_Макроэкономика 2008_26.03.08_грн.ИП08 ПУ ГК ГВУ_Обоснование себестоимости (7)_Книга1 4" xfId="2958"/>
    <cellStyle name="_Макроэкономика 2008_26.03.08_грн.ИП08 ПУ ГК ГВУ_Обоснование себестоимости (7)_Книга1 4 2" xfId="2959"/>
    <cellStyle name="_Макроэкономика 2008_26.03.08_грн.ИП08 ПУ ГК ГВУ_Обоснование себестоимости (7)_Книга1 5" xfId="2960"/>
    <cellStyle name="_Макроэкономика 2008_26.03.08_грн.ИП08 ПУ ГК ГВУ_Обоснование себестоимости (7)_Книга1 6" xfId="2961"/>
    <cellStyle name="_Макроэкономика 2008_26.03.08_грн.ИП08 ПУ ГК ГВУ_Обоснование себестоимости (7)_Книга1 7" xfId="2962"/>
    <cellStyle name="_Макроэкономика 2008_26.03.08_грн.ИП08 ПУ ГК ГВУ_Обоснование себестоимости (7)_Книга1 8" xfId="2963"/>
    <cellStyle name="_Макроэкономика 2008_26.03.08_грн.ИП08 ПУ ГК ГВУ_Обоснование себестоимости (7)_Книга1 9" xfId="2964"/>
    <cellStyle name="_Макроэкономика 2008_26.03.08_грн.ИП08 ПУ ГК ГВУ_Согласованое Обосн.себес. по выбр. вар. ГВУ" xfId="2965"/>
    <cellStyle name="_Макроэкономика 2008_26.03.08_грн.ИП08 ПУ ГК ГВУ_Согласованое Обосн.себес. по выбр. вар. ГВУ 2" xfId="2966"/>
    <cellStyle name="_Макроэкономика 2008_5 ЗД" xfId="2967"/>
    <cellStyle name="_Макроэкономика 2008_5 ЗД 10" xfId="2968"/>
    <cellStyle name="_Макроэкономика 2008_5 ЗД 11" xfId="2969"/>
    <cellStyle name="_Макроэкономика 2008_5 ЗД 12" xfId="2970"/>
    <cellStyle name="_Макроэкономика 2008_5 ЗД 13" xfId="2971"/>
    <cellStyle name="_Макроэкономика 2008_5 ЗД 14" xfId="2972"/>
    <cellStyle name="_Макроэкономика 2008_5 ЗД 15" xfId="2973"/>
    <cellStyle name="_Макроэкономика 2008_5 ЗД 16" xfId="2974"/>
    <cellStyle name="_Макроэкономика 2008_5 ЗД 17" xfId="2975"/>
    <cellStyle name="_Макроэкономика 2008_5 ЗД 18" xfId="2976"/>
    <cellStyle name="_Макроэкономика 2008_5 ЗД 19" xfId="2977"/>
    <cellStyle name="_Макроэкономика 2008_5 ЗД 2" xfId="2978"/>
    <cellStyle name="_Макроэкономика 2008_5 ЗД 2 2" xfId="2979"/>
    <cellStyle name="_Макроэкономика 2008_5 ЗД 20" xfId="2980"/>
    <cellStyle name="_Макроэкономика 2008_5 ЗД 21" xfId="2981"/>
    <cellStyle name="_Макроэкономика 2008_5 ЗД 22" xfId="2982"/>
    <cellStyle name="_Макроэкономика 2008_5 ЗД 23" xfId="2983"/>
    <cellStyle name="_Макроэкономика 2008_5 ЗД 24" xfId="2984"/>
    <cellStyle name="_Макроэкономика 2008_5 ЗД 25" xfId="2985"/>
    <cellStyle name="_Макроэкономика 2008_5 ЗД 26" xfId="2986"/>
    <cellStyle name="_Макроэкономика 2008_5 ЗД 27" xfId="2987"/>
    <cellStyle name="_Макроэкономика 2008_5 ЗД 28" xfId="2988"/>
    <cellStyle name="_Макроэкономика 2008_5 ЗД 29" xfId="2989"/>
    <cellStyle name="_Макроэкономика 2008_5 ЗД 3" xfId="2990"/>
    <cellStyle name="_Макроэкономика 2008_5 ЗД 3 2" xfId="2991"/>
    <cellStyle name="_Макроэкономика 2008_5 ЗД 30" xfId="2992"/>
    <cellStyle name="_Макроэкономика 2008_5 ЗД 31" xfId="2993"/>
    <cellStyle name="_Макроэкономика 2008_5 ЗД 32" xfId="2994"/>
    <cellStyle name="_Макроэкономика 2008_5 ЗД 33" xfId="2995"/>
    <cellStyle name="_Макроэкономика 2008_5 ЗД 34" xfId="2996"/>
    <cellStyle name="_Макроэкономика 2008_5 ЗД 4" xfId="2997"/>
    <cellStyle name="_Макроэкономика 2008_5 ЗД 4 2" xfId="2998"/>
    <cellStyle name="_Макроэкономика 2008_5 ЗД 5" xfId="2999"/>
    <cellStyle name="_Макроэкономика 2008_5 ЗД 6" xfId="3000"/>
    <cellStyle name="_Макроэкономика 2008_5 ЗД 7" xfId="3001"/>
    <cellStyle name="_Макроэкономика 2008_5 ЗД 8" xfId="3002"/>
    <cellStyle name="_Макроэкономика 2008_5 ЗД 9" xfId="3003"/>
    <cellStyle name="_Макроэкономика 2008_5 ЗД_Setup" xfId="3004"/>
    <cellStyle name="_Макроэкономика 2008_plan $31.03.08" xfId="3005"/>
    <cellStyle name="_Макроэкономика 2008_plan $31.03.08 2" xfId="3006"/>
    <cellStyle name="_Макроэкономика 2008_plan $31.03.08_17 М08_5 мес ПУ СМДПУ" xfId="3007"/>
    <cellStyle name="_Макроэкономика 2008_plan $31.03.08_17 М08_5 мес ПУ СМДПУ 2" xfId="3008"/>
    <cellStyle name="_Макроэкономика 2008_plan $31.03.08_Анализ инвестиций 03 07 08" xfId="3009"/>
    <cellStyle name="_Макроэкономика 2008_plan $31.03.08_Анализ инвестиций 03 07 08 2" xfId="3010"/>
    <cellStyle name="_Макроэкономика 2008_plan $31.03.08_график 12.08.08" xfId="3011"/>
    <cellStyle name="_Макроэкономика 2008_plan $31.03.08_график 12.08.08 2" xfId="3012"/>
    <cellStyle name="_Макроэкономика 2008_plan $31.03.08_Для мониторинга ИП08 ПУ ГК ГВУ 2017 грн" xfId="3013"/>
    <cellStyle name="_Макроэкономика 2008_plan $31.03.08_Для мониторинга ИП08 ПУ ГК ГВУ 2017 грн 2" xfId="3014"/>
    <cellStyle name="_Макроэкономика 2008_plan $31.03.08_Исх для монитиоринга ГВУ 2017 грн  (июнь 2008г )" xfId="3015"/>
    <cellStyle name="_Макроэкономика 2008_plan $31.03.08_Исх для монитиоринга ГВУ 2017 грн  (июнь 2008г ) 2" xfId="3016"/>
    <cellStyle name="_Макроэкономика 2008_plan $31.03.08_Исх.для монитиоринга ГВУ 2017 грн. (июнь 2008г.)" xfId="3017"/>
    <cellStyle name="_Макроэкономика 2008_plan $31.03.08_Исх.для монитиоринга ГВУ 2017 грн. (июнь 2008г.) 2" xfId="3018"/>
    <cellStyle name="_Макроэкономика 2008_plan $31.03.08_М08_5мес.ГК ГВУ 2017 грн._$" xfId="3019"/>
    <cellStyle name="_Макроэкономика 2008_plan $31.03.08_М08_5мес.ГК ГВУ 2017 грн._$ 2" xfId="3020"/>
    <cellStyle name="_Макроэкономика 2008_plan $31.03.08_М08_5мес.ГК ГВУ 2017_$" xfId="3021"/>
    <cellStyle name="_Макроэкономика 2008_plan $31.03.08_М08_5мес.ГК ГВУ 2017_$ 2" xfId="3022"/>
    <cellStyle name="_Макроэкономика 2008_plan $31.03.08_М08_6 мес.ГК ГВУ_дор.график 15.08.08" xfId="3023"/>
    <cellStyle name="_Макроэкономика 2008_plan $31.03.08_М08_6 мес.ГК ГВУ_дор.график 15.08.08 2" xfId="3024"/>
    <cellStyle name="_Макроэкономика 2008_plan $31.03.08_М08_6мес.ГК ГВУ 2017_$" xfId="3025"/>
    <cellStyle name="_Макроэкономика 2008_plan $31.03.08_М08_6мес.ГК ГВУ 2017_$ 2" xfId="3026"/>
    <cellStyle name="_Макроэкономика 2008_plan $31.03.08_М08_6мес.ГК ГВУ 2017_$ новый мониторинг" xfId="3027"/>
    <cellStyle name="_Макроэкономика 2008_plan $31.03.08_М08_6мес.ГК ГВУ 2017_$ новый мониторинг 2" xfId="3028"/>
    <cellStyle name="_Макроэкономика 2008_plan $31.03.08_План ожид.18.06.08_в карточку(июнь 2008г.)" xfId="3029"/>
    <cellStyle name="_Макроэкономика 2008_plan $31.03.08_План ожид.18.06.08_в карточку(июнь 2008г.) 2" xfId="3030"/>
    <cellStyle name="_Макроэкономика 2008_plan $31.03.08_Себестоимость анализ групп.статей в 1 фактор" xfId="3031"/>
    <cellStyle name="_Макроэкономика 2008_plan $31.03.08_Себестоимость анализ групп.статей в 1 фактор 2" xfId="3032"/>
    <cellStyle name="_Макроэкономика 2008_plan $31.03.08_Себестоимость анализ групп.статей в 1 фактор15.08" xfId="3033"/>
    <cellStyle name="_Макроэкономика 2008_plan $31.03.08_Себестоимость анализ групп.статей в 1 фактор15.08 2" xfId="3034"/>
    <cellStyle name="_Макроэкономика 2008_plan $31.03.08_Согласованое Обосн.себес. по выбр. вар. ГВУ для нового мониторинга" xfId="3035"/>
    <cellStyle name="_Макроэкономика 2008_plan $31.03.08_Согласованое Обосн.себес. по выбр. вар. ГВУ для нового мониторинга 2" xfId="3036"/>
    <cellStyle name="_Макроэкономика 2008_Setup" xfId="3037"/>
    <cellStyle name="_Макроэкономика 2008_Благо_ФА для  KPI " xfId="3038"/>
    <cellStyle name="_Макроэкономика 2008_Благо_ФА для  KPI  10" xfId="3039"/>
    <cellStyle name="_Макроэкономика 2008_Благо_ФА для  KPI  11" xfId="3040"/>
    <cellStyle name="_Макроэкономика 2008_Благо_ФА для  KPI  12" xfId="3041"/>
    <cellStyle name="_Макроэкономика 2008_Благо_ФА для  KPI  13" xfId="3042"/>
    <cellStyle name="_Макроэкономика 2008_Благо_ФА для  KPI  14" xfId="3043"/>
    <cellStyle name="_Макроэкономика 2008_Благо_ФА для  KPI  15" xfId="3044"/>
    <cellStyle name="_Макроэкономика 2008_Благо_ФА для  KPI  16" xfId="3045"/>
    <cellStyle name="_Макроэкономика 2008_Благо_ФА для  KPI  17" xfId="3046"/>
    <cellStyle name="_Макроэкономика 2008_Благо_ФА для  KPI  18" xfId="3047"/>
    <cellStyle name="_Макроэкономика 2008_Благо_ФА для  KPI  19" xfId="3048"/>
    <cellStyle name="_Макроэкономика 2008_Благо_ФА для  KPI  2" xfId="3049"/>
    <cellStyle name="_Макроэкономика 2008_Благо_ФА для  KPI  2 2" xfId="3050"/>
    <cellStyle name="_Макроэкономика 2008_Благо_ФА для  KPI  20" xfId="3051"/>
    <cellStyle name="_Макроэкономика 2008_Благо_ФА для  KPI  21" xfId="3052"/>
    <cellStyle name="_Макроэкономика 2008_Благо_ФА для  KPI  22" xfId="3053"/>
    <cellStyle name="_Макроэкономика 2008_Благо_ФА для  KPI  23" xfId="3054"/>
    <cellStyle name="_Макроэкономика 2008_Благо_ФА для  KPI  24" xfId="3055"/>
    <cellStyle name="_Макроэкономика 2008_Благо_ФА для  KPI  25" xfId="3056"/>
    <cellStyle name="_Макроэкономика 2008_Благо_ФА для  KPI  26" xfId="3057"/>
    <cellStyle name="_Макроэкономика 2008_Благо_ФА для  KPI  27" xfId="3058"/>
    <cellStyle name="_Макроэкономика 2008_Благо_ФА для  KPI  28" xfId="3059"/>
    <cellStyle name="_Макроэкономика 2008_Благо_ФА для  KPI  29" xfId="3060"/>
    <cellStyle name="_Макроэкономика 2008_Благо_ФА для  KPI  3" xfId="3061"/>
    <cellStyle name="_Макроэкономика 2008_Благо_ФА для  KPI  3 2" xfId="3062"/>
    <cellStyle name="_Макроэкономика 2008_Благо_ФА для  KPI  30" xfId="3063"/>
    <cellStyle name="_Макроэкономика 2008_Благо_ФА для  KPI  31" xfId="3064"/>
    <cellStyle name="_Макроэкономика 2008_Благо_ФА для  KPI  32" xfId="3065"/>
    <cellStyle name="_Макроэкономика 2008_Благо_ФА для  KPI  33" xfId="3066"/>
    <cellStyle name="_Макроэкономика 2008_Благо_ФА для  KPI  34" xfId="3067"/>
    <cellStyle name="_Макроэкономика 2008_Благо_ФА для  KPI  4" xfId="3068"/>
    <cellStyle name="_Макроэкономика 2008_Благо_ФА для  KPI  4 2" xfId="3069"/>
    <cellStyle name="_Макроэкономика 2008_Благо_ФА для  KPI  5" xfId="3070"/>
    <cellStyle name="_Макроэкономика 2008_Благо_ФА для  KPI  6" xfId="3071"/>
    <cellStyle name="_Макроэкономика 2008_Благо_ФА для  KPI  7" xfId="3072"/>
    <cellStyle name="_Макроэкономика 2008_Благо_ФА для  KPI  8" xfId="3073"/>
    <cellStyle name="_Макроэкономика 2008_Благо_ФА для  KPI  9" xfId="3074"/>
    <cellStyle name="_Макроэкономика 2008_Благо_ФА для  KPI _Setup" xfId="3075"/>
    <cellStyle name="_Макроэкономика 2008_ГК_ФА для  KPI " xfId="3076"/>
    <cellStyle name="_Макроэкономика 2008_ГК_ФА для  KPI  10" xfId="3077"/>
    <cellStyle name="_Макроэкономика 2008_ГК_ФА для  KPI  11" xfId="3078"/>
    <cellStyle name="_Макроэкономика 2008_ГК_ФА для  KPI  12" xfId="3079"/>
    <cellStyle name="_Макроэкономика 2008_ГК_ФА для  KPI  13" xfId="3080"/>
    <cellStyle name="_Макроэкономика 2008_ГК_ФА для  KPI  14" xfId="3081"/>
    <cellStyle name="_Макроэкономика 2008_ГК_ФА для  KPI  15" xfId="3082"/>
    <cellStyle name="_Макроэкономика 2008_ГК_ФА для  KPI  16" xfId="3083"/>
    <cellStyle name="_Макроэкономика 2008_ГК_ФА для  KPI  17" xfId="3084"/>
    <cellStyle name="_Макроэкономика 2008_ГК_ФА для  KPI  18" xfId="3085"/>
    <cellStyle name="_Макроэкономика 2008_ГК_ФА для  KPI  19" xfId="3086"/>
    <cellStyle name="_Макроэкономика 2008_ГК_ФА для  KPI  2" xfId="3087"/>
    <cellStyle name="_Макроэкономика 2008_ГК_ФА для  KPI  2 2" xfId="3088"/>
    <cellStyle name="_Макроэкономика 2008_ГК_ФА для  KPI  20" xfId="3089"/>
    <cellStyle name="_Макроэкономика 2008_ГК_ФА для  KPI  21" xfId="3090"/>
    <cellStyle name="_Макроэкономика 2008_ГК_ФА для  KPI  22" xfId="3091"/>
    <cellStyle name="_Макроэкономика 2008_ГК_ФА для  KPI  23" xfId="3092"/>
    <cellStyle name="_Макроэкономика 2008_ГК_ФА для  KPI  24" xfId="3093"/>
    <cellStyle name="_Макроэкономика 2008_ГК_ФА для  KPI  25" xfId="3094"/>
    <cellStyle name="_Макроэкономика 2008_ГК_ФА для  KPI  26" xfId="3095"/>
    <cellStyle name="_Макроэкономика 2008_ГК_ФА для  KPI  27" xfId="3096"/>
    <cellStyle name="_Макроэкономика 2008_ГК_ФА для  KPI  28" xfId="3097"/>
    <cellStyle name="_Макроэкономика 2008_ГК_ФА для  KPI  29" xfId="3098"/>
    <cellStyle name="_Макроэкономика 2008_ГК_ФА для  KPI  3" xfId="3099"/>
    <cellStyle name="_Макроэкономика 2008_ГК_ФА для  KPI  3 2" xfId="3100"/>
    <cellStyle name="_Макроэкономика 2008_ГК_ФА для  KPI  30" xfId="3101"/>
    <cellStyle name="_Макроэкономика 2008_ГК_ФА для  KPI  31" xfId="3102"/>
    <cellStyle name="_Макроэкономика 2008_ГК_ФА для  KPI  32" xfId="3103"/>
    <cellStyle name="_Макроэкономика 2008_ГК_ФА для  KPI  33" xfId="3104"/>
    <cellStyle name="_Макроэкономика 2008_ГК_ФА для  KPI  34" xfId="3105"/>
    <cellStyle name="_Макроэкономика 2008_ГК_ФА для  KPI  4" xfId="3106"/>
    <cellStyle name="_Макроэкономика 2008_ГК_ФА для  KPI  4 2" xfId="3107"/>
    <cellStyle name="_Макроэкономика 2008_ГК_ФА для  KPI  5" xfId="3108"/>
    <cellStyle name="_Макроэкономика 2008_ГК_ФА для  KPI  6" xfId="3109"/>
    <cellStyle name="_Макроэкономика 2008_ГК_ФА для  KPI  7" xfId="3110"/>
    <cellStyle name="_Макроэкономика 2008_ГК_ФА для  KPI  8" xfId="3111"/>
    <cellStyle name="_Макроэкономика 2008_ГК_ФА для  KPI  9" xfId="3112"/>
    <cellStyle name="_Макроэкономика 2008_ГК_ФА для  KPI _Setup" xfId="3113"/>
    <cellStyle name="_Макроэкономика 2008_график реализации (детальный)" xfId="3114"/>
    <cellStyle name="_Макроэкономика 2008_график реализации (детальный) 10" xfId="3115"/>
    <cellStyle name="_Макроэкономика 2008_график реализации (детальный) 11" xfId="3116"/>
    <cellStyle name="_Макроэкономика 2008_график реализации (детальный) 12" xfId="3117"/>
    <cellStyle name="_Макроэкономика 2008_график реализации (детальный) 13" xfId="3118"/>
    <cellStyle name="_Макроэкономика 2008_график реализации (детальный) 14" xfId="3119"/>
    <cellStyle name="_Макроэкономика 2008_график реализации (детальный) 15" xfId="3120"/>
    <cellStyle name="_Макроэкономика 2008_график реализации (детальный) 16" xfId="3121"/>
    <cellStyle name="_Макроэкономика 2008_график реализации (детальный) 17" xfId="3122"/>
    <cellStyle name="_Макроэкономика 2008_график реализации (детальный) 18" xfId="3123"/>
    <cellStyle name="_Макроэкономика 2008_график реализации (детальный) 19" xfId="3124"/>
    <cellStyle name="_Макроэкономика 2008_график реализации (детальный) 2" xfId="3125"/>
    <cellStyle name="_Макроэкономика 2008_график реализации (детальный) 2 2" xfId="3126"/>
    <cellStyle name="_Макроэкономика 2008_график реализации (детальный) 20" xfId="3127"/>
    <cellStyle name="_Макроэкономика 2008_график реализации (детальный) 21" xfId="3128"/>
    <cellStyle name="_Макроэкономика 2008_график реализации (детальный) 22" xfId="3129"/>
    <cellStyle name="_Макроэкономика 2008_график реализации (детальный) 23" xfId="3130"/>
    <cellStyle name="_Макроэкономика 2008_график реализации (детальный) 24" xfId="3131"/>
    <cellStyle name="_Макроэкономика 2008_график реализации (детальный) 25" xfId="3132"/>
    <cellStyle name="_Макроэкономика 2008_график реализации (детальный) 26" xfId="3133"/>
    <cellStyle name="_Макроэкономика 2008_график реализации (детальный) 27" xfId="3134"/>
    <cellStyle name="_Макроэкономика 2008_график реализации (детальный) 28" xfId="3135"/>
    <cellStyle name="_Макроэкономика 2008_график реализации (детальный) 29" xfId="3136"/>
    <cellStyle name="_Макроэкономика 2008_график реализации (детальный) 3" xfId="3137"/>
    <cellStyle name="_Макроэкономика 2008_график реализации (детальный) 3 2" xfId="3138"/>
    <cellStyle name="_Макроэкономика 2008_график реализации (детальный) 30" xfId="3139"/>
    <cellStyle name="_Макроэкономика 2008_график реализации (детальный) 31" xfId="3140"/>
    <cellStyle name="_Макроэкономика 2008_график реализации (детальный) 32" xfId="3141"/>
    <cellStyle name="_Макроэкономика 2008_график реализации (детальный) 33" xfId="3142"/>
    <cellStyle name="_Макроэкономика 2008_график реализации (детальный) 34" xfId="3143"/>
    <cellStyle name="_Макроэкономика 2008_график реализации (детальный) 4" xfId="3144"/>
    <cellStyle name="_Макроэкономика 2008_график реализации (детальный) 4 2" xfId="3145"/>
    <cellStyle name="_Макроэкономика 2008_график реализации (детальный) 5" xfId="3146"/>
    <cellStyle name="_Макроэкономика 2008_график реализации (детальный) 6" xfId="3147"/>
    <cellStyle name="_Макроэкономика 2008_график реализации (детальный) 7" xfId="3148"/>
    <cellStyle name="_Макроэкономика 2008_график реализации (детальный) 8" xfId="3149"/>
    <cellStyle name="_Макроэкономика 2008_график реализации (детальный) 9" xfId="3150"/>
    <cellStyle name="_Макроэкономика 2008_Данные для расчета бульдозеров" xfId="3151"/>
    <cellStyle name="_Макроэкономика 2008_Данные для расчета бульдозеров 10" xfId="3152"/>
    <cellStyle name="_Макроэкономика 2008_Данные для расчета бульдозеров 11" xfId="3153"/>
    <cellStyle name="_Макроэкономика 2008_Данные для расчета бульдозеров 12" xfId="3154"/>
    <cellStyle name="_Макроэкономика 2008_Данные для расчета бульдозеров 13" xfId="3155"/>
    <cellStyle name="_Макроэкономика 2008_Данные для расчета бульдозеров 14" xfId="3156"/>
    <cellStyle name="_Макроэкономика 2008_Данные для расчета бульдозеров 15" xfId="3157"/>
    <cellStyle name="_Макроэкономика 2008_Данные для расчета бульдозеров 16" xfId="3158"/>
    <cellStyle name="_Макроэкономика 2008_Данные для расчета бульдозеров 17" xfId="3159"/>
    <cellStyle name="_Макроэкономика 2008_Данные для расчета бульдозеров 18" xfId="3160"/>
    <cellStyle name="_Макроэкономика 2008_Данные для расчета бульдозеров 19" xfId="3161"/>
    <cellStyle name="_Макроэкономика 2008_Данные для расчета бульдозеров 2" xfId="3162"/>
    <cellStyle name="_Макроэкономика 2008_Данные для расчета бульдозеров 2 2" xfId="3163"/>
    <cellStyle name="_Макроэкономика 2008_Данные для расчета бульдозеров 20" xfId="3164"/>
    <cellStyle name="_Макроэкономика 2008_Данные для расчета бульдозеров 21" xfId="3165"/>
    <cellStyle name="_Макроэкономика 2008_Данные для расчета бульдозеров 22" xfId="3166"/>
    <cellStyle name="_Макроэкономика 2008_Данные для расчета бульдозеров 23" xfId="3167"/>
    <cellStyle name="_Макроэкономика 2008_Данные для расчета бульдозеров 24" xfId="3168"/>
    <cellStyle name="_Макроэкономика 2008_Данные для расчета бульдозеров 25" xfId="3169"/>
    <cellStyle name="_Макроэкономика 2008_Данные для расчета бульдозеров 26" xfId="3170"/>
    <cellStyle name="_Макроэкономика 2008_Данные для расчета бульдозеров 27" xfId="3171"/>
    <cellStyle name="_Макроэкономика 2008_Данные для расчета бульдозеров 28" xfId="3172"/>
    <cellStyle name="_Макроэкономика 2008_Данные для расчета бульдозеров 29" xfId="3173"/>
    <cellStyle name="_Макроэкономика 2008_Данные для расчета бульдозеров 3" xfId="3174"/>
    <cellStyle name="_Макроэкономика 2008_Данные для расчета бульдозеров 3 2" xfId="3175"/>
    <cellStyle name="_Макроэкономика 2008_Данные для расчета бульдозеров 30" xfId="3176"/>
    <cellStyle name="_Макроэкономика 2008_Данные для расчета бульдозеров 31" xfId="3177"/>
    <cellStyle name="_Макроэкономика 2008_Данные для расчета бульдозеров 32" xfId="3178"/>
    <cellStyle name="_Макроэкономика 2008_Данные для расчета бульдозеров 33" xfId="3179"/>
    <cellStyle name="_Макроэкономика 2008_Данные для расчета бульдозеров 34" xfId="3180"/>
    <cellStyle name="_Макроэкономика 2008_Данные для расчета бульдозеров 4" xfId="3181"/>
    <cellStyle name="_Макроэкономика 2008_Данные для расчета бульдозеров 4 (2)" xfId="3182"/>
    <cellStyle name="_Макроэкономика 2008_Данные для расчета бульдозеров 4 (2) 10" xfId="3183"/>
    <cellStyle name="_Макроэкономика 2008_Данные для расчета бульдозеров 4 (2) 11" xfId="3184"/>
    <cellStyle name="_Макроэкономика 2008_Данные для расчета бульдозеров 4 (2) 12" xfId="3185"/>
    <cellStyle name="_Макроэкономика 2008_Данные для расчета бульдозеров 4 (2) 13" xfId="3186"/>
    <cellStyle name="_Макроэкономика 2008_Данные для расчета бульдозеров 4 (2) 14" xfId="3187"/>
    <cellStyle name="_Макроэкономика 2008_Данные для расчета бульдозеров 4 (2) 15" xfId="3188"/>
    <cellStyle name="_Макроэкономика 2008_Данные для расчета бульдозеров 4 (2) 16" xfId="3189"/>
    <cellStyle name="_Макроэкономика 2008_Данные для расчета бульдозеров 4 (2) 17" xfId="3190"/>
    <cellStyle name="_Макроэкономика 2008_Данные для расчета бульдозеров 4 (2) 18" xfId="3191"/>
    <cellStyle name="_Макроэкономика 2008_Данные для расчета бульдозеров 4 (2) 19" xfId="3192"/>
    <cellStyle name="_Макроэкономика 2008_Данные для расчета бульдозеров 4 (2) 2" xfId="3193"/>
    <cellStyle name="_Макроэкономика 2008_Данные для расчета бульдозеров 4 (2) 2 2" xfId="3194"/>
    <cellStyle name="_Макроэкономика 2008_Данные для расчета бульдозеров 4 (2) 20" xfId="3195"/>
    <cellStyle name="_Макроэкономика 2008_Данные для расчета бульдозеров 4 (2) 21" xfId="3196"/>
    <cellStyle name="_Макроэкономика 2008_Данные для расчета бульдозеров 4 (2) 22" xfId="3197"/>
    <cellStyle name="_Макроэкономика 2008_Данные для расчета бульдозеров 4 (2) 23" xfId="3198"/>
    <cellStyle name="_Макроэкономика 2008_Данные для расчета бульдозеров 4 (2) 24" xfId="3199"/>
    <cellStyle name="_Макроэкономика 2008_Данные для расчета бульдозеров 4 (2) 25" xfId="3200"/>
    <cellStyle name="_Макроэкономика 2008_Данные для расчета бульдозеров 4 (2) 26" xfId="3201"/>
    <cellStyle name="_Макроэкономика 2008_Данные для расчета бульдозеров 4 (2) 27" xfId="3202"/>
    <cellStyle name="_Макроэкономика 2008_Данные для расчета бульдозеров 4 (2) 28" xfId="3203"/>
    <cellStyle name="_Макроэкономика 2008_Данные для расчета бульдозеров 4 (2) 29" xfId="3204"/>
    <cellStyle name="_Макроэкономика 2008_Данные для расчета бульдозеров 4 (2) 3" xfId="3205"/>
    <cellStyle name="_Макроэкономика 2008_Данные для расчета бульдозеров 4 (2) 3 2" xfId="3206"/>
    <cellStyle name="_Макроэкономика 2008_Данные для расчета бульдозеров 4 (2) 30" xfId="3207"/>
    <cellStyle name="_Макроэкономика 2008_Данные для расчета бульдозеров 4 (2) 31" xfId="3208"/>
    <cellStyle name="_Макроэкономика 2008_Данные для расчета бульдозеров 4 (2) 32" xfId="3209"/>
    <cellStyle name="_Макроэкономика 2008_Данные для расчета бульдозеров 4 (2) 33" xfId="3210"/>
    <cellStyle name="_Макроэкономика 2008_Данные для расчета бульдозеров 4 (2) 34" xfId="3211"/>
    <cellStyle name="_Макроэкономика 2008_Данные для расчета бульдозеров 4 (2) 4" xfId="3212"/>
    <cellStyle name="_Макроэкономика 2008_Данные для расчета бульдозеров 4 (2) 4 2" xfId="3213"/>
    <cellStyle name="_Макроэкономика 2008_Данные для расчета бульдозеров 4 (2) 5" xfId="3214"/>
    <cellStyle name="_Макроэкономика 2008_Данные для расчета бульдозеров 4 (2) 6" xfId="3215"/>
    <cellStyle name="_Макроэкономика 2008_Данные для расчета бульдозеров 4 (2) 7" xfId="3216"/>
    <cellStyle name="_Макроэкономика 2008_Данные для расчета бульдозеров 4 (2) 8" xfId="3217"/>
    <cellStyle name="_Макроэкономика 2008_Данные для расчета бульдозеров 4 (2) 9" xfId="3218"/>
    <cellStyle name="_Макроэкономика 2008_Данные для расчета бульдозеров 4 2" xfId="3219"/>
    <cellStyle name="_Макроэкономика 2008_Данные для расчета бульдозеров 5" xfId="3220"/>
    <cellStyle name="_Макроэкономика 2008_Данные для расчета бульдозеров 6" xfId="3221"/>
    <cellStyle name="_Макроэкономика 2008_Данные для расчета бульдозеров 7" xfId="3222"/>
    <cellStyle name="_Макроэкономика 2008_Данные для расчета бульдозеров 8" xfId="3223"/>
    <cellStyle name="_Макроэкономика 2008_Данные для расчета бульдозеров 9" xfId="3224"/>
    <cellStyle name="_Макроэкономика 2008_ИП 2008 ПУ Степная лава 157 (4)" xfId="3225"/>
    <cellStyle name="_Макроэкономика 2008_ИП 2008 ПУ Степная лава 157 (4) 2" xfId="3226"/>
    <cellStyle name="_Макроэкономика 2008_ИП 2008 ПУ Степная лава 157 (4)_Setup" xfId="3227"/>
    <cellStyle name="_Макроэкономика 2008_ИП 2008 ПУ Степная лава 157 (4)_Данные для расчета бульдозеров" xfId="3228"/>
    <cellStyle name="_Макроэкономика 2008_ИП 2008 ПУ Степная лава 157 (4)_Данные для расчета бульдозеров 10" xfId="3229"/>
    <cellStyle name="_Макроэкономика 2008_ИП 2008 ПУ Степная лава 157 (4)_Данные для расчета бульдозеров 11" xfId="3230"/>
    <cellStyle name="_Макроэкономика 2008_ИП 2008 ПУ Степная лава 157 (4)_Данные для расчета бульдозеров 12" xfId="3231"/>
    <cellStyle name="_Макроэкономика 2008_ИП 2008 ПУ Степная лава 157 (4)_Данные для расчета бульдозеров 13" xfId="3232"/>
    <cellStyle name="_Макроэкономика 2008_ИП 2008 ПУ Степная лава 157 (4)_Данные для расчета бульдозеров 14" xfId="3233"/>
    <cellStyle name="_Макроэкономика 2008_ИП 2008 ПУ Степная лава 157 (4)_Данные для расчета бульдозеров 15" xfId="3234"/>
    <cellStyle name="_Макроэкономика 2008_ИП 2008 ПУ Степная лава 157 (4)_Данные для расчета бульдозеров 16" xfId="3235"/>
    <cellStyle name="_Макроэкономика 2008_ИП 2008 ПУ Степная лава 157 (4)_Данные для расчета бульдозеров 17" xfId="3236"/>
    <cellStyle name="_Макроэкономика 2008_ИП 2008 ПУ Степная лава 157 (4)_Данные для расчета бульдозеров 18" xfId="3237"/>
    <cellStyle name="_Макроэкономика 2008_ИП 2008 ПУ Степная лава 157 (4)_Данные для расчета бульдозеров 19" xfId="3238"/>
    <cellStyle name="_Макроэкономика 2008_ИП 2008 ПУ Степная лава 157 (4)_Данные для расчета бульдозеров 2" xfId="3239"/>
    <cellStyle name="_Макроэкономика 2008_ИП 2008 ПУ Степная лава 157 (4)_Данные для расчета бульдозеров 2 2" xfId="3240"/>
    <cellStyle name="_Макроэкономика 2008_ИП 2008 ПУ Степная лава 157 (4)_Данные для расчета бульдозеров 20" xfId="3241"/>
    <cellStyle name="_Макроэкономика 2008_ИП 2008 ПУ Степная лава 157 (4)_Данные для расчета бульдозеров 21" xfId="3242"/>
    <cellStyle name="_Макроэкономика 2008_ИП 2008 ПУ Степная лава 157 (4)_Данные для расчета бульдозеров 22" xfId="3243"/>
    <cellStyle name="_Макроэкономика 2008_ИП 2008 ПУ Степная лава 157 (4)_Данные для расчета бульдозеров 23" xfId="3244"/>
    <cellStyle name="_Макроэкономика 2008_ИП 2008 ПУ Степная лава 157 (4)_Данные для расчета бульдозеров 24" xfId="3245"/>
    <cellStyle name="_Макроэкономика 2008_ИП 2008 ПУ Степная лава 157 (4)_Данные для расчета бульдозеров 25" xfId="3246"/>
    <cellStyle name="_Макроэкономика 2008_ИП 2008 ПУ Степная лава 157 (4)_Данные для расчета бульдозеров 26" xfId="3247"/>
    <cellStyle name="_Макроэкономика 2008_ИП 2008 ПУ Степная лава 157 (4)_Данные для расчета бульдозеров 27" xfId="3248"/>
    <cellStyle name="_Макроэкономика 2008_ИП 2008 ПУ Степная лава 157 (4)_Данные для расчета бульдозеров 28" xfId="3249"/>
    <cellStyle name="_Макроэкономика 2008_ИП 2008 ПУ Степная лава 157 (4)_Данные для расчета бульдозеров 29" xfId="3250"/>
    <cellStyle name="_Макроэкономика 2008_ИП 2008 ПУ Степная лава 157 (4)_Данные для расчета бульдозеров 3" xfId="3251"/>
    <cellStyle name="_Макроэкономика 2008_ИП 2008 ПУ Степная лава 157 (4)_Данные для расчета бульдозеров 3 2" xfId="3252"/>
    <cellStyle name="_Макроэкономика 2008_ИП 2008 ПУ Степная лава 157 (4)_Данные для расчета бульдозеров 30" xfId="3253"/>
    <cellStyle name="_Макроэкономика 2008_ИП 2008 ПУ Степная лава 157 (4)_Данные для расчета бульдозеров 31" xfId="3254"/>
    <cellStyle name="_Макроэкономика 2008_ИП 2008 ПУ Степная лава 157 (4)_Данные для расчета бульдозеров 32" xfId="3255"/>
    <cellStyle name="_Макроэкономика 2008_ИП 2008 ПУ Степная лава 157 (4)_Данные для расчета бульдозеров 33" xfId="3256"/>
    <cellStyle name="_Макроэкономика 2008_ИП 2008 ПУ Степная лава 157 (4)_Данные для расчета бульдозеров 34" xfId="3257"/>
    <cellStyle name="_Макроэкономика 2008_ИП 2008 ПУ Степная лава 157 (4)_Данные для расчета бульдозеров 4" xfId="3258"/>
    <cellStyle name="_Макроэкономика 2008_ИП 2008 ПУ Степная лава 157 (4)_Данные для расчета бульдозеров 4 (2)" xfId="3259"/>
    <cellStyle name="_Макроэкономика 2008_ИП 2008 ПУ Степная лава 157 (4)_Данные для расчета бульдозеров 4 (2) 10" xfId="3260"/>
    <cellStyle name="_Макроэкономика 2008_ИП 2008 ПУ Степная лава 157 (4)_Данные для расчета бульдозеров 4 (2) 11" xfId="3261"/>
    <cellStyle name="_Макроэкономика 2008_ИП 2008 ПУ Степная лава 157 (4)_Данные для расчета бульдозеров 4 (2) 12" xfId="3262"/>
    <cellStyle name="_Макроэкономика 2008_ИП 2008 ПУ Степная лава 157 (4)_Данные для расчета бульдозеров 4 (2) 13" xfId="3263"/>
    <cellStyle name="_Макроэкономика 2008_ИП 2008 ПУ Степная лава 157 (4)_Данные для расчета бульдозеров 4 (2) 14" xfId="3264"/>
    <cellStyle name="_Макроэкономика 2008_ИП 2008 ПУ Степная лава 157 (4)_Данные для расчета бульдозеров 4 (2) 15" xfId="3265"/>
    <cellStyle name="_Макроэкономика 2008_ИП 2008 ПУ Степная лава 157 (4)_Данные для расчета бульдозеров 4 (2) 16" xfId="3266"/>
    <cellStyle name="_Макроэкономика 2008_ИП 2008 ПУ Степная лава 157 (4)_Данные для расчета бульдозеров 4 (2) 17" xfId="3267"/>
    <cellStyle name="_Макроэкономика 2008_ИП 2008 ПУ Степная лава 157 (4)_Данные для расчета бульдозеров 4 (2) 18" xfId="3268"/>
    <cellStyle name="_Макроэкономика 2008_ИП 2008 ПУ Степная лава 157 (4)_Данные для расчета бульдозеров 4 (2) 19" xfId="3269"/>
    <cellStyle name="_Макроэкономика 2008_ИП 2008 ПУ Степная лава 157 (4)_Данные для расчета бульдозеров 4 (2) 2" xfId="3270"/>
    <cellStyle name="_Макроэкономика 2008_ИП 2008 ПУ Степная лава 157 (4)_Данные для расчета бульдозеров 4 (2) 2 2" xfId="3271"/>
    <cellStyle name="_Макроэкономика 2008_ИП 2008 ПУ Степная лава 157 (4)_Данные для расчета бульдозеров 4 (2) 20" xfId="3272"/>
    <cellStyle name="_Макроэкономика 2008_ИП 2008 ПУ Степная лава 157 (4)_Данные для расчета бульдозеров 4 (2) 21" xfId="3273"/>
    <cellStyle name="_Макроэкономика 2008_ИП 2008 ПУ Степная лава 157 (4)_Данные для расчета бульдозеров 4 (2) 22" xfId="3274"/>
    <cellStyle name="_Макроэкономика 2008_ИП 2008 ПУ Степная лава 157 (4)_Данные для расчета бульдозеров 4 (2) 23" xfId="3275"/>
    <cellStyle name="_Макроэкономика 2008_ИП 2008 ПУ Степная лава 157 (4)_Данные для расчета бульдозеров 4 (2) 24" xfId="3276"/>
    <cellStyle name="_Макроэкономика 2008_ИП 2008 ПУ Степная лава 157 (4)_Данные для расчета бульдозеров 4 (2) 25" xfId="3277"/>
    <cellStyle name="_Макроэкономика 2008_ИП 2008 ПУ Степная лава 157 (4)_Данные для расчета бульдозеров 4 (2) 26" xfId="3278"/>
    <cellStyle name="_Макроэкономика 2008_ИП 2008 ПУ Степная лава 157 (4)_Данные для расчета бульдозеров 4 (2) 27" xfId="3279"/>
    <cellStyle name="_Макроэкономика 2008_ИП 2008 ПУ Степная лава 157 (4)_Данные для расчета бульдозеров 4 (2) 28" xfId="3280"/>
    <cellStyle name="_Макроэкономика 2008_ИП 2008 ПУ Степная лава 157 (4)_Данные для расчета бульдозеров 4 (2) 29" xfId="3281"/>
    <cellStyle name="_Макроэкономика 2008_ИП 2008 ПУ Степная лава 157 (4)_Данные для расчета бульдозеров 4 (2) 3" xfId="3282"/>
    <cellStyle name="_Макроэкономика 2008_ИП 2008 ПУ Степная лава 157 (4)_Данные для расчета бульдозеров 4 (2) 3 2" xfId="3283"/>
    <cellStyle name="_Макроэкономика 2008_ИП 2008 ПУ Степная лава 157 (4)_Данные для расчета бульдозеров 4 (2) 30" xfId="3284"/>
    <cellStyle name="_Макроэкономика 2008_ИП 2008 ПУ Степная лава 157 (4)_Данные для расчета бульдозеров 4 (2) 31" xfId="3285"/>
    <cellStyle name="_Макроэкономика 2008_ИП 2008 ПУ Степная лава 157 (4)_Данные для расчета бульдозеров 4 (2) 32" xfId="3286"/>
    <cellStyle name="_Макроэкономика 2008_ИП 2008 ПУ Степная лава 157 (4)_Данные для расчета бульдозеров 4 (2) 33" xfId="3287"/>
    <cellStyle name="_Макроэкономика 2008_ИП 2008 ПУ Степная лава 157 (4)_Данные для расчета бульдозеров 4 (2) 34" xfId="3288"/>
    <cellStyle name="_Макроэкономика 2008_ИП 2008 ПУ Степная лава 157 (4)_Данные для расчета бульдозеров 4 (2) 4" xfId="3289"/>
    <cellStyle name="_Макроэкономика 2008_ИП 2008 ПУ Степная лава 157 (4)_Данные для расчета бульдозеров 4 (2) 4 2" xfId="3290"/>
    <cellStyle name="_Макроэкономика 2008_ИП 2008 ПУ Степная лава 157 (4)_Данные для расчета бульдозеров 4 (2) 5" xfId="3291"/>
    <cellStyle name="_Макроэкономика 2008_ИП 2008 ПУ Степная лава 157 (4)_Данные для расчета бульдозеров 4 (2) 6" xfId="3292"/>
    <cellStyle name="_Макроэкономика 2008_ИП 2008 ПУ Степная лава 157 (4)_Данные для расчета бульдозеров 4 (2) 7" xfId="3293"/>
    <cellStyle name="_Макроэкономика 2008_ИП 2008 ПУ Степная лава 157 (4)_Данные для расчета бульдозеров 4 (2) 8" xfId="3294"/>
    <cellStyle name="_Макроэкономика 2008_ИП 2008 ПУ Степная лава 157 (4)_Данные для расчета бульдозеров 4 (2) 9" xfId="3295"/>
    <cellStyle name="_Макроэкономика 2008_ИП 2008 ПУ Степная лава 157 (4)_Данные для расчета бульдозеров 4 2" xfId="3296"/>
    <cellStyle name="_Макроэкономика 2008_ИП 2008 ПУ Степная лава 157 (4)_Данные для расчета бульдозеров 5" xfId="3297"/>
    <cellStyle name="_Макроэкономика 2008_ИП 2008 ПУ Степная лава 157 (4)_Данные для расчета бульдозеров 6" xfId="3298"/>
    <cellStyle name="_Макроэкономика 2008_ИП 2008 ПУ Степная лава 157 (4)_Данные для расчета бульдозеров 7" xfId="3299"/>
    <cellStyle name="_Макроэкономика 2008_ИП 2008 ПУ Степная лава 157 (4)_Данные для расчета бульдозеров 8" xfId="3300"/>
    <cellStyle name="_Макроэкономика 2008_ИП 2008 ПУ Степная лава 157 (4)_Данные для расчета бульдозеров 9" xfId="3301"/>
    <cellStyle name="_Макроэкономика 2008_ИП 2008 ПУ Степная лава 157 (4)_ИП09_302 лава_Павлоградская_ПУ-32000" xfId="3302"/>
    <cellStyle name="_Макроэкономика 2008_ИП 2008 ПУ Степная лава 157 (4)_ИП09_302 лава_Павлоградская_ПУ-32000 (ИК ПУ 22.09)" xfId="3303"/>
    <cellStyle name="_Макроэкономика 2008_ИП 2008 ПУ Степная лава 157 (4)_ИП09_302 лава_Павлоградская_ПУ-32000 (ИК ПУ 22.09) 2" xfId="3304"/>
    <cellStyle name="_Макроэкономика 2008_ИП 2008 ПУ Степная лава 157 (4)_ИП09_302 лава_Павлоградская_ПУ-32000 2" xfId="3305"/>
    <cellStyle name="_Макроэкономика 2008_ИП 2008 ПУ Степная лава 157 (4)_ИП09_302 лава_Павлоградская_ПУ-32000 3" xfId="3306"/>
    <cellStyle name="_Макроэкономика 2008_ИП 2008 ПУ Степная лава 157 (4)_ИП09_302 лава_Павлоградская_ПУ-32000 4" xfId="3307"/>
    <cellStyle name="_Макроэкономика 2008_ИП 2008 ПУ Степная лава 157 (4)_ИП09_302 лава_Павлоградская_ПУ-32000 5" xfId="3308"/>
    <cellStyle name="_Макроэкономика 2008_ИП 2008 ПУ Степная лава 157 (4)_ИП09_Перевод лав на 1140В (на ИК ПУ)" xfId="3309"/>
    <cellStyle name="_Макроэкономика 2008_ИП 2008 ПУ Степная лава 157 (4)_ИП09_Перевод лав на 1140В (на ИК ПУ) 10" xfId="3310"/>
    <cellStyle name="_Макроэкономика 2008_ИП 2008 ПУ Степная лава 157 (4)_ИП09_Перевод лав на 1140В (на ИК ПУ) 11" xfId="3311"/>
    <cellStyle name="_Макроэкономика 2008_ИП 2008 ПУ Степная лава 157 (4)_ИП09_Перевод лав на 1140В (на ИК ПУ) 12" xfId="3312"/>
    <cellStyle name="_Макроэкономика 2008_ИП 2008 ПУ Степная лава 157 (4)_ИП09_Перевод лав на 1140В (на ИК ПУ) 13" xfId="3313"/>
    <cellStyle name="_Макроэкономика 2008_ИП 2008 ПУ Степная лава 157 (4)_ИП09_Перевод лав на 1140В (на ИК ПУ) 14" xfId="3314"/>
    <cellStyle name="_Макроэкономика 2008_ИП 2008 ПУ Степная лава 157 (4)_ИП09_Перевод лав на 1140В (на ИК ПУ) 15" xfId="3315"/>
    <cellStyle name="_Макроэкономика 2008_ИП 2008 ПУ Степная лава 157 (4)_ИП09_Перевод лав на 1140В (на ИК ПУ) 16" xfId="3316"/>
    <cellStyle name="_Макроэкономика 2008_ИП 2008 ПУ Степная лава 157 (4)_ИП09_Перевод лав на 1140В (на ИК ПУ) 17" xfId="3317"/>
    <cellStyle name="_Макроэкономика 2008_ИП 2008 ПУ Степная лава 157 (4)_ИП09_Перевод лав на 1140В (на ИК ПУ) 18" xfId="3318"/>
    <cellStyle name="_Макроэкономика 2008_ИП 2008 ПУ Степная лава 157 (4)_ИП09_Перевод лав на 1140В (на ИК ПУ) 19" xfId="3319"/>
    <cellStyle name="_Макроэкономика 2008_ИП 2008 ПУ Степная лава 157 (4)_ИП09_Перевод лав на 1140В (на ИК ПУ) 2" xfId="3320"/>
    <cellStyle name="_Макроэкономика 2008_ИП 2008 ПУ Степная лава 157 (4)_ИП09_Перевод лав на 1140В (на ИК ПУ) 2 2" xfId="3321"/>
    <cellStyle name="_Макроэкономика 2008_ИП 2008 ПУ Степная лава 157 (4)_ИП09_Перевод лав на 1140В (на ИК ПУ) 20" xfId="3322"/>
    <cellStyle name="_Макроэкономика 2008_ИП 2008 ПУ Степная лава 157 (4)_ИП09_Перевод лав на 1140В (на ИК ПУ) 21" xfId="3323"/>
    <cellStyle name="_Макроэкономика 2008_ИП 2008 ПУ Степная лава 157 (4)_ИП09_Перевод лав на 1140В (на ИК ПУ) 22" xfId="3324"/>
    <cellStyle name="_Макроэкономика 2008_ИП 2008 ПУ Степная лава 157 (4)_ИП09_Перевод лав на 1140В (на ИК ПУ) 23" xfId="3325"/>
    <cellStyle name="_Макроэкономика 2008_ИП 2008 ПУ Степная лава 157 (4)_ИП09_Перевод лав на 1140В (на ИК ПУ) 24" xfId="3326"/>
    <cellStyle name="_Макроэкономика 2008_ИП 2008 ПУ Степная лава 157 (4)_ИП09_Перевод лав на 1140В (на ИК ПУ) 25" xfId="3327"/>
    <cellStyle name="_Макроэкономика 2008_ИП 2008 ПУ Степная лава 157 (4)_ИП09_Перевод лав на 1140В (на ИК ПУ) 26" xfId="3328"/>
    <cellStyle name="_Макроэкономика 2008_ИП 2008 ПУ Степная лава 157 (4)_ИП09_Перевод лав на 1140В (на ИК ПУ) 27" xfId="3329"/>
    <cellStyle name="_Макроэкономика 2008_ИП 2008 ПУ Степная лава 157 (4)_ИП09_Перевод лав на 1140В (на ИК ПУ) 28" xfId="3330"/>
    <cellStyle name="_Макроэкономика 2008_ИП 2008 ПУ Степная лава 157 (4)_ИП09_Перевод лав на 1140В (на ИК ПУ) 29" xfId="3331"/>
    <cellStyle name="_Макроэкономика 2008_ИП 2008 ПУ Степная лава 157 (4)_ИП09_Перевод лав на 1140В (на ИК ПУ) 3" xfId="3332"/>
    <cellStyle name="_Макроэкономика 2008_ИП 2008 ПУ Степная лава 157 (4)_ИП09_Перевод лав на 1140В (на ИК ПУ) 3 2" xfId="3333"/>
    <cellStyle name="_Макроэкономика 2008_ИП 2008 ПУ Степная лава 157 (4)_ИП09_Перевод лав на 1140В (на ИК ПУ) 30" xfId="3334"/>
    <cellStyle name="_Макроэкономика 2008_ИП 2008 ПУ Степная лава 157 (4)_ИП09_Перевод лав на 1140В (на ИК ПУ) 31" xfId="3335"/>
    <cellStyle name="_Макроэкономика 2008_ИП 2008 ПУ Степная лава 157 (4)_ИП09_Перевод лав на 1140В (на ИК ПУ) 32" xfId="3336"/>
    <cellStyle name="_Макроэкономика 2008_ИП 2008 ПУ Степная лава 157 (4)_ИП09_Перевод лав на 1140В (на ИК ПУ) 33" xfId="3337"/>
    <cellStyle name="_Макроэкономика 2008_ИП 2008 ПУ Степная лава 157 (4)_ИП09_Перевод лав на 1140В (на ИК ПУ) 34" xfId="3338"/>
    <cellStyle name="_Макроэкономика 2008_ИП 2008 ПУ Степная лава 157 (4)_ИП09_Перевод лав на 1140В (на ИК ПУ) 4" xfId="3339"/>
    <cellStyle name="_Макроэкономика 2008_ИП 2008 ПУ Степная лава 157 (4)_ИП09_Перевод лав на 1140В (на ИК ПУ) 4 2" xfId="3340"/>
    <cellStyle name="_Макроэкономика 2008_ИП 2008 ПУ Степная лава 157 (4)_ИП09_Перевод лав на 1140В (на ИК ПУ) 5" xfId="3341"/>
    <cellStyle name="_Макроэкономика 2008_ИП 2008 ПУ Степная лава 157 (4)_ИП09_Перевод лав на 1140В (на ИК ПУ) 6" xfId="3342"/>
    <cellStyle name="_Макроэкономика 2008_ИП 2008 ПУ Степная лава 157 (4)_ИП09_Перевод лав на 1140В (на ИК ПУ) 7" xfId="3343"/>
    <cellStyle name="_Макроэкономика 2008_ИП 2008 ПУ Степная лава 157 (4)_ИП09_Перевод лав на 1140В (на ИК ПУ) 8" xfId="3344"/>
    <cellStyle name="_Макроэкономика 2008_ИП 2008 ПУ Степная лава 157 (4)_ИП09_Перевод лав на 1140В (на ИК ПУ) 9" xfId="3345"/>
    <cellStyle name="_Макроэкономика 2008_ИП 2008 ПУ Степная лава 157 (4)_Комплект 522 лава с примечанием 31.10.08" xfId="3346"/>
    <cellStyle name="_Макроэкономика 2008_ИП 2008 ПУ Степная лава 157 (4)_расчет стоимости штрекоподдирочных машин" xfId="3347"/>
    <cellStyle name="_Макроэкономика 2008_ИП 2008 ПУ Степная лава 157 (4)_расчет стоимости штрекоподдирочных машин 10" xfId="3348"/>
    <cellStyle name="_Макроэкономика 2008_ИП 2008 ПУ Степная лава 157 (4)_расчет стоимости штрекоподдирочных машин 11" xfId="3349"/>
    <cellStyle name="_Макроэкономика 2008_ИП 2008 ПУ Степная лава 157 (4)_расчет стоимости штрекоподдирочных машин 12" xfId="3350"/>
    <cellStyle name="_Макроэкономика 2008_ИП 2008 ПУ Степная лава 157 (4)_расчет стоимости штрекоподдирочных машин 13" xfId="3351"/>
    <cellStyle name="_Макроэкономика 2008_ИП 2008 ПУ Степная лава 157 (4)_расчет стоимости штрекоподдирочных машин 14" xfId="3352"/>
    <cellStyle name="_Макроэкономика 2008_ИП 2008 ПУ Степная лава 157 (4)_расчет стоимости штрекоподдирочных машин 15" xfId="3353"/>
    <cellStyle name="_Макроэкономика 2008_ИП 2008 ПУ Степная лава 157 (4)_расчет стоимости штрекоподдирочных машин 16" xfId="3354"/>
    <cellStyle name="_Макроэкономика 2008_ИП 2008 ПУ Степная лава 157 (4)_расчет стоимости штрекоподдирочных машин 17" xfId="3355"/>
    <cellStyle name="_Макроэкономика 2008_ИП 2008 ПУ Степная лава 157 (4)_расчет стоимости штрекоподдирочных машин 18" xfId="3356"/>
    <cellStyle name="_Макроэкономика 2008_ИП 2008 ПУ Степная лава 157 (4)_расчет стоимости штрекоподдирочных машин 19" xfId="3357"/>
    <cellStyle name="_Макроэкономика 2008_ИП 2008 ПУ Степная лава 157 (4)_расчет стоимости штрекоподдирочных машин 2" xfId="3358"/>
    <cellStyle name="_Макроэкономика 2008_ИП 2008 ПУ Степная лава 157 (4)_расчет стоимости штрекоподдирочных машин 2 2" xfId="3359"/>
    <cellStyle name="_Макроэкономика 2008_ИП 2008 ПУ Степная лава 157 (4)_расчет стоимости штрекоподдирочных машин 20" xfId="3360"/>
    <cellStyle name="_Макроэкономика 2008_ИП 2008 ПУ Степная лава 157 (4)_расчет стоимости штрекоподдирочных машин 21" xfId="3361"/>
    <cellStyle name="_Макроэкономика 2008_ИП 2008 ПУ Степная лава 157 (4)_расчет стоимости штрекоподдирочных машин 22" xfId="3362"/>
    <cellStyle name="_Макроэкономика 2008_ИП 2008 ПУ Степная лава 157 (4)_расчет стоимости штрекоподдирочных машин 23" xfId="3363"/>
    <cellStyle name="_Макроэкономика 2008_ИП 2008 ПУ Степная лава 157 (4)_расчет стоимости штрекоподдирочных машин 24" xfId="3364"/>
    <cellStyle name="_Макроэкономика 2008_ИП 2008 ПУ Степная лава 157 (4)_расчет стоимости штрекоподдирочных машин 25" xfId="3365"/>
    <cellStyle name="_Макроэкономика 2008_ИП 2008 ПУ Степная лава 157 (4)_расчет стоимости штрекоподдирочных машин 26" xfId="3366"/>
    <cellStyle name="_Макроэкономика 2008_ИП 2008 ПУ Степная лава 157 (4)_расчет стоимости штрекоподдирочных машин 27" xfId="3367"/>
    <cellStyle name="_Макроэкономика 2008_ИП 2008 ПУ Степная лава 157 (4)_расчет стоимости штрекоподдирочных машин 28" xfId="3368"/>
    <cellStyle name="_Макроэкономика 2008_ИП 2008 ПУ Степная лава 157 (4)_расчет стоимости штрекоподдирочных машин 29" xfId="3369"/>
    <cellStyle name="_Макроэкономика 2008_ИП 2008 ПУ Степная лава 157 (4)_расчет стоимости штрекоподдирочных машин 3" xfId="3370"/>
    <cellStyle name="_Макроэкономика 2008_ИП 2008 ПУ Степная лава 157 (4)_расчет стоимости штрекоподдирочных машин 3 2" xfId="3371"/>
    <cellStyle name="_Макроэкономика 2008_ИП 2008 ПУ Степная лава 157 (4)_расчет стоимости штрекоподдирочных машин 30" xfId="3372"/>
    <cellStyle name="_Макроэкономика 2008_ИП 2008 ПУ Степная лава 157 (4)_расчет стоимости штрекоподдирочных машин 31" xfId="3373"/>
    <cellStyle name="_Макроэкономика 2008_ИП 2008 ПУ Степная лава 157 (4)_расчет стоимости штрекоподдирочных машин 32" xfId="3374"/>
    <cellStyle name="_Макроэкономика 2008_ИП 2008 ПУ Степная лава 157 (4)_расчет стоимости штрекоподдирочных машин 33" xfId="3375"/>
    <cellStyle name="_Макроэкономика 2008_ИП 2008 ПУ Степная лава 157 (4)_расчет стоимости штрекоподдирочных машин 34" xfId="3376"/>
    <cellStyle name="_Макроэкономика 2008_ИП 2008 ПУ Степная лава 157 (4)_расчет стоимости штрекоподдирочных машин 4" xfId="3377"/>
    <cellStyle name="_Макроэкономика 2008_ИП 2008 ПУ Степная лава 157 (4)_расчет стоимости штрекоподдирочных машин 4 2" xfId="3378"/>
    <cellStyle name="_Макроэкономика 2008_ИП 2008 ПУ Степная лава 157 (4)_расчет стоимости штрекоподдирочных машин 5" xfId="3379"/>
    <cellStyle name="_Макроэкономика 2008_ИП 2008 ПУ Степная лава 157 (4)_расчет стоимости штрекоподдирочных машин 6" xfId="3380"/>
    <cellStyle name="_Макроэкономика 2008_ИП 2008 ПУ Степная лава 157 (4)_расчет стоимости штрекоподдирочных машин 7" xfId="3381"/>
    <cellStyle name="_Макроэкономика 2008_ИП 2008 ПУ Степная лава 157 (4)_расчет стоимости штрекоподдирочных машин 8" xfId="3382"/>
    <cellStyle name="_Макроэкономика 2008_ИП 2008 ПУ Степная лава 157 (4)_расчет стоимости штрекоподдирочных машин 9" xfId="3383"/>
    <cellStyle name="_Макроэкономика 2008_ИП 2008 ПУ Степная лава 157 (4)_Свод по угольным складам 11 06 08" xfId="3384"/>
    <cellStyle name="_Макроэкономика 2008_ИП 2008 ПУ Степная лава 157 (4)_Свод по угольным складам 11 06 08 2" xfId="3385"/>
    <cellStyle name="_Макроэкономика 2008_ИП 2008 ПУ Степная лава 157 (4)_Свод по угольным складам 11 06 08_Варианты использования вагонов (31 07 2008)" xfId="3386"/>
    <cellStyle name="_Макроэкономика 2008_ИП 2008 ПУ Степная лава 157 (4)_Свод по угольным складам 11 06 08_Варианты использования вагонов (31 07 2008) 10" xfId="3387"/>
    <cellStyle name="_Макроэкономика 2008_ИП 2008 ПУ Степная лава 157 (4)_Свод по угольным складам 11 06 08_Варианты использования вагонов (31 07 2008) 11" xfId="3388"/>
    <cellStyle name="_Макроэкономика 2008_ИП 2008 ПУ Степная лава 157 (4)_Свод по угольным складам 11 06 08_Варианты использования вагонов (31 07 2008) 12" xfId="3389"/>
    <cellStyle name="_Макроэкономика 2008_ИП 2008 ПУ Степная лава 157 (4)_Свод по угольным складам 11 06 08_Варианты использования вагонов (31 07 2008) 13" xfId="3390"/>
    <cellStyle name="_Макроэкономика 2008_ИП 2008 ПУ Степная лава 157 (4)_Свод по угольным складам 11 06 08_Варианты использования вагонов (31 07 2008) 14" xfId="3391"/>
    <cellStyle name="_Макроэкономика 2008_ИП 2008 ПУ Степная лава 157 (4)_Свод по угольным складам 11 06 08_Варианты использования вагонов (31 07 2008) 15" xfId="3392"/>
    <cellStyle name="_Макроэкономика 2008_ИП 2008 ПУ Степная лава 157 (4)_Свод по угольным складам 11 06 08_Варианты использования вагонов (31 07 2008) 16" xfId="3393"/>
    <cellStyle name="_Макроэкономика 2008_ИП 2008 ПУ Степная лава 157 (4)_Свод по угольным складам 11 06 08_Варианты использования вагонов (31 07 2008) 17" xfId="3394"/>
    <cellStyle name="_Макроэкономика 2008_ИП 2008 ПУ Степная лава 157 (4)_Свод по угольным складам 11 06 08_Варианты использования вагонов (31 07 2008) 18" xfId="3395"/>
    <cellStyle name="_Макроэкономика 2008_ИП 2008 ПУ Степная лава 157 (4)_Свод по угольным складам 11 06 08_Варианты использования вагонов (31 07 2008) 19" xfId="3396"/>
    <cellStyle name="_Макроэкономика 2008_ИП 2008 ПУ Степная лава 157 (4)_Свод по угольным складам 11 06 08_Варианты использования вагонов (31 07 2008) 2" xfId="3397"/>
    <cellStyle name="_Макроэкономика 2008_ИП 2008 ПУ Степная лава 157 (4)_Свод по угольным складам 11 06 08_Варианты использования вагонов (31 07 2008) 2 2" xfId="3398"/>
    <cellStyle name="_Макроэкономика 2008_ИП 2008 ПУ Степная лава 157 (4)_Свод по угольным складам 11 06 08_Варианты использования вагонов (31 07 2008) 20" xfId="3399"/>
    <cellStyle name="_Макроэкономика 2008_ИП 2008 ПУ Степная лава 157 (4)_Свод по угольным складам 11 06 08_Варианты использования вагонов (31 07 2008) 21" xfId="3400"/>
    <cellStyle name="_Макроэкономика 2008_ИП 2008 ПУ Степная лава 157 (4)_Свод по угольным складам 11 06 08_Варианты использования вагонов (31 07 2008) 22" xfId="3401"/>
    <cellStyle name="_Макроэкономика 2008_ИП 2008 ПУ Степная лава 157 (4)_Свод по угольным складам 11 06 08_Варианты использования вагонов (31 07 2008) 23" xfId="3402"/>
    <cellStyle name="_Макроэкономика 2008_ИП 2008 ПУ Степная лава 157 (4)_Свод по угольным складам 11 06 08_Варианты использования вагонов (31 07 2008) 24" xfId="3403"/>
    <cellStyle name="_Макроэкономика 2008_ИП 2008 ПУ Степная лава 157 (4)_Свод по угольным складам 11 06 08_Варианты использования вагонов (31 07 2008) 25" xfId="3404"/>
    <cellStyle name="_Макроэкономика 2008_ИП 2008 ПУ Степная лава 157 (4)_Свод по угольным складам 11 06 08_Варианты использования вагонов (31 07 2008) 26" xfId="3405"/>
    <cellStyle name="_Макроэкономика 2008_ИП 2008 ПУ Степная лава 157 (4)_Свод по угольным складам 11 06 08_Варианты использования вагонов (31 07 2008) 27" xfId="3406"/>
    <cellStyle name="_Макроэкономика 2008_ИП 2008 ПУ Степная лава 157 (4)_Свод по угольным складам 11 06 08_Варианты использования вагонов (31 07 2008) 28" xfId="3407"/>
    <cellStyle name="_Макроэкономика 2008_ИП 2008 ПУ Степная лава 157 (4)_Свод по угольным складам 11 06 08_Варианты использования вагонов (31 07 2008) 29" xfId="3408"/>
    <cellStyle name="_Макроэкономика 2008_ИП 2008 ПУ Степная лава 157 (4)_Свод по угольным складам 11 06 08_Варианты использования вагонов (31 07 2008) 3" xfId="3409"/>
    <cellStyle name="_Макроэкономика 2008_ИП 2008 ПУ Степная лава 157 (4)_Свод по угольным складам 11 06 08_Варианты использования вагонов (31 07 2008) 3 2" xfId="3410"/>
    <cellStyle name="_Макроэкономика 2008_ИП 2008 ПУ Степная лава 157 (4)_Свод по угольным складам 11 06 08_Варианты использования вагонов (31 07 2008) 30" xfId="3411"/>
    <cellStyle name="_Макроэкономика 2008_ИП 2008 ПУ Степная лава 157 (4)_Свод по угольным складам 11 06 08_Варианты использования вагонов (31 07 2008) 31" xfId="3412"/>
    <cellStyle name="_Макроэкономика 2008_ИП 2008 ПУ Степная лава 157 (4)_Свод по угольным складам 11 06 08_Варианты использования вагонов (31 07 2008) 32" xfId="3413"/>
    <cellStyle name="_Макроэкономика 2008_ИП 2008 ПУ Степная лава 157 (4)_Свод по угольным складам 11 06 08_Варианты использования вагонов (31 07 2008) 33" xfId="3414"/>
    <cellStyle name="_Макроэкономика 2008_ИП 2008 ПУ Степная лава 157 (4)_Свод по угольным складам 11 06 08_Варианты использования вагонов (31 07 2008) 34" xfId="3415"/>
    <cellStyle name="_Макроэкономика 2008_ИП 2008 ПУ Степная лава 157 (4)_Свод по угольным складам 11 06 08_Варианты использования вагонов (31 07 2008) 4" xfId="3416"/>
    <cellStyle name="_Макроэкономика 2008_ИП 2008 ПУ Степная лава 157 (4)_Свод по угольным складам 11 06 08_Варианты использования вагонов (31 07 2008) 4 2" xfId="3417"/>
    <cellStyle name="_Макроэкономика 2008_ИП 2008 ПУ Степная лава 157 (4)_Свод по угольным складам 11 06 08_Варианты использования вагонов (31 07 2008) 5" xfId="3418"/>
    <cellStyle name="_Макроэкономика 2008_ИП 2008 ПУ Степная лава 157 (4)_Свод по угольным складам 11 06 08_Варианты использования вагонов (31 07 2008) 6" xfId="3419"/>
    <cellStyle name="_Макроэкономика 2008_ИП 2008 ПУ Степная лава 157 (4)_Свод по угольным складам 11 06 08_Варианты использования вагонов (31 07 2008) 7" xfId="3420"/>
    <cellStyle name="_Макроэкономика 2008_ИП 2008 ПУ Степная лава 157 (4)_Свод по угольным складам 11 06 08_Варианты использования вагонов (31 07 2008) 8" xfId="3421"/>
    <cellStyle name="_Макроэкономика 2008_ИП 2008 ПУ Степная лава 157 (4)_Свод по угольным складам 11 06 08_Варианты использования вагонов (31 07 2008) 9" xfId="3422"/>
    <cellStyle name="_Макроэкономика 2008_ИП 2008 ПУ Степная лава 157 (4)_Свод по угольным складам 11 06 08_ИП08 ПТУ ВАГОНЫ (2)" xfId="3423"/>
    <cellStyle name="_Макроэкономика 2008_ИП 2008 ПУ Степная лава 157 (4)_Свод по угольным складам 11 06 08_ИП08 ПТУ ВАГОНЫ (480)" xfId="3424"/>
    <cellStyle name="_Макроэкономика 2008_ИП 2008 ПУ Степная лава 157 (4)_Свод по угольным складам 11 06 08_ИП08 ПТУ ВАГОНЫ 3" xfId="3425"/>
    <cellStyle name="_Макроэкономика 2008_ИП 2008 ПУ Степная лава 157 (4)_Свод по угольным складам 11 06 08_ИП08 ПУ Склады (расширение и строительство) 5" xfId="3426"/>
    <cellStyle name="_Макроэкономика 2008_ИП 2008 ПУ Степная лава 157 (4)_Свод по угольным складам 11 06 08_ИП09 болванка на эл.энергию" xfId="3427"/>
    <cellStyle name="_Макроэкономика 2008_ИП 2008 ПУ Степная лава 157 (4)_Свод по угольным складам 11 06 08_ИП09 болванка на эл.энергию 10" xfId="3428"/>
    <cellStyle name="_Макроэкономика 2008_ИП 2008 ПУ Степная лава 157 (4)_Свод по угольным складам 11 06 08_ИП09 болванка на эл.энергию 11" xfId="3429"/>
    <cellStyle name="_Макроэкономика 2008_ИП 2008 ПУ Степная лава 157 (4)_Свод по угольным складам 11 06 08_ИП09 болванка на эл.энергию 12" xfId="3430"/>
    <cellStyle name="_Макроэкономика 2008_ИП 2008 ПУ Степная лава 157 (4)_Свод по угольным складам 11 06 08_ИП09 болванка на эл.энергию 13" xfId="3431"/>
    <cellStyle name="_Макроэкономика 2008_ИП 2008 ПУ Степная лава 157 (4)_Свод по угольным складам 11 06 08_ИП09 болванка на эл.энергию 14" xfId="3432"/>
    <cellStyle name="_Макроэкономика 2008_ИП 2008 ПУ Степная лава 157 (4)_Свод по угольным складам 11 06 08_ИП09 болванка на эл.энергию 15" xfId="3433"/>
    <cellStyle name="_Макроэкономика 2008_ИП 2008 ПУ Степная лава 157 (4)_Свод по угольным складам 11 06 08_ИП09 болванка на эл.энергию 16" xfId="3434"/>
    <cellStyle name="_Макроэкономика 2008_ИП 2008 ПУ Степная лава 157 (4)_Свод по угольным складам 11 06 08_ИП09 болванка на эл.энергию 17" xfId="3435"/>
    <cellStyle name="_Макроэкономика 2008_ИП 2008 ПУ Степная лава 157 (4)_Свод по угольным складам 11 06 08_ИП09 болванка на эл.энергию 18" xfId="3436"/>
    <cellStyle name="_Макроэкономика 2008_ИП 2008 ПУ Степная лава 157 (4)_Свод по угольным складам 11 06 08_ИП09 болванка на эл.энергию 19" xfId="3437"/>
    <cellStyle name="_Макроэкономика 2008_ИП 2008 ПУ Степная лава 157 (4)_Свод по угольным складам 11 06 08_ИП09 болванка на эл.энергию 2" xfId="3438"/>
    <cellStyle name="_Макроэкономика 2008_ИП 2008 ПУ Степная лава 157 (4)_Свод по угольным складам 11 06 08_ИП09 болванка на эл.энергию 2 2" xfId="3439"/>
    <cellStyle name="_Макроэкономика 2008_ИП 2008 ПУ Степная лава 157 (4)_Свод по угольным складам 11 06 08_ИП09 болванка на эл.энергию 20" xfId="3440"/>
    <cellStyle name="_Макроэкономика 2008_ИП 2008 ПУ Степная лава 157 (4)_Свод по угольным складам 11 06 08_ИП09 болванка на эл.энергию 21" xfId="3441"/>
    <cellStyle name="_Макроэкономика 2008_ИП 2008 ПУ Степная лава 157 (4)_Свод по угольным складам 11 06 08_ИП09 болванка на эл.энергию 22" xfId="3442"/>
    <cellStyle name="_Макроэкономика 2008_ИП 2008 ПУ Степная лава 157 (4)_Свод по угольным складам 11 06 08_ИП09 болванка на эл.энергию 23" xfId="3443"/>
    <cellStyle name="_Макроэкономика 2008_ИП 2008 ПУ Степная лава 157 (4)_Свод по угольным складам 11 06 08_ИП09 болванка на эл.энергию 24" xfId="3444"/>
    <cellStyle name="_Макроэкономика 2008_ИП 2008 ПУ Степная лава 157 (4)_Свод по угольным складам 11 06 08_ИП09 болванка на эл.энергию 25" xfId="3445"/>
    <cellStyle name="_Макроэкономика 2008_ИП 2008 ПУ Степная лава 157 (4)_Свод по угольным складам 11 06 08_ИП09 болванка на эл.энергию 26" xfId="3446"/>
    <cellStyle name="_Макроэкономика 2008_ИП 2008 ПУ Степная лава 157 (4)_Свод по угольным складам 11 06 08_ИП09 болванка на эл.энергию 27" xfId="3447"/>
    <cellStyle name="_Макроэкономика 2008_ИП 2008 ПУ Степная лава 157 (4)_Свод по угольным складам 11 06 08_ИП09 болванка на эл.энергию 28" xfId="3448"/>
    <cellStyle name="_Макроэкономика 2008_ИП 2008 ПУ Степная лава 157 (4)_Свод по угольным складам 11 06 08_ИП09 болванка на эл.энергию 29" xfId="3449"/>
    <cellStyle name="_Макроэкономика 2008_ИП 2008 ПУ Степная лава 157 (4)_Свод по угольным складам 11 06 08_ИП09 болванка на эл.энергию 3" xfId="3450"/>
    <cellStyle name="_Макроэкономика 2008_ИП 2008 ПУ Степная лава 157 (4)_Свод по угольным складам 11 06 08_ИП09 болванка на эл.энергию 3 2" xfId="3451"/>
    <cellStyle name="_Макроэкономика 2008_ИП 2008 ПУ Степная лава 157 (4)_Свод по угольным складам 11 06 08_ИП09 болванка на эл.энергию 30" xfId="3452"/>
    <cellStyle name="_Макроэкономика 2008_ИП 2008 ПУ Степная лава 157 (4)_Свод по угольным складам 11 06 08_ИП09 болванка на эл.энергию 31" xfId="3453"/>
    <cellStyle name="_Макроэкономика 2008_ИП 2008 ПУ Степная лава 157 (4)_Свод по угольным складам 11 06 08_ИП09 болванка на эл.энергию 32" xfId="3454"/>
    <cellStyle name="_Макроэкономика 2008_ИП 2008 ПУ Степная лава 157 (4)_Свод по угольным складам 11 06 08_ИП09 болванка на эл.энергию 33" xfId="3455"/>
    <cellStyle name="_Макроэкономика 2008_ИП 2008 ПУ Степная лава 157 (4)_Свод по угольным складам 11 06 08_ИП09 болванка на эл.энергию 34" xfId="3456"/>
    <cellStyle name="_Макроэкономика 2008_ИП 2008 ПУ Степная лава 157 (4)_Свод по угольным складам 11 06 08_ИП09 болванка на эл.энергию 4" xfId="3457"/>
    <cellStyle name="_Макроэкономика 2008_ИП 2008 ПУ Степная лава 157 (4)_Свод по угольным складам 11 06 08_ИП09 болванка на эл.энергию 4 2" xfId="3458"/>
    <cellStyle name="_Макроэкономика 2008_ИП 2008 ПУ Степная лава 157 (4)_Свод по угольным складам 11 06 08_ИП09 болванка на эл.энергию 5" xfId="3459"/>
    <cellStyle name="_Макроэкономика 2008_ИП 2008 ПУ Степная лава 157 (4)_Свод по угольным складам 11 06 08_ИП09 болванка на эл.энергию 6" xfId="3460"/>
    <cellStyle name="_Макроэкономика 2008_ИП 2008 ПУ Степная лава 157 (4)_Свод по угольным складам 11 06 08_ИП09 болванка на эл.энергию 7" xfId="3461"/>
    <cellStyle name="_Макроэкономика 2008_ИП 2008 ПУ Степная лава 157 (4)_Свод по угольным складам 11 06 08_ИП09 болванка на эл.энергию 8" xfId="3462"/>
    <cellStyle name="_Макроэкономика 2008_ИП 2008 ПУ Степная лава 157 (4)_Свод по угольным складам 11 06 08_ИП09 болванка на эл.энергию 9" xfId="3463"/>
    <cellStyle name="_Макроэкономика 2008_ИП 2008 ПУ Степная лава 157 (4)_Свод по угольным складам 11 06 08_расчет вагонов 2" xfId="3464"/>
    <cellStyle name="_Макроэкономика 2008_ИП 2008 ПУ Степная лава 157 (4)_Свод по угольным складам 11 06 08_расчет стоимости штрекоподдирочных машин" xfId="3465"/>
    <cellStyle name="_Макроэкономика 2008_ИП 2008 ПУ Степная лава 157 (4)_Свод по угольным складам 11 06 08_расчет стоимости штрекоподдирочных машин 10" xfId="3466"/>
    <cellStyle name="_Макроэкономика 2008_ИП 2008 ПУ Степная лава 157 (4)_Свод по угольным складам 11 06 08_расчет стоимости штрекоподдирочных машин 11" xfId="3467"/>
    <cellStyle name="_Макроэкономика 2008_ИП 2008 ПУ Степная лава 157 (4)_Свод по угольным складам 11 06 08_расчет стоимости штрекоподдирочных машин 12" xfId="3468"/>
    <cellStyle name="_Макроэкономика 2008_ИП 2008 ПУ Степная лава 157 (4)_Свод по угольным складам 11 06 08_расчет стоимости штрекоподдирочных машин 13" xfId="3469"/>
    <cellStyle name="_Макроэкономика 2008_ИП 2008 ПУ Степная лава 157 (4)_Свод по угольным складам 11 06 08_расчет стоимости штрекоподдирочных машин 14" xfId="3470"/>
    <cellStyle name="_Макроэкономика 2008_ИП 2008 ПУ Степная лава 157 (4)_Свод по угольным складам 11 06 08_расчет стоимости штрекоподдирочных машин 15" xfId="3471"/>
    <cellStyle name="_Макроэкономика 2008_ИП 2008 ПУ Степная лава 157 (4)_Свод по угольным складам 11 06 08_расчет стоимости штрекоподдирочных машин 16" xfId="3472"/>
    <cellStyle name="_Макроэкономика 2008_ИП 2008 ПУ Степная лава 157 (4)_Свод по угольным складам 11 06 08_расчет стоимости штрекоподдирочных машин 17" xfId="3473"/>
    <cellStyle name="_Макроэкономика 2008_ИП 2008 ПУ Степная лава 157 (4)_Свод по угольным складам 11 06 08_расчет стоимости штрекоподдирочных машин 18" xfId="3474"/>
    <cellStyle name="_Макроэкономика 2008_ИП 2008 ПУ Степная лава 157 (4)_Свод по угольным складам 11 06 08_расчет стоимости штрекоподдирочных машин 19" xfId="3475"/>
    <cellStyle name="_Макроэкономика 2008_ИП 2008 ПУ Степная лава 157 (4)_Свод по угольным складам 11 06 08_расчет стоимости штрекоподдирочных машин 2" xfId="3476"/>
    <cellStyle name="_Макроэкономика 2008_ИП 2008 ПУ Степная лава 157 (4)_Свод по угольным складам 11 06 08_расчет стоимости штрекоподдирочных машин 2 2" xfId="3477"/>
    <cellStyle name="_Макроэкономика 2008_ИП 2008 ПУ Степная лава 157 (4)_Свод по угольным складам 11 06 08_расчет стоимости штрекоподдирочных машин 20" xfId="3478"/>
    <cellStyle name="_Макроэкономика 2008_ИП 2008 ПУ Степная лава 157 (4)_Свод по угольным складам 11 06 08_расчет стоимости штрекоподдирочных машин 21" xfId="3479"/>
    <cellStyle name="_Макроэкономика 2008_ИП 2008 ПУ Степная лава 157 (4)_Свод по угольным складам 11 06 08_расчет стоимости штрекоподдирочных машин 22" xfId="3480"/>
    <cellStyle name="_Макроэкономика 2008_ИП 2008 ПУ Степная лава 157 (4)_Свод по угольным складам 11 06 08_расчет стоимости штрекоподдирочных машин 23" xfId="3481"/>
    <cellStyle name="_Макроэкономика 2008_ИП 2008 ПУ Степная лава 157 (4)_Свод по угольным складам 11 06 08_расчет стоимости штрекоподдирочных машин 24" xfId="3482"/>
    <cellStyle name="_Макроэкономика 2008_ИП 2008 ПУ Степная лава 157 (4)_Свод по угольным складам 11 06 08_расчет стоимости штрекоподдирочных машин 25" xfId="3483"/>
    <cellStyle name="_Макроэкономика 2008_ИП 2008 ПУ Степная лава 157 (4)_Свод по угольным складам 11 06 08_расчет стоимости штрекоподдирочных машин 26" xfId="3484"/>
    <cellStyle name="_Макроэкономика 2008_ИП 2008 ПУ Степная лава 157 (4)_Свод по угольным складам 11 06 08_расчет стоимости штрекоподдирочных машин 27" xfId="3485"/>
    <cellStyle name="_Макроэкономика 2008_ИП 2008 ПУ Степная лава 157 (4)_Свод по угольным складам 11 06 08_расчет стоимости штрекоподдирочных машин 28" xfId="3486"/>
    <cellStyle name="_Макроэкономика 2008_ИП 2008 ПУ Степная лава 157 (4)_Свод по угольным складам 11 06 08_расчет стоимости штрекоподдирочных машин 29" xfId="3487"/>
    <cellStyle name="_Макроэкономика 2008_ИП 2008 ПУ Степная лава 157 (4)_Свод по угольным складам 11 06 08_расчет стоимости штрекоподдирочных машин 3" xfId="3488"/>
    <cellStyle name="_Макроэкономика 2008_ИП 2008 ПУ Степная лава 157 (4)_Свод по угольным складам 11 06 08_расчет стоимости штрекоподдирочных машин 3 2" xfId="3489"/>
    <cellStyle name="_Макроэкономика 2008_ИП 2008 ПУ Степная лава 157 (4)_Свод по угольным складам 11 06 08_расчет стоимости штрекоподдирочных машин 30" xfId="3490"/>
    <cellStyle name="_Макроэкономика 2008_ИП 2008 ПУ Степная лава 157 (4)_Свод по угольным складам 11 06 08_расчет стоимости штрекоподдирочных машин 31" xfId="3491"/>
    <cellStyle name="_Макроэкономика 2008_ИП 2008 ПУ Степная лава 157 (4)_Свод по угольным складам 11 06 08_расчет стоимости штрекоподдирочных машин 32" xfId="3492"/>
    <cellStyle name="_Макроэкономика 2008_ИП 2008 ПУ Степная лава 157 (4)_Свод по угольным складам 11 06 08_расчет стоимости штрекоподдирочных машин 33" xfId="3493"/>
    <cellStyle name="_Макроэкономика 2008_ИП 2008 ПУ Степная лава 157 (4)_Свод по угольным складам 11 06 08_расчет стоимости штрекоподдирочных машин 34" xfId="3494"/>
    <cellStyle name="_Макроэкономика 2008_ИП 2008 ПУ Степная лава 157 (4)_Свод по угольным складам 11 06 08_расчет стоимости штрекоподдирочных машин 4" xfId="3495"/>
    <cellStyle name="_Макроэкономика 2008_ИП 2008 ПУ Степная лава 157 (4)_Свод по угольным складам 11 06 08_расчет стоимости штрекоподдирочных машин 4 2" xfId="3496"/>
    <cellStyle name="_Макроэкономика 2008_ИП 2008 ПУ Степная лава 157 (4)_Свод по угольным складам 11 06 08_расчет стоимости штрекоподдирочных машин 5" xfId="3497"/>
    <cellStyle name="_Макроэкономика 2008_ИП 2008 ПУ Степная лава 157 (4)_Свод по угольным складам 11 06 08_расчет стоимости штрекоподдирочных машин 6" xfId="3498"/>
    <cellStyle name="_Макроэкономика 2008_ИП 2008 ПУ Степная лава 157 (4)_Свод по угольным складам 11 06 08_расчет стоимости штрекоподдирочных машин 7" xfId="3499"/>
    <cellStyle name="_Макроэкономика 2008_ИП 2008 ПУ Степная лава 157 (4)_Свод по угольным складам 11 06 08_расчет стоимости штрекоподдирочных машин 8" xfId="3500"/>
    <cellStyle name="_Макроэкономика 2008_ИП 2008 ПУ Степная лава 157 (4)_Свод по угольным складам 11 06 08_расчет стоимости штрекоподдирочных машин 9" xfId="3501"/>
    <cellStyle name="_Макроэкономика 2008_ИП09_302 лава_Павлоградская_ПУ-32000" xfId="3502"/>
    <cellStyle name="_Макроэкономика 2008_ИП09_302 лава_Павлоградская_ПУ-32000 (ИК ПУ 22.09)" xfId="3503"/>
    <cellStyle name="_Макроэкономика 2008_ИП09_302 лава_Павлоградская_ПУ-32000 (ИК ПУ 22.09) 2" xfId="3504"/>
    <cellStyle name="_Макроэкономика 2008_ИП09_302 лава_Павлоградская_ПУ-32000 2" xfId="3505"/>
    <cellStyle name="_Макроэкономика 2008_ИП09_302 лава_Павлоградская_ПУ-32000 3" xfId="3506"/>
    <cellStyle name="_Макроэкономика 2008_ИП09_302 лава_Павлоградская_ПУ-32000 4" xfId="3507"/>
    <cellStyle name="_Макроэкономика 2008_ИП09_302 лава_Павлоградская_ПУ-32000 5" xfId="3508"/>
    <cellStyle name="_Макроэкономика 2008_ИП09_Перевод лав на 1140В (на ИК ПУ)" xfId="3509"/>
    <cellStyle name="_Макроэкономика 2008_ИП09_Перевод лав на 1140В (на ИК ПУ) 10" xfId="3510"/>
    <cellStyle name="_Макроэкономика 2008_ИП09_Перевод лав на 1140В (на ИК ПУ) 11" xfId="3511"/>
    <cellStyle name="_Макроэкономика 2008_ИП09_Перевод лав на 1140В (на ИК ПУ) 12" xfId="3512"/>
    <cellStyle name="_Макроэкономика 2008_ИП09_Перевод лав на 1140В (на ИК ПУ) 13" xfId="3513"/>
    <cellStyle name="_Макроэкономика 2008_ИП09_Перевод лав на 1140В (на ИК ПУ) 14" xfId="3514"/>
    <cellStyle name="_Макроэкономика 2008_ИП09_Перевод лав на 1140В (на ИК ПУ) 15" xfId="3515"/>
    <cellStyle name="_Макроэкономика 2008_ИП09_Перевод лав на 1140В (на ИК ПУ) 16" xfId="3516"/>
    <cellStyle name="_Макроэкономика 2008_ИП09_Перевод лав на 1140В (на ИК ПУ) 17" xfId="3517"/>
    <cellStyle name="_Макроэкономика 2008_ИП09_Перевод лав на 1140В (на ИК ПУ) 18" xfId="3518"/>
    <cellStyle name="_Макроэкономика 2008_ИП09_Перевод лав на 1140В (на ИК ПУ) 19" xfId="3519"/>
    <cellStyle name="_Макроэкономика 2008_ИП09_Перевод лав на 1140В (на ИК ПУ) 2" xfId="3520"/>
    <cellStyle name="_Макроэкономика 2008_ИП09_Перевод лав на 1140В (на ИК ПУ) 2 2" xfId="3521"/>
    <cellStyle name="_Макроэкономика 2008_ИП09_Перевод лав на 1140В (на ИК ПУ) 20" xfId="3522"/>
    <cellStyle name="_Макроэкономика 2008_ИП09_Перевод лав на 1140В (на ИК ПУ) 21" xfId="3523"/>
    <cellStyle name="_Макроэкономика 2008_ИП09_Перевод лав на 1140В (на ИК ПУ) 22" xfId="3524"/>
    <cellStyle name="_Макроэкономика 2008_ИП09_Перевод лав на 1140В (на ИК ПУ) 23" xfId="3525"/>
    <cellStyle name="_Макроэкономика 2008_ИП09_Перевод лав на 1140В (на ИК ПУ) 24" xfId="3526"/>
    <cellStyle name="_Макроэкономика 2008_ИП09_Перевод лав на 1140В (на ИК ПУ) 25" xfId="3527"/>
    <cellStyle name="_Макроэкономика 2008_ИП09_Перевод лав на 1140В (на ИК ПУ) 26" xfId="3528"/>
    <cellStyle name="_Макроэкономика 2008_ИП09_Перевод лав на 1140В (на ИК ПУ) 27" xfId="3529"/>
    <cellStyle name="_Макроэкономика 2008_ИП09_Перевод лав на 1140В (на ИК ПУ) 28" xfId="3530"/>
    <cellStyle name="_Макроэкономика 2008_ИП09_Перевод лав на 1140В (на ИК ПУ) 29" xfId="3531"/>
    <cellStyle name="_Макроэкономика 2008_ИП09_Перевод лав на 1140В (на ИК ПУ) 3" xfId="3532"/>
    <cellStyle name="_Макроэкономика 2008_ИП09_Перевод лав на 1140В (на ИК ПУ) 3 2" xfId="3533"/>
    <cellStyle name="_Макроэкономика 2008_ИП09_Перевод лав на 1140В (на ИК ПУ) 30" xfId="3534"/>
    <cellStyle name="_Макроэкономика 2008_ИП09_Перевод лав на 1140В (на ИК ПУ) 31" xfId="3535"/>
    <cellStyle name="_Макроэкономика 2008_ИП09_Перевод лав на 1140В (на ИК ПУ) 32" xfId="3536"/>
    <cellStyle name="_Макроэкономика 2008_ИП09_Перевод лав на 1140В (на ИК ПУ) 33" xfId="3537"/>
    <cellStyle name="_Макроэкономика 2008_ИП09_Перевод лав на 1140В (на ИК ПУ) 34" xfId="3538"/>
    <cellStyle name="_Макроэкономика 2008_ИП09_Перевод лав на 1140В (на ИК ПУ) 4" xfId="3539"/>
    <cellStyle name="_Макроэкономика 2008_ИП09_Перевод лав на 1140В (на ИК ПУ) 4 2" xfId="3540"/>
    <cellStyle name="_Макроэкономика 2008_ИП09_Перевод лав на 1140В (на ИК ПУ) 5" xfId="3541"/>
    <cellStyle name="_Макроэкономика 2008_ИП09_Перевод лав на 1140В (на ИК ПУ) 6" xfId="3542"/>
    <cellStyle name="_Макроэкономика 2008_ИП09_Перевод лав на 1140В (на ИК ПУ) 7" xfId="3543"/>
    <cellStyle name="_Макроэкономика 2008_ИП09_Перевод лав на 1140В (на ИК ПУ) 8" xfId="3544"/>
    <cellStyle name="_Макроэкономика 2008_ИП09_Перевод лав на 1140В (на ИК ПУ) 9" xfId="3545"/>
    <cellStyle name="_Макроэкономика 2008_Комплект 522 лава с примечанием 31.10.08" xfId="3546"/>
    <cellStyle name="_Макроэкономика 2008_Копия Себестоим 2008- 2017_МВ_20 05 2008 (2)" xfId="3547"/>
    <cellStyle name="_Макроэкономика 2008_Копия Себестоим 2008- 2017_МВ_20 05 2008 (2) 2" xfId="3548"/>
    <cellStyle name="_Макроэкономика 2008_КП_З-Донбасская_ПУ-_Киотский протокол_22.05.2008" xfId="3549"/>
    <cellStyle name="_Макроэкономика 2008_КП_З-Донбасская_ПУ-_Киотский протокол_22.05.2008 10" xfId="3550"/>
    <cellStyle name="_Макроэкономика 2008_КП_З-Донбасская_ПУ-_Киотский протокол_22.05.2008 11" xfId="3551"/>
    <cellStyle name="_Макроэкономика 2008_КП_З-Донбасская_ПУ-_Киотский протокол_22.05.2008 12" xfId="3552"/>
    <cellStyle name="_Макроэкономика 2008_КП_З-Донбасская_ПУ-_Киотский протокол_22.05.2008 13" xfId="3553"/>
    <cellStyle name="_Макроэкономика 2008_КП_З-Донбасская_ПУ-_Киотский протокол_22.05.2008 14" xfId="3554"/>
    <cellStyle name="_Макроэкономика 2008_КП_З-Донбасская_ПУ-_Киотский протокол_22.05.2008 15" xfId="3555"/>
    <cellStyle name="_Макроэкономика 2008_КП_З-Донбасская_ПУ-_Киотский протокол_22.05.2008 16" xfId="3556"/>
    <cellStyle name="_Макроэкономика 2008_КП_З-Донбасская_ПУ-_Киотский протокол_22.05.2008 17" xfId="3557"/>
    <cellStyle name="_Макроэкономика 2008_КП_З-Донбасская_ПУ-_Киотский протокол_22.05.2008 18" xfId="3558"/>
    <cellStyle name="_Макроэкономика 2008_КП_З-Донбасская_ПУ-_Киотский протокол_22.05.2008 19" xfId="3559"/>
    <cellStyle name="_Макроэкономика 2008_КП_З-Донбасская_ПУ-_Киотский протокол_22.05.2008 2" xfId="3560"/>
    <cellStyle name="_Макроэкономика 2008_КП_З-Донбасская_ПУ-_Киотский протокол_22.05.2008 2 2" xfId="3561"/>
    <cellStyle name="_Макроэкономика 2008_КП_З-Донбасская_ПУ-_Киотский протокол_22.05.2008 20" xfId="3562"/>
    <cellStyle name="_Макроэкономика 2008_КП_З-Донбасская_ПУ-_Киотский протокол_22.05.2008 21" xfId="3563"/>
    <cellStyle name="_Макроэкономика 2008_КП_З-Донбасская_ПУ-_Киотский протокол_22.05.2008 22" xfId="3564"/>
    <cellStyle name="_Макроэкономика 2008_КП_З-Донбасская_ПУ-_Киотский протокол_22.05.2008 23" xfId="3565"/>
    <cellStyle name="_Макроэкономика 2008_КП_З-Донбасская_ПУ-_Киотский протокол_22.05.2008 24" xfId="3566"/>
    <cellStyle name="_Макроэкономика 2008_КП_З-Донбасская_ПУ-_Киотский протокол_22.05.2008 25" xfId="3567"/>
    <cellStyle name="_Макроэкономика 2008_КП_З-Донбасская_ПУ-_Киотский протокол_22.05.2008 26" xfId="3568"/>
    <cellStyle name="_Макроэкономика 2008_КП_З-Донбасская_ПУ-_Киотский протокол_22.05.2008 27" xfId="3569"/>
    <cellStyle name="_Макроэкономика 2008_КП_З-Донбасская_ПУ-_Киотский протокол_22.05.2008 28" xfId="3570"/>
    <cellStyle name="_Макроэкономика 2008_КП_З-Донбасская_ПУ-_Киотский протокол_22.05.2008 29" xfId="3571"/>
    <cellStyle name="_Макроэкономика 2008_КП_З-Донбасская_ПУ-_Киотский протокол_22.05.2008 3" xfId="3572"/>
    <cellStyle name="_Макроэкономика 2008_КП_З-Донбасская_ПУ-_Киотский протокол_22.05.2008 3 2" xfId="3573"/>
    <cellStyle name="_Макроэкономика 2008_КП_З-Донбасская_ПУ-_Киотский протокол_22.05.2008 30" xfId="3574"/>
    <cellStyle name="_Макроэкономика 2008_КП_З-Донбасская_ПУ-_Киотский протокол_22.05.2008 31" xfId="3575"/>
    <cellStyle name="_Макроэкономика 2008_КП_З-Донбасская_ПУ-_Киотский протокол_22.05.2008 32" xfId="3576"/>
    <cellStyle name="_Макроэкономика 2008_КП_З-Донбасская_ПУ-_Киотский протокол_22.05.2008 33" xfId="3577"/>
    <cellStyle name="_Макроэкономика 2008_КП_З-Донбасская_ПУ-_Киотский протокол_22.05.2008 34" xfId="3578"/>
    <cellStyle name="_Макроэкономика 2008_КП_З-Донбасская_ПУ-_Киотский протокол_22.05.2008 4" xfId="3579"/>
    <cellStyle name="_Макроэкономика 2008_КП_З-Донбасская_ПУ-_Киотский протокол_22.05.2008 4 2" xfId="3580"/>
    <cellStyle name="_Макроэкономика 2008_КП_З-Донбасская_ПУ-_Киотский протокол_22.05.2008 5" xfId="3581"/>
    <cellStyle name="_Макроэкономика 2008_КП_З-Донбасская_ПУ-_Киотский протокол_22.05.2008 6" xfId="3582"/>
    <cellStyle name="_Макроэкономика 2008_КП_З-Донбасская_ПУ-_Киотский протокол_22.05.2008 7" xfId="3583"/>
    <cellStyle name="_Макроэкономика 2008_КП_З-Донбасская_ПУ-_Киотский протокол_22.05.2008 8" xfId="3584"/>
    <cellStyle name="_Макроэкономика 2008_КП_З-Донбасская_ПУ-_Киотский протокол_22.05.2008 9" xfId="3585"/>
    <cellStyle name="_Макроэкономика 2008_КП_РасчётМБ-12_Днепр_02.04.2008_евро 7.70_баксы_к защите" xfId="3586"/>
    <cellStyle name="_Макроэкономика 2008_КП_РасчётМБ-12_Днепр_02.04.2008_евро 7.70_баксы_к защите 10" xfId="3587"/>
    <cellStyle name="_Макроэкономика 2008_КП_РасчётМБ-12_Днепр_02.04.2008_евро 7.70_баксы_к защите 11" xfId="3588"/>
    <cellStyle name="_Макроэкономика 2008_КП_РасчётМБ-12_Днепр_02.04.2008_евро 7.70_баксы_к защите 12" xfId="3589"/>
    <cellStyle name="_Макроэкономика 2008_КП_РасчётМБ-12_Днепр_02.04.2008_евро 7.70_баксы_к защите 13" xfId="3590"/>
    <cellStyle name="_Макроэкономика 2008_КП_РасчётМБ-12_Днепр_02.04.2008_евро 7.70_баксы_к защите 14" xfId="3591"/>
    <cellStyle name="_Макроэкономика 2008_КП_РасчётМБ-12_Днепр_02.04.2008_евро 7.70_баксы_к защите 15" xfId="3592"/>
    <cellStyle name="_Макроэкономика 2008_КП_РасчётМБ-12_Днепр_02.04.2008_евро 7.70_баксы_к защите 16" xfId="3593"/>
    <cellStyle name="_Макроэкономика 2008_КП_РасчётМБ-12_Днепр_02.04.2008_евро 7.70_баксы_к защите 17" xfId="3594"/>
    <cellStyle name="_Макроэкономика 2008_КП_РасчётМБ-12_Днепр_02.04.2008_евро 7.70_баксы_к защите 18" xfId="3595"/>
    <cellStyle name="_Макроэкономика 2008_КП_РасчётМБ-12_Днепр_02.04.2008_евро 7.70_баксы_к защите 19" xfId="3596"/>
    <cellStyle name="_Макроэкономика 2008_КП_РасчётМБ-12_Днепр_02.04.2008_евро 7.70_баксы_к защите 2" xfId="3597"/>
    <cellStyle name="_Макроэкономика 2008_КП_РасчётМБ-12_Днепр_02.04.2008_евро 7.70_баксы_к защите 2 2" xfId="3598"/>
    <cellStyle name="_Макроэкономика 2008_КП_РасчётМБ-12_Днепр_02.04.2008_евро 7.70_баксы_к защите 20" xfId="3599"/>
    <cellStyle name="_Макроэкономика 2008_КП_РасчётМБ-12_Днепр_02.04.2008_евро 7.70_баксы_к защите 21" xfId="3600"/>
    <cellStyle name="_Макроэкономика 2008_КП_РасчётМБ-12_Днепр_02.04.2008_евро 7.70_баксы_к защите 22" xfId="3601"/>
    <cellStyle name="_Макроэкономика 2008_КП_РасчётМБ-12_Днепр_02.04.2008_евро 7.70_баксы_к защите 23" xfId="3602"/>
    <cellStyle name="_Макроэкономика 2008_КП_РасчётМБ-12_Днепр_02.04.2008_евро 7.70_баксы_к защите 24" xfId="3603"/>
    <cellStyle name="_Макроэкономика 2008_КП_РасчётМБ-12_Днепр_02.04.2008_евро 7.70_баксы_к защите 25" xfId="3604"/>
    <cellStyle name="_Макроэкономика 2008_КП_РасчётМБ-12_Днепр_02.04.2008_евро 7.70_баксы_к защите 26" xfId="3605"/>
    <cellStyle name="_Макроэкономика 2008_КП_РасчётМБ-12_Днепр_02.04.2008_евро 7.70_баксы_к защите 27" xfId="3606"/>
    <cellStyle name="_Макроэкономика 2008_КП_РасчётМБ-12_Днепр_02.04.2008_евро 7.70_баксы_к защите 28" xfId="3607"/>
    <cellStyle name="_Макроэкономика 2008_КП_РасчётМБ-12_Днепр_02.04.2008_евро 7.70_баксы_к защите 29" xfId="3608"/>
    <cellStyle name="_Макроэкономика 2008_КП_РасчётМБ-12_Днепр_02.04.2008_евро 7.70_баксы_к защите 3" xfId="3609"/>
    <cellStyle name="_Макроэкономика 2008_КП_РасчётМБ-12_Днепр_02.04.2008_евро 7.70_баксы_к защите 3 2" xfId="3610"/>
    <cellStyle name="_Макроэкономика 2008_КП_РасчётМБ-12_Днепр_02.04.2008_евро 7.70_баксы_к защите 30" xfId="3611"/>
    <cellStyle name="_Макроэкономика 2008_КП_РасчётМБ-12_Днепр_02.04.2008_евро 7.70_баксы_к защите 31" xfId="3612"/>
    <cellStyle name="_Макроэкономика 2008_КП_РасчётМБ-12_Днепр_02.04.2008_евро 7.70_баксы_к защите 32" xfId="3613"/>
    <cellStyle name="_Макроэкономика 2008_КП_РасчётМБ-12_Днепр_02.04.2008_евро 7.70_баксы_к защите 33" xfId="3614"/>
    <cellStyle name="_Макроэкономика 2008_КП_РасчётМБ-12_Днепр_02.04.2008_евро 7.70_баксы_к защите 34" xfId="3615"/>
    <cellStyle name="_Макроэкономика 2008_КП_РасчётМБ-12_Днепр_02.04.2008_евро 7.70_баксы_к защите 4" xfId="3616"/>
    <cellStyle name="_Макроэкономика 2008_КП_РасчётМБ-12_Днепр_02.04.2008_евро 7.70_баксы_к защите 4 2" xfId="3617"/>
    <cellStyle name="_Макроэкономика 2008_КП_РасчётМБ-12_Днепр_02.04.2008_евро 7.70_баксы_к защите 5" xfId="3618"/>
    <cellStyle name="_Макроэкономика 2008_КП_РасчётМБ-12_Днепр_02.04.2008_евро 7.70_баксы_к защите 6" xfId="3619"/>
    <cellStyle name="_Макроэкономика 2008_КП_РасчётМБ-12_Днепр_02.04.2008_евро 7.70_баксы_к защите 7" xfId="3620"/>
    <cellStyle name="_Макроэкономика 2008_КП_РасчётМБ-12_Днепр_02.04.2008_евро 7.70_баксы_к защите 8" xfId="3621"/>
    <cellStyle name="_Макроэкономика 2008_КП_РасчётМБ-12_Днепр_02.04.2008_евро 7.70_баксы_к защите 9" xfId="3622"/>
    <cellStyle name="_Макроэкономика 2008_лист график реализации 522 (детальный)" xfId="3623"/>
    <cellStyle name="_Макроэкономика 2008_лист график реализации 522 (детальный) 10" xfId="3624"/>
    <cellStyle name="_Макроэкономика 2008_лист график реализации 522 (детальный) 11" xfId="3625"/>
    <cellStyle name="_Макроэкономика 2008_лист график реализации 522 (детальный) 12" xfId="3626"/>
    <cellStyle name="_Макроэкономика 2008_лист график реализации 522 (детальный) 13" xfId="3627"/>
    <cellStyle name="_Макроэкономика 2008_лист график реализации 522 (детальный) 14" xfId="3628"/>
    <cellStyle name="_Макроэкономика 2008_лист график реализации 522 (детальный) 15" xfId="3629"/>
    <cellStyle name="_Макроэкономика 2008_лист график реализации 522 (детальный) 16" xfId="3630"/>
    <cellStyle name="_Макроэкономика 2008_лист график реализации 522 (детальный) 17" xfId="3631"/>
    <cellStyle name="_Макроэкономика 2008_лист график реализации 522 (детальный) 18" xfId="3632"/>
    <cellStyle name="_Макроэкономика 2008_лист график реализации 522 (детальный) 19" xfId="3633"/>
    <cellStyle name="_Макроэкономика 2008_лист график реализации 522 (детальный) 2" xfId="3634"/>
    <cellStyle name="_Макроэкономика 2008_лист график реализации 522 (детальный) 2 2" xfId="3635"/>
    <cellStyle name="_Макроэкономика 2008_лист график реализации 522 (детальный) 20" xfId="3636"/>
    <cellStyle name="_Макроэкономика 2008_лист график реализации 522 (детальный) 21" xfId="3637"/>
    <cellStyle name="_Макроэкономика 2008_лист график реализации 522 (детальный) 22" xfId="3638"/>
    <cellStyle name="_Макроэкономика 2008_лист график реализации 522 (детальный) 23" xfId="3639"/>
    <cellStyle name="_Макроэкономика 2008_лист график реализации 522 (детальный) 24" xfId="3640"/>
    <cellStyle name="_Макроэкономика 2008_лист график реализации 522 (детальный) 25" xfId="3641"/>
    <cellStyle name="_Макроэкономика 2008_лист график реализации 522 (детальный) 26" xfId="3642"/>
    <cellStyle name="_Макроэкономика 2008_лист график реализации 522 (детальный) 27" xfId="3643"/>
    <cellStyle name="_Макроэкономика 2008_лист график реализации 522 (детальный) 28" xfId="3644"/>
    <cellStyle name="_Макроэкономика 2008_лист график реализации 522 (детальный) 29" xfId="3645"/>
    <cellStyle name="_Макроэкономика 2008_лист график реализации 522 (детальный) 3" xfId="3646"/>
    <cellStyle name="_Макроэкономика 2008_лист график реализации 522 (детальный) 3 2" xfId="3647"/>
    <cellStyle name="_Макроэкономика 2008_лист график реализации 522 (детальный) 30" xfId="3648"/>
    <cellStyle name="_Макроэкономика 2008_лист график реализации 522 (детальный) 31" xfId="3649"/>
    <cellStyle name="_Макроэкономика 2008_лист график реализации 522 (детальный) 32" xfId="3650"/>
    <cellStyle name="_Макроэкономика 2008_лист график реализации 522 (детальный) 33" xfId="3651"/>
    <cellStyle name="_Макроэкономика 2008_лист график реализации 522 (детальный) 34" xfId="3652"/>
    <cellStyle name="_Макроэкономика 2008_лист график реализации 522 (детальный) 4" xfId="3653"/>
    <cellStyle name="_Макроэкономика 2008_лист график реализации 522 (детальный) 4 2" xfId="3654"/>
    <cellStyle name="_Макроэкономика 2008_лист график реализации 522 (детальный) 5" xfId="3655"/>
    <cellStyle name="_Макроэкономика 2008_лист график реализации 522 (детальный) 6" xfId="3656"/>
    <cellStyle name="_Макроэкономика 2008_лист график реализации 522 (детальный) 7" xfId="3657"/>
    <cellStyle name="_Макроэкономика 2008_лист график реализации 522 (детальный) 8" xfId="3658"/>
    <cellStyle name="_Макроэкономика 2008_лист график реализации 522 (детальный) 9" xfId="3659"/>
    <cellStyle name="_Макроэкономика 2008_лист инвестиции" xfId="3660"/>
    <cellStyle name="_Макроэкономика 2008_лист инвестиции 10" xfId="3661"/>
    <cellStyle name="_Макроэкономика 2008_лист инвестиции 11" xfId="3662"/>
    <cellStyle name="_Макроэкономика 2008_лист инвестиции 12" xfId="3663"/>
    <cellStyle name="_Макроэкономика 2008_лист инвестиции 13" xfId="3664"/>
    <cellStyle name="_Макроэкономика 2008_лист инвестиции 14" xfId="3665"/>
    <cellStyle name="_Макроэкономика 2008_лист инвестиции 15" xfId="3666"/>
    <cellStyle name="_Макроэкономика 2008_лист инвестиции 16" xfId="3667"/>
    <cellStyle name="_Макроэкономика 2008_лист инвестиции 17" xfId="3668"/>
    <cellStyle name="_Макроэкономика 2008_лист инвестиции 18" xfId="3669"/>
    <cellStyle name="_Макроэкономика 2008_лист инвестиции 19" xfId="3670"/>
    <cellStyle name="_Макроэкономика 2008_лист инвестиции 2" xfId="3671"/>
    <cellStyle name="_Макроэкономика 2008_лист инвестиции 2 2" xfId="3672"/>
    <cellStyle name="_Макроэкономика 2008_лист инвестиции 20" xfId="3673"/>
    <cellStyle name="_Макроэкономика 2008_лист инвестиции 21" xfId="3674"/>
    <cellStyle name="_Макроэкономика 2008_лист инвестиции 22" xfId="3675"/>
    <cellStyle name="_Макроэкономика 2008_лист инвестиции 23" xfId="3676"/>
    <cellStyle name="_Макроэкономика 2008_лист инвестиции 24" xfId="3677"/>
    <cellStyle name="_Макроэкономика 2008_лист инвестиции 25" xfId="3678"/>
    <cellStyle name="_Макроэкономика 2008_лист инвестиции 26" xfId="3679"/>
    <cellStyle name="_Макроэкономика 2008_лист инвестиции 27" xfId="3680"/>
    <cellStyle name="_Макроэкономика 2008_лист инвестиции 28" xfId="3681"/>
    <cellStyle name="_Макроэкономика 2008_лист инвестиции 29" xfId="3682"/>
    <cellStyle name="_Макроэкономика 2008_лист инвестиции 3" xfId="3683"/>
    <cellStyle name="_Макроэкономика 2008_лист инвестиции 3 2" xfId="3684"/>
    <cellStyle name="_Макроэкономика 2008_лист инвестиции 30" xfId="3685"/>
    <cellStyle name="_Макроэкономика 2008_лист инвестиции 31" xfId="3686"/>
    <cellStyle name="_Макроэкономика 2008_лист инвестиции 32" xfId="3687"/>
    <cellStyle name="_Макроэкономика 2008_лист инвестиции 33" xfId="3688"/>
    <cellStyle name="_Макроэкономика 2008_лист инвестиции 34" xfId="3689"/>
    <cellStyle name="_Макроэкономика 2008_лист инвестиции 4" xfId="3690"/>
    <cellStyle name="_Макроэкономика 2008_лист инвестиции 4 2" xfId="3691"/>
    <cellStyle name="_Макроэкономика 2008_лист инвестиции 5" xfId="3692"/>
    <cellStyle name="_Макроэкономика 2008_лист инвестиции 6" xfId="3693"/>
    <cellStyle name="_Макроэкономика 2008_лист инвестиции 7" xfId="3694"/>
    <cellStyle name="_Макроэкономика 2008_лист инвестиции 8" xfId="3695"/>
    <cellStyle name="_Макроэкономика 2008_лист инвестиции 9" xfId="3696"/>
    <cellStyle name="_Макроэкономика 2008_М08_7мес._РасчётМБ-410_Степ_02.09.2008" xfId="3697"/>
    <cellStyle name="_Макроэкономика 2008_М08_7мес._РасчётМБ-410_Степ_02.09.2008 10" xfId="3698"/>
    <cellStyle name="_Макроэкономика 2008_М08_7мес._РасчётМБ-410_Степ_02.09.2008 11" xfId="3699"/>
    <cellStyle name="_Макроэкономика 2008_М08_7мес._РасчётМБ-410_Степ_02.09.2008 12" xfId="3700"/>
    <cellStyle name="_Макроэкономика 2008_М08_7мес._РасчётМБ-410_Степ_02.09.2008 13" xfId="3701"/>
    <cellStyle name="_Макроэкономика 2008_М08_7мес._РасчётМБ-410_Степ_02.09.2008 14" xfId="3702"/>
    <cellStyle name="_Макроэкономика 2008_М08_7мес._РасчётМБ-410_Степ_02.09.2008 15" xfId="3703"/>
    <cellStyle name="_Макроэкономика 2008_М08_7мес._РасчётМБ-410_Степ_02.09.2008 16" xfId="3704"/>
    <cellStyle name="_Макроэкономика 2008_М08_7мес._РасчётМБ-410_Степ_02.09.2008 17" xfId="3705"/>
    <cellStyle name="_Макроэкономика 2008_М08_7мес._РасчётМБ-410_Степ_02.09.2008 18" xfId="3706"/>
    <cellStyle name="_Макроэкономика 2008_М08_7мес._РасчётМБ-410_Степ_02.09.2008 19" xfId="3707"/>
    <cellStyle name="_Макроэкономика 2008_М08_7мес._РасчётМБ-410_Степ_02.09.2008 2" xfId="3708"/>
    <cellStyle name="_Макроэкономика 2008_М08_7мес._РасчётМБ-410_Степ_02.09.2008 2 2" xfId="3709"/>
    <cellStyle name="_Макроэкономика 2008_М08_7мес._РасчётМБ-410_Степ_02.09.2008 20" xfId="3710"/>
    <cellStyle name="_Макроэкономика 2008_М08_7мес._РасчётМБ-410_Степ_02.09.2008 21" xfId="3711"/>
    <cellStyle name="_Макроэкономика 2008_М08_7мес._РасчётМБ-410_Степ_02.09.2008 22" xfId="3712"/>
    <cellStyle name="_Макроэкономика 2008_М08_7мес._РасчётМБ-410_Степ_02.09.2008 23" xfId="3713"/>
    <cellStyle name="_Макроэкономика 2008_М08_7мес._РасчётМБ-410_Степ_02.09.2008 24" xfId="3714"/>
    <cellStyle name="_Макроэкономика 2008_М08_7мес._РасчётМБ-410_Степ_02.09.2008 25" xfId="3715"/>
    <cellStyle name="_Макроэкономика 2008_М08_7мес._РасчётМБ-410_Степ_02.09.2008 26" xfId="3716"/>
    <cellStyle name="_Макроэкономика 2008_М08_7мес._РасчётМБ-410_Степ_02.09.2008 27" xfId="3717"/>
    <cellStyle name="_Макроэкономика 2008_М08_7мес._РасчётМБ-410_Степ_02.09.2008 28" xfId="3718"/>
    <cellStyle name="_Макроэкономика 2008_М08_7мес._РасчётМБ-410_Степ_02.09.2008 29" xfId="3719"/>
    <cellStyle name="_Макроэкономика 2008_М08_7мес._РасчётМБ-410_Степ_02.09.2008 3" xfId="3720"/>
    <cellStyle name="_Макроэкономика 2008_М08_7мес._РасчётМБ-410_Степ_02.09.2008 3 2" xfId="3721"/>
    <cellStyle name="_Макроэкономика 2008_М08_7мес._РасчётМБ-410_Степ_02.09.2008 30" xfId="3722"/>
    <cellStyle name="_Макроэкономика 2008_М08_7мес._РасчётМБ-410_Степ_02.09.2008 31" xfId="3723"/>
    <cellStyle name="_Макроэкономика 2008_М08_7мес._РасчётМБ-410_Степ_02.09.2008 32" xfId="3724"/>
    <cellStyle name="_Макроэкономика 2008_М08_7мес._РасчётМБ-410_Степ_02.09.2008 33" xfId="3725"/>
    <cellStyle name="_Макроэкономика 2008_М08_7мес._РасчётМБ-410_Степ_02.09.2008 34" xfId="3726"/>
    <cellStyle name="_Макроэкономика 2008_М08_7мес._РасчётМБ-410_Степ_02.09.2008 4" xfId="3727"/>
    <cellStyle name="_Макроэкономика 2008_М08_7мес._РасчётМБ-410_Степ_02.09.2008 4 2" xfId="3728"/>
    <cellStyle name="_Макроэкономика 2008_М08_7мес._РасчётМБ-410_Степ_02.09.2008 5" xfId="3729"/>
    <cellStyle name="_Макроэкономика 2008_М08_7мес._РасчётМБ-410_Степ_02.09.2008 6" xfId="3730"/>
    <cellStyle name="_Макроэкономика 2008_М08_7мес._РасчётМБ-410_Степ_02.09.2008 7" xfId="3731"/>
    <cellStyle name="_Макроэкономика 2008_М08_7мес._РасчётМБ-410_Степ_02.09.2008 8" xfId="3732"/>
    <cellStyle name="_Макроэкономика 2008_М08_7мес._РасчётМБ-410_Степ_02.09.2008 9" xfId="3733"/>
    <cellStyle name="_Макроэкономика 2008_Макропоказатели для проектов 2009_03.06.2008_расширенный" xfId="3734"/>
    <cellStyle name="_Макроэкономика 2008_Макропоказатели для проектов 2009_03.06.2008_расширенный 10" xfId="3735"/>
    <cellStyle name="_Макроэкономика 2008_Макропоказатели для проектов 2009_03.06.2008_расширенный 11" xfId="3736"/>
    <cellStyle name="_Макроэкономика 2008_Макропоказатели для проектов 2009_03.06.2008_расширенный 12" xfId="3737"/>
    <cellStyle name="_Макроэкономика 2008_Макропоказатели для проектов 2009_03.06.2008_расширенный 13" xfId="3738"/>
    <cellStyle name="_Макроэкономика 2008_Макропоказатели для проектов 2009_03.06.2008_расширенный 14" xfId="3739"/>
    <cellStyle name="_Макроэкономика 2008_Макропоказатели для проектов 2009_03.06.2008_расширенный 15" xfId="3740"/>
    <cellStyle name="_Макроэкономика 2008_Макропоказатели для проектов 2009_03.06.2008_расширенный 16" xfId="3741"/>
    <cellStyle name="_Макроэкономика 2008_Макропоказатели для проектов 2009_03.06.2008_расширенный 17" xfId="3742"/>
    <cellStyle name="_Макроэкономика 2008_Макропоказатели для проектов 2009_03.06.2008_расширенный 18" xfId="3743"/>
    <cellStyle name="_Макроэкономика 2008_Макропоказатели для проектов 2009_03.06.2008_расширенный 19" xfId="3744"/>
    <cellStyle name="_Макроэкономика 2008_Макропоказатели для проектов 2009_03.06.2008_расширенный 2" xfId="3745"/>
    <cellStyle name="_Макроэкономика 2008_Макропоказатели для проектов 2009_03.06.2008_расширенный 2 2" xfId="3746"/>
    <cellStyle name="_Макроэкономика 2008_Макропоказатели для проектов 2009_03.06.2008_расширенный 20" xfId="3747"/>
    <cellStyle name="_Макроэкономика 2008_Макропоказатели для проектов 2009_03.06.2008_расширенный 21" xfId="3748"/>
    <cellStyle name="_Макроэкономика 2008_Макропоказатели для проектов 2009_03.06.2008_расширенный 22" xfId="3749"/>
    <cellStyle name="_Макроэкономика 2008_Макропоказатели для проектов 2009_03.06.2008_расширенный 23" xfId="3750"/>
    <cellStyle name="_Макроэкономика 2008_Макропоказатели для проектов 2009_03.06.2008_расширенный 24" xfId="3751"/>
    <cellStyle name="_Макроэкономика 2008_Макропоказатели для проектов 2009_03.06.2008_расширенный 25" xfId="3752"/>
    <cellStyle name="_Макроэкономика 2008_Макропоказатели для проектов 2009_03.06.2008_расширенный 26" xfId="3753"/>
    <cellStyle name="_Макроэкономика 2008_Макропоказатели для проектов 2009_03.06.2008_расширенный 27" xfId="3754"/>
    <cellStyle name="_Макроэкономика 2008_Макропоказатели для проектов 2009_03.06.2008_расширенный 28" xfId="3755"/>
    <cellStyle name="_Макроэкономика 2008_Макропоказатели для проектов 2009_03.06.2008_расширенный 29" xfId="3756"/>
    <cellStyle name="_Макроэкономика 2008_Макропоказатели для проектов 2009_03.06.2008_расширенный 3" xfId="3757"/>
    <cellStyle name="_Макроэкономика 2008_Макропоказатели для проектов 2009_03.06.2008_расширенный 3 2" xfId="3758"/>
    <cellStyle name="_Макроэкономика 2008_Макропоказатели для проектов 2009_03.06.2008_расширенный 30" xfId="3759"/>
    <cellStyle name="_Макроэкономика 2008_Макропоказатели для проектов 2009_03.06.2008_расширенный 31" xfId="3760"/>
    <cellStyle name="_Макроэкономика 2008_Макропоказатели для проектов 2009_03.06.2008_расширенный 32" xfId="3761"/>
    <cellStyle name="_Макроэкономика 2008_Макропоказатели для проектов 2009_03.06.2008_расширенный 33" xfId="3762"/>
    <cellStyle name="_Макроэкономика 2008_Макропоказатели для проектов 2009_03.06.2008_расширенный 34" xfId="3763"/>
    <cellStyle name="_Макроэкономика 2008_Макропоказатели для проектов 2009_03.06.2008_расширенный 4" xfId="3764"/>
    <cellStyle name="_Макроэкономика 2008_Макропоказатели для проектов 2009_03.06.2008_расширенный 4 2" xfId="3765"/>
    <cellStyle name="_Макроэкономика 2008_Макропоказатели для проектов 2009_03.06.2008_расширенный 5" xfId="3766"/>
    <cellStyle name="_Макроэкономика 2008_Макропоказатели для проектов 2009_03.06.2008_расширенный 6" xfId="3767"/>
    <cellStyle name="_Макроэкономика 2008_Макропоказатели для проектов 2009_03.06.2008_расширенный 7" xfId="3768"/>
    <cellStyle name="_Макроэкономика 2008_Макропоказатели для проектов 2009_03.06.2008_расширенный 8" xfId="3769"/>
    <cellStyle name="_Макроэкономика 2008_Макропоказатели для проектов 2009_03.06.2008_расширенный 9" xfId="3770"/>
    <cellStyle name="_Макроэкономика 2008_Макропоказатели для проектов 2009_06 06 2008" xfId="3771"/>
    <cellStyle name="_Макроэкономика 2008_Макропоказатели для проектов 2009_06 06 2008 (4)" xfId="3772"/>
    <cellStyle name="_Макроэкономика 2008_Макропоказатели для проектов 2009_06 06 2008 (4) 10" xfId="3773"/>
    <cellStyle name="_Макроэкономика 2008_Макропоказатели для проектов 2009_06 06 2008 (4) 11" xfId="3774"/>
    <cellStyle name="_Макроэкономика 2008_Макропоказатели для проектов 2009_06 06 2008 (4) 12" xfId="3775"/>
    <cellStyle name="_Макроэкономика 2008_Макропоказатели для проектов 2009_06 06 2008 (4) 13" xfId="3776"/>
    <cellStyle name="_Макроэкономика 2008_Макропоказатели для проектов 2009_06 06 2008 (4) 14" xfId="3777"/>
    <cellStyle name="_Макроэкономика 2008_Макропоказатели для проектов 2009_06 06 2008 (4) 15" xfId="3778"/>
    <cellStyle name="_Макроэкономика 2008_Макропоказатели для проектов 2009_06 06 2008 (4) 16" xfId="3779"/>
    <cellStyle name="_Макроэкономика 2008_Макропоказатели для проектов 2009_06 06 2008 (4) 17" xfId="3780"/>
    <cellStyle name="_Макроэкономика 2008_Макропоказатели для проектов 2009_06 06 2008 (4) 18" xfId="3781"/>
    <cellStyle name="_Макроэкономика 2008_Макропоказатели для проектов 2009_06 06 2008 (4) 19" xfId="3782"/>
    <cellStyle name="_Макроэкономика 2008_Макропоказатели для проектов 2009_06 06 2008 (4) 2" xfId="3783"/>
    <cellStyle name="_Макроэкономика 2008_Макропоказатели для проектов 2009_06 06 2008 (4) 2 2" xfId="3784"/>
    <cellStyle name="_Макроэкономика 2008_Макропоказатели для проектов 2009_06 06 2008 (4) 20" xfId="3785"/>
    <cellStyle name="_Макроэкономика 2008_Макропоказатели для проектов 2009_06 06 2008 (4) 21" xfId="3786"/>
    <cellStyle name="_Макроэкономика 2008_Макропоказатели для проектов 2009_06 06 2008 (4) 22" xfId="3787"/>
    <cellStyle name="_Макроэкономика 2008_Макропоказатели для проектов 2009_06 06 2008 (4) 23" xfId="3788"/>
    <cellStyle name="_Макроэкономика 2008_Макропоказатели для проектов 2009_06 06 2008 (4) 24" xfId="3789"/>
    <cellStyle name="_Макроэкономика 2008_Макропоказатели для проектов 2009_06 06 2008 (4) 25" xfId="3790"/>
    <cellStyle name="_Макроэкономика 2008_Макропоказатели для проектов 2009_06 06 2008 (4) 26" xfId="3791"/>
    <cellStyle name="_Макроэкономика 2008_Макропоказатели для проектов 2009_06 06 2008 (4) 27" xfId="3792"/>
    <cellStyle name="_Макроэкономика 2008_Макропоказатели для проектов 2009_06 06 2008 (4) 28" xfId="3793"/>
    <cellStyle name="_Макроэкономика 2008_Макропоказатели для проектов 2009_06 06 2008 (4) 29" xfId="3794"/>
    <cellStyle name="_Макроэкономика 2008_Макропоказатели для проектов 2009_06 06 2008 (4) 3" xfId="3795"/>
    <cellStyle name="_Макроэкономика 2008_Макропоказатели для проектов 2009_06 06 2008 (4) 3 2" xfId="3796"/>
    <cellStyle name="_Макроэкономика 2008_Макропоказатели для проектов 2009_06 06 2008 (4) 30" xfId="3797"/>
    <cellStyle name="_Макроэкономика 2008_Макропоказатели для проектов 2009_06 06 2008 (4) 31" xfId="3798"/>
    <cellStyle name="_Макроэкономика 2008_Макропоказатели для проектов 2009_06 06 2008 (4) 32" xfId="3799"/>
    <cellStyle name="_Макроэкономика 2008_Макропоказатели для проектов 2009_06 06 2008 (4) 33" xfId="3800"/>
    <cellStyle name="_Макроэкономика 2008_Макропоказатели для проектов 2009_06 06 2008 (4) 34" xfId="3801"/>
    <cellStyle name="_Макроэкономика 2008_Макропоказатели для проектов 2009_06 06 2008 (4) 4" xfId="3802"/>
    <cellStyle name="_Макроэкономика 2008_Макропоказатели для проектов 2009_06 06 2008 (4) 4 2" xfId="3803"/>
    <cellStyle name="_Макроэкономика 2008_Макропоказатели для проектов 2009_06 06 2008 (4) 5" xfId="3804"/>
    <cellStyle name="_Макроэкономика 2008_Макропоказатели для проектов 2009_06 06 2008 (4) 6" xfId="3805"/>
    <cellStyle name="_Макроэкономика 2008_Макропоказатели для проектов 2009_06 06 2008 (4) 7" xfId="3806"/>
    <cellStyle name="_Макроэкономика 2008_Макропоказатели для проектов 2009_06 06 2008 (4) 8" xfId="3807"/>
    <cellStyle name="_Макроэкономика 2008_Макропоказатели для проектов 2009_06 06 2008 (4) 9" xfId="3808"/>
    <cellStyle name="_Макроэкономика 2008_Макропоказатели для проектов 2009_06 06 2008 10" xfId="3809"/>
    <cellStyle name="_Макроэкономика 2008_Макропоказатели для проектов 2009_06 06 2008 11" xfId="3810"/>
    <cellStyle name="_Макроэкономика 2008_Макропоказатели для проектов 2009_06 06 2008 12" xfId="3811"/>
    <cellStyle name="_Макроэкономика 2008_Макропоказатели для проектов 2009_06 06 2008 13" xfId="3812"/>
    <cellStyle name="_Макроэкономика 2008_Макропоказатели для проектов 2009_06 06 2008 14" xfId="3813"/>
    <cellStyle name="_Макроэкономика 2008_Макропоказатели для проектов 2009_06 06 2008 15" xfId="3814"/>
    <cellStyle name="_Макроэкономика 2008_Макропоказатели для проектов 2009_06 06 2008 16" xfId="3815"/>
    <cellStyle name="_Макроэкономика 2008_Макропоказатели для проектов 2009_06 06 2008 17" xfId="3816"/>
    <cellStyle name="_Макроэкономика 2008_Макропоказатели для проектов 2009_06 06 2008 18" xfId="3817"/>
    <cellStyle name="_Макроэкономика 2008_Макропоказатели для проектов 2009_06 06 2008 19" xfId="3818"/>
    <cellStyle name="_Макроэкономика 2008_Макропоказатели для проектов 2009_06 06 2008 2" xfId="3819"/>
    <cellStyle name="_Макроэкономика 2008_Макропоказатели для проектов 2009_06 06 2008 2 2" xfId="3820"/>
    <cellStyle name="_Макроэкономика 2008_Макропоказатели для проектов 2009_06 06 2008 20" xfId="3821"/>
    <cellStyle name="_Макроэкономика 2008_Макропоказатели для проектов 2009_06 06 2008 21" xfId="3822"/>
    <cellStyle name="_Макроэкономика 2008_Макропоказатели для проектов 2009_06 06 2008 22" xfId="3823"/>
    <cellStyle name="_Макроэкономика 2008_Макропоказатели для проектов 2009_06 06 2008 23" xfId="3824"/>
    <cellStyle name="_Макроэкономика 2008_Макропоказатели для проектов 2009_06 06 2008 24" xfId="3825"/>
    <cellStyle name="_Макроэкономика 2008_Макропоказатели для проектов 2009_06 06 2008 25" xfId="3826"/>
    <cellStyle name="_Макроэкономика 2008_Макропоказатели для проектов 2009_06 06 2008 26" xfId="3827"/>
    <cellStyle name="_Макроэкономика 2008_Макропоказатели для проектов 2009_06 06 2008 27" xfId="3828"/>
    <cellStyle name="_Макроэкономика 2008_Макропоказатели для проектов 2009_06 06 2008 28" xfId="3829"/>
    <cellStyle name="_Макроэкономика 2008_Макропоказатели для проектов 2009_06 06 2008 29" xfId="3830"/>
    <cellStyle name="_Макроэкономика 2008_Макропоказатели для проектов 2009_06 06 2008 3" xfId="3831"/>
    <cellStyle name="_Макроэкономика 2008_Макропоказатели для проектов 2009_06 06 2008 3 2" xfId="3832"/>
    <cellStyle name="_Макроэкономика 2008_Макропоказатели для проектов 2009_06 06 2008 30" xfId="3833"/>
    <cellStyle name="_Макроэкономика 2008_Макропоказатели для проектов 2009_06 06 2008 31" xfId="3834"/>
    <cellStyle name="_Макроэкономика 2008_Макропоказатели для проектов 2009_06 06 2008 32" xfId="3835"/>
    <cellStyle name="_Макроэкономика 2008_Макропоказатели для проектов 2009_06 06 2008 33" xfId="3836"/>
    <cellStyle name="_Макроэкономика 2008_Макропоказатели для проектов 2009_06 06 2008 34" xfId="3837"/>
    <cellStyle name="_Макроэкономика 2008_Макропоказатели для проектов 2009_06 06 2008 4" xfId="3838"/>
    <cellStyle name="_Макроэкономика 2008_Макропоказатели для проектов 2009_06 06 2008 4 2" xfId="3839"/>
    <cellStyle name="_Макроэкономика 2008_Макропоказатели для проектов 2009_06 06 2008 5" xfId="3840"/>
    <cellStyle name="_Макроэкономика 2008_Макропоказатели для проектов 2009_06 06 2008 6" xfId="3841"/>
    <cellStyle name="_Макроэкономика 2008_Макропоказатели для проектов 2009_06 06 2008 7" xfId="3842"/>
    <cellStyle name="_Макроэкономика 2008_Макропоказатели для проектов 2009_06 06 2008 8" xfId="3843"/>
    <cellStyle name="_Макроэкономика 2008_Макропоказатели для проектов 2009_06 06 2008 9" xfId="3844"/>
    <cellStyle name="_Макроэкономика 2008_Обоснование себестоимости(3 вар )xls" xfId="3845"/>
    <cellStyle name="_Макроэкономика 2008_Обоснование себестоимости(3 вар )xls 10" xfId="3846"/>
    <cellStyle name="_Макроэкономика 2008_Обоснование себестоимости(3 вар )xls 11" xfId="3847"/>
    <cellStyle name="_Макроэкономика 2008_Обоснование себестоимости(3 вар )xls 12" xfId="3848"/>
    <cellStyle name="_Макроэкономика 2008_Обоснование себестоимости(3 вар )xls 13" xfId="3849"/>
    <cellStyle name="_Макроэкономика 2008_Обоснование себестоимости(3 вар )xls 14" xfId="3850"/>
    <cellStyle name="_Макроэкономика 2008_Обоснование себестоимости(3 вар )xls 15" xfId="3851"/>
    <cellStyle name="_Макроэкономика 2008_Обоснование себестоимости(3 вар )xls 16" xfId="3852"/>
    <cellStyle name="_Макроэкономика 2008_Обоснование себестоимости(3 вар )xls 17" xfId="3853"/>
    <cellStyle name="_Макроэкономика 2008_Обоснование себестоимости(3 вар )xls 18" xfId="3854"/>
    <cellStyle name="_Макроэкономика 2008_Обоснование себестоимости(3 вар )xls 19" xfId="3855"/>
    <cellStyle name="_Макроэкономика 2008_Обоснование себестоимости(3 вар )xls 2" xfId="3856"/>
    <cellStyle name="_Макроэкономика 2008_Обоснование себестоимости(3 вар )xls 2 2" xfId="3857"/>
    <cellStyle name="_Макроэкономика 2008_Обоснование себестоимости(3 вар )xls 20" xfId="3858"/>
    <cellStyle name="_Макроэкономика 2008_Обоснование себестоимости(3 вар )xls 21" xfId="3859"/>
    <cellStyle name="_Макроэкономика 2008_Обоснование себестоимости(3 вар )xls 22" xfId="3860"/>
    <cellStyle name="_Макроэкономика 2008_Обоснование себестоимости(3 вар )xls 23" xfId="3861"/>
    <cellStyle name="_Макроэкономика 2008_Обоснование себестоимости(3 вар )xls 24" xfId="3862"/>
    <cellStyle name="_Макроэкономика 2008_Обоснование себестоимости(3 вар )xls 25" xfId="3863"/>
    <cellStyle name="_Макроэкономика 2008_Обоснование себестоимости(3 вар )xls 26" xfId="3864"/>
    <cellStyle name="_Макроэкономика 2008_Обоснование себестоимости(3 вар )xls 27" xfId="3865"/>
    <cellStyle name="_Макроэкономика 2008_Обоснование себестоимости(3 вар )xls 28" xfId="3866"/>
    <cellStyle name="_Макроэкономика 2008_Обоснование себестоимости(3 вар )xls 29" xfId="3867"/>
    <cellStyle name="_Макроэкономика 2008_Обоснование себестоимости(3 вар )xls 3" xfId="3868"/>
    <cellStyle name="_Макроэкономика 2008_Обоснование себестоимости(3 вар )xls 3 2" xfId="3869"/>
    <cellStyle name="_Макроэкономика 2008_Обоснование себестоимости(3 вар )xls 30" xfId="3870"/>
    <cellStyle name="_Макроэкономика 2008_Обоснование себестоимости(3 вар )xls 31" xfId="3871"/>
    <cellStyle name="_Макроэкономика 2008_Обоснование себестоимости(3 вар )xls 32" xfId="3872"/>
    <cellStyle name="_Макроэкономика 2008_Обоснование себестоимости(3 вар )xls 33" xfId="3873"/>
    <cellStyle name="_Макроэкономика 2008_Обоснование себестоимости(3 вар )xls 34" xfId="3874"/>
    <cellStyle name="_Макроэкономика 2008_Обоснование себестоимости(3 вар )xls 4" xfId="3875"/>
    <cellStyle name="_Макроэкономика 2008_Обоснование себестоимости(3 вар )xls 4 2" xfId="3876"/>
    <cellStyle name="_Макроэкономика 2008_Обоснование себестоимости(3 вар )xls 5" xfId="3877"/>
    <cellStyle name="_Макроэкономика 2008_Обоснование себестоимости(3 вар )xls 6" xfId="3878"/>
    <cellStyle name="_Макроэкономика 2008_Обоснование себестоимости(3 вар )xls 7" xfId="3879"/>
    <cellStyle name="_Макроэкономика 2008_Обоснование себестоимости(3 вар )xls 8" xfId="3880"/>
    <cellStyle name="_Макроэкономика 2008_Обоснование себестоимости(3 вар )xls 9" xfId="3881"/>
    <cellStyle name="_Макроэкономика 2008_Обоснование себестоимости_исход" xfId="3882"/>
    <cellStyle name="_Макроэкономика 2008_Обоснование себестоимости_исход 10" xfId="3883"/>
    <cellStyle name="_Макроэкономика 2008_Обоснование себестоимости_исход 11" xfId="3884"/>
    <cellStyle name="_Макроэкономика 2008_Обоснование себестоимости_исход 12" xfId="3885"/>
    <cellStyle name="_Макроэкономика 2008_Обоснование себестоимости_исход 13" xfId="3886"/>
    <cellStyle name="_Макроэкономика 2008_Обоснование себестоимости_исход 14" xfId="3887"/>
    <cellStyle name="_Макроэкономика 2008_Обоснование себестоимости_исход 15" xfId="3888"/>
    <cellStyle name="_Макроэкономика 2008_Обоснование себестоимости_исход 16" xfId="3889"/>
    <cellStyle name="_Макроэкономика 2008_Обоснование себестоимости_исход 17" xfId="3890"/>
    <cellStyle name="_Макроэкономика 2008_Обоснование себестоимости_исход 18" xfId="3891"/>
    <cellStyle name="_Макроэкономика 2008_Обоснование себестоимости_исход 19" xfId="3892"/>
    <cellStyle name="_Макроэкономика 2008_Обоснование себестоимости_исход 2" xfId="3893"/>
    <cellStyle name="_Макроэкономика 2008_Обоснование себестоимости_исход 2 2" xfId="3894"/>
    <cellStyle name="_Макроэкономика 2008_Обоснование себестоимости_исход 20" xfId="3895"/>
    <cellStyle name="_Макроэкономика 2008_Обоснование себестоимости_исход 21" xfId="3896"/>
    <cellStyle name="_Макроэкономика 2008_Обоснование себестоимости_исход 22" xfId="3897"/>
    <cellStyle name="_Макроэкономика 2008_Обоснование себестоимости_исход 23" xfId="3898"/>
    <cellStyle name="_Макроэкономика 2008_Обоснование себестоимости_исход 24" xfId="3899"/>
    <cellStyle name="_Макроэкономика 2008_Обоснование себестоимости_исход 25" xfId="3900"/>
    <cellStyle name="_Макроэкономика 2008_Обоснование себестоимости_исход 26" xfId="3901"/>
    <cellStyle name="_Макроэкономика 2008_Обоснование себестоимости_исход 27" xfId="3902"/>
    <cellStyle name="_Макроэкономика 2008_Обоснование себестоимости_исход 28" xfId="3903"/>
    <cellStyle name="_Макроэкономика 2008_Обоснование себестоимости_исход 29" xfId="3904"/>
    <cellStyle name="_Макроэкономика 2008_Обоснование себестоимости_исход 3" xfId="3905"/>
    <cellStyle name="_Макроэкономика 2008_Обоснование себестоимости_исход 3 2" xfId="3906"/>
    <cellStyle name="_Макроэкономика 2008_Обоснование себестоимости_исход 30" xfId="3907"/>
    <cellStyle name="_Макроэкономика 2008_Обоснование себестоимости_исход 31" xfId="3908"/>
    <cellStyle name="_Макроэкономика 2008_Обоснование себестоимости_исход 32" xfId="3909"/>
    <cellStyle name="_Макроэкономика 2008_Обоснование себестоимости_исход 33" xfId="3910"/>
    <cellStyle name="_Макроэкономика 2008_Обоснование себестоимости_исход 34" xfId="3911"/>
    <cellStyle name="_Макроэкономика 2008_Обоснование себестоимости_исход 4" xfId="3912"/>
    <cellStyle name="_Макроэкономика 2008_Обоснование себестоимости_исход 4 2" xfId="3913"/>
    <cellStyle name="_Макроэкономика 2008_Обоснование себестоимости_исход 5" xfId="3914"/>
    <cellStyle name="_Макроэкономика 2008_Обоснование себестоимости_исход 6" xfId="3915"/>
    <cellStyle name="_Макроэкономика 2008_Обоснование себестоимости_исход 7" xfId="3916"/>
    <cellStyle name="_Макроэкономика 2008_Обоснование себестоимости_исход 8" xfId="3917"/>
    <cellStyle name="_Макроэкономика 2008_Обоснование себестоимости_исход 9" xfId="3918"/>
    <cellStyle name="_Макроэкономика 2008_Обоснование себестоимости_исход__М08_4мес_Модернизация УПК Терновская-ХЗ" xfId="3919"/>
    <cellStyle name="_Макроэкономика 2008_Обоснование себестоимости_исход__М08_4мес_Модернизация УПК Терновская-ХЗ 10" xfId="3920"/>
    <cellStyle name="_Макроэкономика 2008_Обоснование себестоимости_исход__М08_4мес_Модернизация УПК Терновская-ХЗ 11" xfId="3921"/>
    <cellStyle name="_Макроэкономика 2008_Обоснование себестоимости_исход__М08_4мес_Модернизация УПК Терновская-ХЗ 12" xfId="3922"/>
    <cellStyle name="_Макроэкономика 2008_Обоснование себестоимости_исход__М08_4мес_Модернизация УПК Терновская-ХЗ 13" xfId="3923"/>
    <cellStyle name="_Макроэкономика 2008_Обоснование себестоимости_исход__М08_4мес_Модернизация УПК Терновская-ХЗ 14" xfId="3924"/>
    <cellStyle name="_Макроэкономика 2008_Обоснование себестоимости_исход__М08_4мес_Модернизация УПК Терновская-ХЗ 15" xfId="3925"/>
    <cellStyle name="_Макроэкономика 2008_Обоснование себестоимости_исход__М08_4мес_Модернизация УПК Терновская-ХЗ 16" xfId="3926"/>
    <cellStyle name="_Макроэкономика 2008_Обоснование себестоимости_исход__М08_4мес_Модернизация УПК Терновская-ХЗ 17" xfId="3927"/>
    <cellStyle name="_Макроэкономика 2008_Обоснование себестоимости_исход__М08_4мес_Модернизация УПК Терновская-ХЗ 18" xfId="3928"/>
    <cellStyle name="_Макроэкономика 2008_Обоснование себестоимости_исход__М08_4мес_Модернизация УПК Терновская-ХЗ 19" xfId="3929"/>
    <cellStyle name="_Макроэкономика 2008_Обоснование себестоимости_исход__М08_4мес_Модернизация УПК Терновская-ХЗ 2" xfId="3930"/>
    <cellStyle name="_Макроэкономика 2008_Обоснование себестоимости_исход__М08_4мес_Модернизация УПК Терновская-ХЗ 2 2" xfId="3931"/>
    <cellStyle name="_Макроэкономика 2008_Обоснование себестоимости_исход__М08_4мес_Модернизация УПК Терновская-ХЗ 20" xfId="3932"/>
    <cellStyle name="_Макроэкономика 2008_Обоснование себестоимости_исход__М08_4мес_Модернизация УПК Терновская-ХЗ 21" xfId="3933"/>
    <cellStyle name="_Макроэкономика 2008_Обоснование себестоимости_исход__М08_4мес_Модернизация УПК Терновская-ХЗ 22" xfId="3934"/>
    <cellStyle name="_Макроэкономика 2008_Обоснование себестоимости_исход__М08_4мес_Модернизация УПК Терновская-ХЗ 23" xfId="3935"/>
    <cellStyle name="_Макроэкономика 2008_Обоснование себестоимости_исход__М08_4мес_Модернизация УПК Терновская-ХЗ 24" xfId="3936"/>
    <cellStyle name="_Макроэкономика 2008_Обоснование себестоимости_исход__М08_4мес_Модернизация УПК Терновская-ХЗ 25" xfId="3937"/>
    <cellStyle name="_Макроэкономика 2008_Обоснование себестоимости_исход__М08_4мес_Модернизация УПК Терновская-ХЗ 26" xfId="3938"/>
    <cellStyle name="_Макроэкономика 2008_Обоснование себестоимости_исход__М08_4мес_Модернизация УПК Терновская-ХЗ 27" xfId="3939"/>
    <cellStyle name="_Макроэкономика 2008_Обоснование себестоимости_исход__М08_4мес_Модернизация УПК Терновская-ХЗ 28" xfId="3940"/>
    <cellStyle name="_Макроэкономика 2008_Обоснование себестоимости_исход__М08_4мес_Модернизация УПК Терновская-ХЗ 29" xfId="3941"/>
    <cellStyle name="_Макроэкономика 2008_Обоснование себестоимости_исход__М08_4мес_Модернизация УПК Терновская-ХЗ 3" xfId="3942"/>
    <cellStyle name="_Макроэкономика 2008_Обоснование себестоимости_исход__М08_4мес_Модернизация УПК Терновская-ХЗ 3 2" xfId="3943"/>
    <cellStyle name="_Макроэкономика 2008_Обоснование себестоимости_исход__М08_4мес_Модернизация УПК Терновская-ХЗ 30" xfId="3944"/>
    <cellStyle name="_Макроэкономика 2008_Обоснование себестоимости_исход__М08_4мес_Модернизация УПК Терновская-ХЗ 31" xfId="3945"/>
    <cellStyle name="_Макроэкономика 2008_Обоснование себестоимости_исход__М08_4мес_Модернизация УПК Терновская-ХЗ 32" xfId="3946"/>
    <cellStyle name="_Макроэкономика 2008_Обоснование себестоимости_исход__М08_4мес_Модернизация УПК Терновская-ХЗ 33" xfId="3947"/>
    <cellStyle name="_Макроэкономика 2008_Обоснование себестоимости_исход__М08_4мес_Модернизация УПК Терновская-ХЗ 34" xfId="3948"/>
    <cellStyle name="_Макроэкономика 2008_Обоснование себестоимости_исход__М08_4мес_Модернизация УПК Терновская-ХЗ 4" xfId="3949"/>
    <cellStyle name="_Макроэкономика 2008_Обоснование себестоимости_исход__М08_4мес_Модернизация УПК Терновская-ХЗ 4 2" xfId="3950"/>
    <cellStyle name="_Макроэкономика 2008_Обоснование себестоимости_исход__М08_4мес_Модернизация УПК Терновская-ХЗ 5" xfId="3951"/>
    <cellStyle name="_Макроэкономика 2008_Обоснование себестоимости_исход__М08_4мес_Модернизация УПК Терновская-ХЗ 6" xfId="3952"/>
    <cellStyle name="_Макроэкономика 2008_Обоснование себестоимости_исход__М08_4мес_Модернизация УПК Терновская-ХЗ 7" xfId="3953"/>
    <cellStyle name="_Макроэкономика 2008_Обоснование себестоимости_исход__М08_4мес_Модернизация УПК Терновская-ХЗ 8" xfId="3954"/>
    <cellStyle name="_Макроэкономика 2008_Обоснование себестоимости_исход__М08_4мес_Модернизация УПК Терновская-ХЗ 9" xfId="3955"/>
    <cellStyle name="_Макроэкономика 2008_Обоснование себестоимости_исход_Книга1" xfId="3956"/>
    <cellStyle name="_Макроэкономика 2008_Обоснование себестоимости_исход_Книга1 10" xfId="3957"/>
    <cellStyle name="_Макроэкономика 2008_Обоснование себестоимости_исход_Книга1 11" xfId="3958"/>
    <cellStyle name="_Макроэкономика 2008_Обоснование себестоимости_исход_Книга1 12" xfId="3959"/>
    <cellStyle name="_Макроэкономика 2008_Обоснование себестоимости_исход_Книга1 13" xfId="3960"/>
    <cellStyle name="_Макроэкономика 2008_Обоснование себестоимости_исход_Книга1 14" xfId="3961"/>
    <cellStyle name="_Макроэкономика 2008_Обоснование себестоимости_исход_Книга1 15" xfId="3962"/>
    <cellStyle name="_Макроэкономика 2008_Обоснование себестоимости_исход_Книга1 16" xfId="3963"/>
    <cellStyle name="_Макроэкономика 2008_Обоснование себестоимости_исход_Книга1 17" xfId="3964"/>
    <cellStyle name="_Макроэкономика 2008_Обоснование себестоимости_исход_Книга1 18" xfId="3965"/>
    <cellStyle name="_Макроэкономика 2008_Обоснование себестоимости_исход_Книга1 19" xfId="3966"/>
    <cellStyle name="_Макроэкономика 2008_Обоснование себестоимости_исход_Книга1 2" xfId="3967"/>
    <cellStyle name="_Макроэкономика 2008_Обоснование себестоимости_исход_Книга1 2 2" xfId="3968"/>
    <cellStyle name="_Макроэкономика 2008_Обоснование себестоимости_исход_Книга1 20" xfId="3969"/>
    <cellStyle name="_Макроэкономика 2008_Обоснование себестоимости_исход_Книга1 21" xfId="3970"/>
    <cellStyle name="_Макроэкономика 2008_Обоснование себестоимости_исход_Книга1 22" xfId="3971"/>
    <cellStyle name="_Макроэкономика 2008_Обоснование себестоимости_исход_Книга1 23" xfId="3972"/>
    <cellStyle name="_Макроэкономика 2008_Обоснование себестоимости_исход_Книга1 24" xfId="3973"/>
    <cellStyle name="_Макроэкономика 2008_Обоснование себестоимости_исход_Книга1 25" xfId="3974"/>
    <cellStyle name="_Макроэкономика 2008_Обоснование себестоимости_исход_Книга1 26" xfId="3975"/>
    <cellStyle name="_Макроэкономика 2008_Обоснование себестоимости_исход_Книга1 27" xfId="3976"/>
    <cellStyle name="_Макроэкономика 2008_Обоснование себестоимости_исход_Книга1 28" xfId="3977"/>
    <cellStyle name="_Макроэкономика 2008_Обоснование себестоимости_исход_Книга1 29" xfId="3978"/>
    <cellStyle name="_Макроэкономика 2008_Обоснование себестоимости_исход_Книга1 3" xfId="3979"/>
    <cellStyle name="_Макроэкономика 2008_Обоснование себестоимости_исход_Книга1 3 2" xfId="3980"/>
    <cellStyle name="_Макроэкономика 2008_Обоснование себестоимости_исход_Книга1 30" xfId="3981"/>
    <cellStyle name="_Макроэкономика 2008_Обоснование себестоимости_исход_Книга1 31" xfId="3982"/>
    <cellStyle name="_Макроэкономика 2008_Обоснование себестоимости_исход_Книга1 32" xfId="3983"/>
    <cellStyle name="_Макроэкономика 2008_Обоснование себестоимости_исход_Книга1 33" xfId="3984"/>
    <cellStyle name="_Макроэкономика 2008_Обоснование себестоимости_исход_Книга1 34" xfId="3985"/>
    <cellStyle name="_Макроэкономика 2008_Обоснование себестоимости_исход_Книга1 4" xfId="3986"/>
    <cellStyle name="_Макроэкономика 2008_Обоснование себестоимости_исход_Книга1 4 2" xfId="3987"/>
    <cellStyle name="_Макроэкономика 2008_Обоснование себестоимости_исход_Книга1 5" xfId="3988"/>
    <cellStyle name="_Макроэкономика 2008_Обоснование себестоимости_исход_Книга1 6" xfId="3989"/>
    <cellStyle name="_Макроэкономика 2008_Обоснование себестоимости_исход_Книга1 7" xfId="3990"/>
    <cellStyle name="_Макроэкономика 2008_Обоснование себестоимости_исход_Книга1 8" xfId="3991"/>
    <cellStyle name="_Макроэкономика 2008_Обоснование себестоимости_исход_Книга1 9" xfId="3992"/>
    <cellStyle name="_Макроэкономика 2008_расчет стоимости штрекоподдирочных машин" xfId="3993"/>
    <cellStyle name="_Макроэкономика 2008_расчет стоимости штрекоподдирочных машин 10" xfId="3994"/>
    <cellStyle name="_Макроэкономика 2008_расчет стоимости штрекоподдирочных машин 11" xfId="3995"/>
    <cellStyle name="_Макроэкономика 2008_расчет стоимости штрекоподдирочных машин 12" xfId="3996"/>
    <cellStyle name="_Макроэкономика 2008_расчет стоимости штрекоподдирочных машин 13" xfId="3997"/>
    <cellStyle name="_Макроэкономика 2008_расчет стоимости штрекоподдирочных машин 14" xfId="3998"/>
    <cellStyle name="_Макроэкономика 2008_расчет стоимости штрекоподдирочных машин 15" xfId="3999"/>
    <cellStyle name="_Макроэкономика 2008_расчет стоимости штрекоподдирочных машин 16" xfId="4000"/>
    <cellStyle name="_Макроэкономика 2008_расчет стоимости штрекоподдирочных машин 17" xfId="4001"/>
    <cellStyle name="_Макроэкономика 2008_расчет стоимости штрекоподдирочных машин 18" xfId="4002"/>
    <cellStyle name="_Макроэкономика 2008_расчет стоимости штрекоподдирочных машин 19" xfId="4003"/>
    <cellStyle name="_Макроэкономика 2008_расчет стоимости штрекоподдирочных машин 2" xfId="4004"/>
    <cellStyle name="_Макроэкономика 2008_расчет стоимости штрекоподдирочных машин 2 2" xfId="4005"/>
    <cellStyle name="_Макроэкономика 2008_расчет стоимости штрекоподдирочных машин 20" xfId="4006"/>
    <cellStyle name="_Макроэкономика 2008_расчет стоимости штрекоподдирочных машин 21" xfId="4007"/>
    <cellStyle name="_Макроэкономика 2008_расчет стоимости штрекоподдирочных машин 22" xfId="4008"/>
    <cellStyle name="_Макроэкономика 2008_расчет стоимости штрекоподдирочных машин 23" xfId="4009"/>
    <cellStyle name="_Макроэкономика 2008_расчет стоимости штрекоподдирочных машин 24" xfId="4010"/>
    <cellStyle name="_Макроэкономика 2008_расчет стоимости штрекоподдирочных машин 25" xfId="4011"/>
    <cellStyle name="_Макроэкономика 2008_расчет стоимости штрекоподдирочных машин 26" xfId="4012"/>
    <cellStyle name="_Макроэкономика 2008_расчет стоимости штрекоподдирочных машин 27" xfId="4013"/>
    <cellStyle name="_Макроэкономика 2008_расчет стоимости штрекоподдирочных машин 28" xfId="4014"/>
    <cellStyle name="_Макроэкономика 2008_расчет стоимости штрекоподдирочных машин 29" xfId="4015"/>
    <cellStyle name="_Макроэкономика 2008_расчет стоимости штрекоподдирочных машин 3" xfId="4016"/>
    <cellStyle name="_Макроэкономика 2008_расчет стоимости штрекоподдирочных машин 3 2" xfId="4017"/>
    <cellStyle name="_Макроэкономика 2008_расчет стоимости штрекоподдирочных машин 30" xfId="4018"/>
    <cellStyle name="_Макроэкономика 2008_расчет стоимости штрекоподдирочных машин 31" xfId="4019"/>
    <cellStyle name="_Макроэкономика 2008_расчет стоимости штрекоподдирочных машин 32" xfId="4020"/>
    <cellStyle name="_Макроэкономика 2008_расчет стоимости штрекоподдирочных машин 33" xfId="4021"/>
    <cellStyle name="_Макроэкономика 2008_расчет стоимости штрекоподдирочных машин 34" xfId="4022"/>
    <cellStyle name="_Макроэкономика 2008_расчет стоимости штрекоподдирочных машин 4" xfId="4023"/>
    <cellStyle name="_Макроэкономика 2008_расчет стоимости штрекоподдирочных машин 4 2" xfId="4024"/>
    <cellStyle name="_Макроэкономика 2008_расчет стоимости штрекоподдирочных машин 5" xfId="4025"/>
    <cellStyle name="_Макроэкономика 2008_расчет стоимости штрекоподдирочных машин 6" xfId="4026"/>
    <cellStyle name="_Макроэкономика 2008_расчет стоимости штрекоподдирочных машин 7" xfId="4027"/>
    <cellStyle name="_Макроэкономика 2008_расчет стоимости штрекоподдирочных машин 8" xfId="4028"/>
    <cellStyle name="_Макроэкономика 2008_расчет стоимости штрекоподдирочных машин 9" xfId="4029"/>
    <cellStyle name="_Макроэкономика 2008_Расчет эфективности высокозольной лавы С7" xfId="4030"/>
    <cellStyle name="_Макроэкономика 2008_Свод по угольным складам 11 06 08" xfId="4031"/>
    <cellStyle name="_Макроэкономика 2008_Свод по угольным складам 11 06 08 10" xfId="4032"/>
    <cellStyle name="_Макроэкономика 2008_Свод по угольным складам 11 06 08 11" xfId="4033"/>
    <cellStyle name="_Макроэкономика 2008_Свод по угольным складам 11 06 08 12" xfId="4034"/>
    <cellStyle name="_Макроэкономика 2008_Свод по угольным складам 11 06 08 13" xfId="4035"/>
    <cellStyle name="_Макроэкономика 2008_Свод по угольным складам 11 06 08 14" xfId="4036"/>
    <cellStyle name="_Макроэкономика 2008_Свод по угольным складам 11 06 08 15" xfId="4037"/>
    <cellStyle name="_Макроэкономика 2008_Свод по угольным складам 11 06 08 16" xfId="4038"/>
    <cellStyle name="_Макроэкономика 2008_Свод по угольным складам 11 06 08 17" xfId="4039"/>
    <cellStyle name="_Макроэкономика 2008_Свод по угольным складам 11 06 08 18" xfId="4040"/>
    <cellStyle name="_Макроэкономика 2008_Свод по угольным складам 11 06 08 19" xfId="4041"/>
    <cellStyle name="_Макроэкономика 2008_Свод по угольным складам 11 06 08 2" xfId="4042"/>
    <cellStyle name="_Макроэкономика 2008_Свод по угольным складам 11 06 08 2 2" xfId="4043"/>
    <cellStyle name="_Макроэкономика 2008_Свод по угольным складам 11 06 08 20" xfId="4044"/>
    <cellStyle name="_Макроэкономика 2008_Свод по угольным складам 11 06 08 21" xfId="4045"/>
    <cellStyle name="_Макроэкономика 2008_Свод по угольным складам 11 06 08 22" xfId="4046"/>
    <cellStyle name="_Макроэкономика 2008_Свод по угольным складам 11 06 08 23" xfId="4047"/>
    <cellStyle name="_Макроэкономика 2008_Свод по угольным складам 11 06 08 24" xfId="4048"/>
    <cellStyle name="_Макроэкономика 2008_Свод по угольным складам 11 06 08 25" xfId="4049"/>
    <cellStyle name="_Макроэкономика 2008_Свод по угольным складам 11 06 08 26" xfId="4050"/>
    <cellStyle name="_Макроэкономика 2008_Свод по угольным складам 11 06 08 27" xfId="4051"/>
    <cellStyle name="_Макроэкономика 2008_Свод по угольным складам 11 06 08 28" xfId="4052"/>
    <cellStyle name="_Макроэкономика 2008_Свод по угольным складам 11 06 08 29" xfId="4053"/>
    <cellStyle name="_Макроэкономика 2008_Свод по угольным складам 11 06 08 3" xfId="4054"/>
    <cellStyle name="_Макроэкономика 2008_Свод по угольным складам 11 06 08 3 2" xfId="4055"/>
    <cellStyle name="_Макроэкономика 2008_Свод по угольным складам 11 06 08 30" xfId="4056"/>
    <cellStyle name="_Макроэкономика 2008_Свод по угольным складам 11 06 08 31" xfId="4057"/>
    <cellStyle name="_Макроэкономика 2008_Свод по угольным складам 11 06 08 32" xfId="4058"/>
    <cellStyle name="_Макроэкономика 2008_Свод по угольным складам 11 06 08 33" xfId="4059"/>
    <cellStyle name="_Макроэкономика 2008_Свод по угольным складам 11 06 08 34" xfId="4060"/>
    <cellStyle name="_Макроэкономика 2008_Свод по угольным складам 11 06 08 4" xfId="4061"/>
    <cellStyle name="_Макроэкономика 2008_Свод по угольным складам 11 06 08 4 2" xfId="4062"/>
    <cellStyle name="_Макроэкономика 2008_Свод по угольным складам 11 06 08 5" xfId="4063"/>
    <cellStyle name="_Макроэкономика 2008_Свод по угольным складам 11 06 08 6" xfId="4064"/>
    <cellStyle name="_Макроэкономика 2008_Свод по угольным складам 11 06 08 7" xfId="4065"/>
    <cellStyle name="_Макроэкономика 2008_Свод по угольным складам 11 06 08 8" xfId="4066"/>
    <cellStyle name="_Макроэкономика 2008_Свод по угольным складам 11 06 08 9" xfId="4067"/>
    <cellStyle name="_Макроэкономика 2008_СРОЧНО для Ромащина 24.07.08" xfId="4068"/>
    <cellStyle name="_Макроэкономика 2008_СРОЧНО для Ромащина 24.07.08 10" xfId="4069"/>
    <cellStyle name="_Макроэкономика 2008_СРОЧНО для Ромащина 24.07.08 11" xfId="4070"/>
    <cellStyle name="_Макроэкономика 2008_СРОЧНО для Ромащина 24.07.08 12" xfId="4071"/>
    <cellStyle name="_Макроэкономика 2008_СРОЧНО для Ромащина 24.07.08 13" xfId="4072"/>
    <cellStyle name="_Макроэкономика 2008_СРОЧНО для Ромащина 24.07.08 14" xfId="4073"/>
    <cellStyle name="_Макроэкономика 2008_СРОЧНО для Ромащина 24.07.08 15" xfId="4074"/>
    <cellStyle name="_Макроэкономика 2008_СРОЧНО для Ромащина 24.07.08 16" xfId="4075"/>
    <cellStyle name="_Макроэкономика 2008_СРОЧНО для Ромащина 24.07.08 17" xfId="4076"/>
    <cellStyle name="_Макроэкономика 2008_СРОЧНО для Ромащина 24.07.08 18" xfId="4077"/>
    <cellStyle name="_Макроэкономика 2008_СРОЧНО для Ромащина 24.07.08 19" xfId="4078"/>
    <cellStyle name="_Макроэкономика 2008_СРОЧНО для Ромащина 24.07.08 2" xfId="4079"/>
    <cellStyle name="_Макроэкономика 2008_СРОЧНО для Ромащина 24.07.08 2 2" xfId="4080"/>
    <cellStyle name="_Макроэкономика 2008_СРОЧНО для Ромащина 24.07.08 20" xfId="4081"/>
    <cellStyle name="_Макроэкономика 2008_СРОЧНО для Ромащина 24.07.08 21" xfId="4082"/>
    <cellStyle name="_Макроэкономика 2008_СРОЧНО для Ромащина 24.07.08 22" xfId="4083"/>
    <cellStyle name="_Макроэкономика 2008_СРОЧНО для Ромащина 24.07.08 23" xfId="4084"/>
    <cellStyle name="_Макроэкономика 2008_СРОЧНО для Ромащина 24.07.08 24" xfId="4085"/>
    <cellStyle name="_Макроэкономика 2008_СРОЧНО для Ромащина 24.07.08 25" xfId="4086"/>
    <cellStyle name="_Макроэкономика 2008_СРОЧНО для Ромащина 24.07.08 26" xfId="4087"/>
    <cellStyle name="_Макроэкономика 2008_СРОЧНО для Ромащина 24.07.08 27" xfId="4088"/>
    <cellStyle name="_Макроэкономика 2008_СРОЧНО для Ромащина 24.07.08 28" xfId="4089"/>
    <cellStyle name="_Макроэкономика 2008_СРОЧНО для Ромащина 24.07.08 29" xfId="4090"/>
    <cellStyle name="_Макроэкономика 2008_СРОЧНО для Ромащина 24.07.08 3" xfId="4091"/>
    <cellStyle name="_Макроэкономика 2008_СРОЧНО для Ромащина 24.07.08 3 2" xfId="4092"/>
    <cellStyle name="_Макроэкономика 2008_СРОЧНО для Ромащина 24.07.08 30" xfId="4093"/>
    <cellStyle name="_Макроэкономика 2008_СРОЧНО для Ромащина 24.07.08 31" xfId="4094"/>
    <cellStyle name="_Макроэкономика 2008_СРОЧНО для Ромащина 24.07.08 32" xfId="4095"/>
    <cellStyle name="_Макроэкономика 2008_СРОЧНО для Ромащина 24.07.08 33" xfId="4096"/>
    <cellStyle name="_Макроэкономика 2008_СРОЧНО для Ромащина 24.07.08 34" xfId="4097"/>
    <cellStyle name="_Макроэкономика 2008_СРОЧНО для Ромащина 24.07.08 4" xfId="4098"/>
    <cellStyle name="_Макроэкономика 2008_СРОЧНО для Ромащина 24.07.08 4 2" xfId="4099"/>
    <cellStyle name="_Макроэкономика 2008_СРОЧНО для Ромащина 24.07.08 5" xfId="4100"/>
    <cellStyle name="_Макроэкономика 2008_СРОЧНО для Ромащина 24.07.08 6" xfId="4101"/>
    <cellStyle name="_Макроэкономика 2008_СРОЧНО для Ромащина 24.07.08 7" xfId="4102"/>
    <cellStyle name="_Макроэкономика 2008_СРОЧНО для Ромащина 24.07.08 8" xfId="4103"/>
    <cellStyle name="_Макроэкономика 2008_СРОЧНО для Ромащина 24.07.08 9" xfId="4104"/>
    <cellStyle name="_Макроэкономика 2008_СРОЧНО для Ромащина 24.07.08_Setup" xfId="4105"/>
    <cellStyle name="_Макроэкономика 2008_Терновская расчет СС 05 06 08 (2)" xfId="4106"/>
    <cellStyle name="_Макроэкономика 2008_Терновская расчет СС 05 06 08 (2) 10" xfId="4107"/>
    <cellStyle name="_Макроэкономика 2008_Терновская расчет СС 05 06 08 (2) 11" xfId="4108"/>
    <cellStyle name="_Макроэкономика 2008_Терновская расчет СС 05 06 08 (2) 12" xfId="4109"/>
    <cellStyle name="_Макроэкономика 2008_Терновская расчет СС 05 06 08 (2) 13" xfId="4110"/>
    <cellStyle name="_Макроэкономика 2008_Терновская расчет СС 05 06 08 (2) 14" xfId="4111"/>
    <cellStyle name="_Макроэкономика 2008_Терновская расчет СС 05 06 08 (2) 15" xfId="4112"/>
    <cellStyle name="_Макроэкономика 2008_Терновская расчет СС 05 06 08 (2) 16" xfId="4113"/>
    <cellStyle name="_Макроэкономика 2008_Терновская расчет СС 05 06 08 (2) 17" xfId="4114"/>
    <cellStyle name="_Макроэкономика 2008_Терновская расчет СС 05 06 08 (2) 18" xfId="4115"/>
    <cellStyle name="_Макроэкономика 2008_Терновская расчет СС 05 06 08 (2) 19" xfId="4116"/>
    <cellStyle name="_Макроэкономика 2008_Терновская расчет СС 05 06 08 (2) 2" xfId="4117"/>
    <cellStyle name="_Макроэкономика 2008_Терновская расчет СС 05 06 08 (2) 2 2" xfId="4118"/>
    <cellStyle name="_Макроэкономика 2008_Терновская расчет СС 05 06 08 (2) 20" xfId="4119"/>
    <cellStyle name="_Макроэкономика 2008_Терновская расчет СС 05 06 08 (2) 21" xfId="4120"/>
    <cellStyle name="_Макроэкономика 2008_Терновская расчет СС 05 06 08 (2) 22" xfId="4121"/>
    <cellStyle name="_Макроэкономика 2008_Терновская расчет СС 05 06 08 (2) 23" xfId="4122"/>
    <cellStyle name="_Макроэкономика 2008_Терновская расчет СС 05 06 08 (2) 24" xfId="4123"/>
    <cellStyle name="_Макроэкономика 2008_Терновская расчет СС 05 06 08 (2) 25" xfId="4124"/>
    <cellStyle name="_Макроэкономика 2008_Терновская расчет СС 05 06 08 (2) 26" xfId="4125"/>
    <cellStyle name="_Макроэкономика 2008_Терновская расчет СС 05 06 08 (2) 27" xfId="4126"/>
    <cellStyle name="_Макроэкономика 2008_Терновская расчет СС 05 06 08 (2) 28" xfId="4127"/>
    <cellStyle name="_Макроэкономика 2008_Терновская расчет СС 05 06 08 (2) 29" xfId="4128"/>
    <cellStyle name="_Макроэкономика 2008_Терновская расчет СС 05 06 08 (2) 3" xfId="4129"/>
    <cellStyle name="_Макроэкономика 2008_Терновская расчет СС 05 06 08 (2) 3 2" xfId="4130"/>
    <cellStyle name="_Макроэкономика 2008_Терновская расчет СС 05 06 08 (2) 30" xfId="4131"/>
    <cellStyle name="_Макроэкономика 2008_Терновская расчет СС 05 06 08 (2) 31" xfId="4132"/>
    <cellStyle name="_Макроэкономика 2008_Терновская расчет СС 05 06 08 (2) 32" xfId="4133"/>
    <cellStyle name="_Макроэкономика 2008_Терновская расчет СС 05 06 08 (2) 33" xfId="4134"/>
    <cellStyle name="_Макроэкономика 2008_Терновская расчет СС 05 06 08 (2) 34" xfId="4135"/>
    <cellStyle name="_Макроэкономика 2008_Терновская расчет СС 05 06 08 (2) 4" xfId="4136"/>
    <cellStyle name="_Макроэкономика 2008_Терновская расчет СС 05 06 08 (2) 4 2" xfId="4137"/>
    <cellStyle name="_Макроэкономика 2008_Терновская расчет СС 05 06 08 (2) 5" xfId="4138"/>
    <cellStyle name="_Макроэкономика 2008_Терновская расчет СС 05 06 08 (2) 6" xfId="4139"/>
    <cellStyle name="_Макроэкономика 2008_Терновская расчет СС 05 06 08 (2) 7" xfId="4140"/>
    <cellStyle name="_Макроэкономика 2008_Терновская расчет СС 05 06 08 (2) 8" xfId="4141"/>
    <cellStyle name="_Макроэкономика 2008_Терновская расчет СС 05 06 08 (2) 9" xfId="4142"/>
    <cellStyle name="_Макроэкономика 2008_форма обоснования себестоимости " xfId="4143"/>
    <cellStyle name="_Макроэкономика 2008_форма обоснования себестоимости  10" xfId="4144"/>
    <cellStyle name="_Макроэкономика 2008_форма обоснования себестоимости  11" xfId="4145"/>
    <cellStyle name="_Макроэкономика 2008_форма обоснования себестоимости  12" xfId="4146"/>
    <cellStyle name="_Макроэкономика 2008_форма обоснования себестоимости  13" xfId="4147"/>
    <cellStyle name="_Макроэкономика 2008_форма обоснования себестоимости  14" xfId="4148"/>
    <cellStyle name="_Макроэкономика 2008_форма обоснования себестоимости  15" xfId="4149"/>
    <cellStyle name="_Макроэкономика 2008_форма обоснования себестоимости  16" xfId="4150"/>
    <cellStyle name="_Макроэкономика 2008_форма обоснования себестоимости  17" xfId="4151"/>
    <cellStyle name="_Макроэкономика 2008_форма обоснования себестоимости  18" xfId="4152"/>
    <cellStyle name="_Макроэкономика 2008_форма обоснования себестоимости  19" xfId="4153"/>
    <cellStyle name="_Макроэкономика 2008_форма обоснования себестоимости  2" xfId="4154"/>
    <cellStyle name="_Макроэкономика 2008_форма обоснования себестоимости  2 2" xfId="4155"/>
    <cellStyle name="_Макроэкономика 2008_форма обоснования себестоимости  20" xfId="4156"/>
    <cellStyle name="_Макроэкономика 2008_форма обоснования себестоимости  21" xfId="4157"/>
    <cellStyle name="_Макроэкономика 2008_форма обоснования себестоимости  22" xfId="4158"/>
    <cellStyle name="_Макроэкономика 2008_форма обоснования себестоимости  23" xfId="4159"/>
    <cellStyle name="_Макроэкономика 2008_форма обоснования себестоимости  24" xfId="4160"/>
    <cellStyle name="_Макроэкономика 2008_форма обоснования себестоимости  25" xfId="4161"/>
    <cellStyle name="_Макроэкономика 2008_форма обоснования себестоимости  26" xfId="4162"/>
    <cellStyle name="_Макроэкономика 2008_форма обоснования себестоимости  27" xfId="4163"/>
    <cellStyle name="_Макроэкономика 2008_форма обоснования себестоимости  28" xfId="4164"/>
    <cellStyle name="_Макроэкономика 2008_форма обоснования себестоимости  29" xfId="4165"/>
    <cellStyle name="_Макроэкономика 2008_форма обоснования себестоимости  3" xfId="4166"/>
    <cellStyle name="_Макроэкономика 2008_форма обоснования себестоимости  3 2" xfId="4167"/>
    <cellStyle name="_Макроэкономика 2008_форма обоснования себестоимости  30" xfId="4168"/>
    <cellStyle name="_Макроэкономика 2008_форма обоснования себестоимости  31" xfId="4169"/>
    <cellStyle name="_Макроэкономика 2008_форма обоснования себестоимости  32" xfId="4170"/>
    <cellStyle name="_Макроэкономика 2008_форма обоснования себестоимости  33" xfId="4171"/>
    <cellStyle name="_Макроэкономика 2008_форма обоснования себестоимости  34" xfId="4172"/>
    <cellStyle name="_Макроэкономика 2008_форма обоснования себестоимости  4" xfId="4173"/>
    <cellStyle name="_Макроэкономика 2008_форма обоснования себестоимости  4 2" xfId="4174"/>
    <cellStyle name="_Макроэкономика 2008_форма обоснования себестоимости  5" xfId="4175"/>
    <cellStyle name="_Макроэкономика 2008_форма обоснования себестоимости  6" xfId="4176"/>
    <cellStyle name="_Макроэкономика 2008_форма обоснования себестоимости  7" xfId="4177"/>
    <cellStyle name="_Макроэкономика 2008_форма обоснования себестоимости  8" xfId="4178"/>
    <cellStyle name="_Макроэкономика 2008_форма обоснования себестоимости  9" xfId="4179"/>
    <cellStyle name="_Макроэкономика 2008_форма обоснования себестоимости __М08_4мес_Модернизация УПК Терновская-ХЗ" xfId="4180"/>
    <cellStyle name="_Макроэкономика 2008_форма обоснования себестоимости __М08_4мес_Модернизация УПК Терновская-ХЗ 10" xfId="4181"/>
    <cellStyle name="_Макроэкономика 2008_форма обоснования себестоимости __М08_4мес_Модернизация УПК Терновская-ХЗ 11" xfId="4182"/>
    <cellStyle name="_Макроэкономика 2008_форма обоснования себестоимости __М08_4мес_Модернизация УПК Терновская-ХЗ 12" xfId="4183"/>
    <cellStyle name="_Макроэкономика 2008_форма обоснования себестоимости __М08_4мес_Модернизация УПК Терновская-ХЗ 13" xfId="4184"/>
    <cellStyle name="_Макроэкономика 2008_форма обоснования себестоимости __М08_4мес_Модернизация УПК Терновская-ХЗ 14" xfId="4185"/>
    <cellStyle name="_Макроэкономика 2008_форма обоснования себестоимости __М08_4мес_Модернизация УПК Терновская-ХЗ 15" xfId="4186"/>
    <cellStyle name="_Макроэкономика 2008_форма обоснования себестоимости __М08_4мес_Модернизация УПК Терновская-ХЗ 16" xfId="4187"/>
    <cellStyle name="_Макроэкономика 2008_форма обоснования себестоимости __М08_4мес_Модернизация УПК Терновская-ХЗ 17" xfId="4188"/>
    <cellStyle name="_Макроэкономика 2008_форма обоснования себестоимости __М08_4мес_Модернизация УПК Терновская-ХЗ 18" xfId="4189"/>
    <cellStyle name="_Макроэкономика 2008_форма обоснования себестоимости __М08_4мес_Модернизация УПК Терновская-ХЗ 19" xfId="4190"/>
    <cellStyle name="_Макроэкономика 2008_форма обоснования себестоимости __М08_4мес_Модернизация УПК Терновская-ХЗ 2" xfId="4191"/>
    <cellStyle name="_Макроэкономика 2008_форма обоснования себестоимости __М08_4мес_Модернизация УПК Терновская-ХЗ 2 2" xfId="4192"/>
    <cellStyle name="_Макроэкономика 2008_форма обоснования себестоимости __М08_4мес_Модернизация УПК Терновская-ХЗ 20" xfId="4193"/>
    <cellStyle name="_Макроэкономика 2008_форма обоснования себестоимости __М08_4мес_Модернизация УПК Терновская-ХЗ 21" xfId="4194"/>
    <cellStyle name="_Макроэкономика 2008_форма обоснования себестоимости __М08_4мес_Модернизация УПК Терновская-ХЗ 22" xfId="4195"/>
    <cellStyle name="_Макроэкономика 2008_форма обоснования себестоимости __М08_4мес_Модернизация УПК Терновская-ХЗ 23" xfId="4196"/>
    <cellStyle name="_Макроэкономика 2008_форма обоснования себестоимости __М08_4мес_Модернизация УПК Терновская-ХЗ 24" xfId="4197"/>
    <cellStyle name="_Макроэкономика 2008_форма обоснования себестоимости __М08_4мес_Модернизация УПК Терновская-ХЗ 25" xfId="4198"/>
    <cellStyle name="_Макроэкономика 2008_форма обоснования себестоимости __М08_4мес_Модернизация УПК Терновская-ХЗ 26" xfId="4199"/>
    <cellStyle name="_Макроэкономика 2008_форма обоснования себестоимости __М08_4мес_Модернизация УПК Терновская-ХЗ 27" xfId="4200"/>
    <cellStyle name="_Макроэкономика 2008_форма обоснования себестоимости __М08_4мес_Модернизация УПК Терновская-ХЗ 28" xfId="4201"/>
    <cellStyle name="_Макроэкономика 2008_форма обоснования себестоимости __М08_4мес_Модернизация УПК Терновская-ХЗ 29" xfId="4202"/>
    <cellStyle name="_Макроэкономика 2008_форма обоснования себестоимости __М08_4мес_Модернизация УПК Терновская-ХЗ 3" xfId="4203"/>
    <cellStyle name="_Макроэкономика 2008_форма обоснования себестоимости __М08_4мес_Модернизация УПК Терновская-ХЗ 3 2" xfId="4204"/>
    <cellStyle name="_Макроэкономика 2008_форма обоснования себестоимости __М08_4мес_Модернизация УПК Терновская-ХЗ 30" xfId="4205"/>
    <cellStyle name="_Макроэкономика 2008_форма обоснования себестоимости __М08_4мес_Модернизация УПК Терновская-ХЗ 31" xfId="4206"/>
    <cellStyle name="_Макроэкономика 2008_форма обоснования себестоимости __М08_4мес_Модернизация УПК Терновская-ХЗ 32" xfId="4207"/>
    <cellStyle name="_Макроэкономика 2008_форма обоснования себестоимости __М08_4мес_Модернизация УПК Терновская-ХЗ 33" xfId="4208"/>
    <cellStyle name="_Макроэкономика 2008_форма обоснования себестоимости __М08_4мес_Модернизация УПК Терновская-ХЗ 34" xfId="4209"/>
    <cellStyle name="_Макроэкономика 2008_форма обоснования себестоимости __М08_4мес_Модернизация УПК Терновская-ХЗ 4" xfId="4210"/>
    <cellStyle name="_Макроэкономика 2008_форма обоснования себестоимости __М08_4мес_Модернизация УПК Терновская-ХЗ 4 2" xfId="4211"/>
    <cellStyle name="_Макроэкономика 2008_форма обоснования себестоимости __М08_4мес_Модернизация УПК Терновская-ХЗ 5" xfId="4212"/>
    <cellStyle name="_Макроэкономика 2008_форма обоснования себестоимости __М08_4мес_Модернизация УПК Терновская-ХЗ 6" xfId="4213"/>
    <cellStyle name="_Макроэкономика 2008_форма обоснования себестоимости __М08_4мес_Модернизация УПК Терновская-ХЗ 7" xfId="4214"/>
    <cellStyle name="_Макроэкономика 2008_форма обоснования себестоимости __М08_4мес_Модернизация УПК Терновская-ХЗ 8" xfId="4215"/>
    <cellStyle name="_Макроэкономика 2008_форма обоснования себестоимости __М08_4мес_Модернизация УПК Терновская-ХЗ 9" xfId="4216"/>
    <cellStyle name="_Макроэкономика 2008_форма обоснования себестоимости _Книга1" xfId="4217"/>
    <cellStyle name="_Макроэкономика 2008_форма обоснования себестоимости _Книга1 10" xfId="4218"/>
    <cellStyle name="_Макроэкономика 2008_форма обоснования себестоимости _Книга1 11" xfId="4219"/>
    <cellStyle name="_Макроэкономика 2008_форма обоснования себестоимости _Книга1 12" xfId="4220"/>
    <cellStyle name="_Макроэкономика 2008_форма обоснования себестоимости _Книга1 13" xfId="4221"/>
    <cellStyle name="_Макроэкономика 2008_форма обоснования себестоимости _Книга1 14" xfId="4222"/>
    <cellStyle name="_Макроэкономика 2008_форма обоснования себестоимости _Книга1 15" xfId="4223"/>
    <cellStyle name="_Макроэкономика 2008_форма обоснования себестоимости _Книга1 16" xfId="4224"/>
    <cellStyle name="_Макроэкономика 2008_форма обоснования себестоимости _Книга1 17" xfId="4225"/>
    <cellStyle name="_Макроэкономика 2008_форма обоснования себестоимости _Книга1 18" xfId="4226"/>
    <cellStyle name="_Макроэкономика 2008_форма обоснования себестоимости _Книга1 19" xfId="4227"/>
    <cellStyle name="_Макроэкономика 2008_форма обоснования себестоимости _Книга1 2" xfId="4228"/>
    <cellStyle name="_Макроэкономика 2008_форма обоснования себестоимости _Книга1 2 2" xfId="4229"/>
    <cellStyle name="_Макроэкономика 2008_форма обоснования себестоимости _Книга1 20" xfId="4230"/>
    <cellStyle name="_Макроэкономика 2008_форма обоснования себестоимости _Книга1 21" xfId="4231"/>
    <cellStyle name="_Макроэкономика 2008_форма обоснования себестоимости _Книга1 22" xfId="4232"/>
    <cellStyle name="_Макроэкономика 2008_форма обоснования себестоимости _Книга1 23" xfId="4233"/>
    <cellStyle name="_Макроэкономика 2008_форма обоснования себестоимости _Книга1 24" xfId="4234"/>
    <cellStyle name="_Макроэкономика 2008_форма обоснования себестоимости _Книга1 25" xfId="4235"/>
    <cellStyle name="_Макроэкономика 2008_форма обоснования себестоимости _Книга1 26" xfId="4236"/>
    <cellStyle name="_Макроэкономика 2008_форма обоснования себестоимости _Книга1 27" xfId="4237"/>
    <cellStyle name="_Макроэкономика 2008_форма обоснования себестоимости _Книга1 28" xfId="4238"/>
    <cellStyle name="_Макроэкономика 2008_форма обоснования себестоимости _Книга1 29" xfId="4239"/>
    <cellStyle name="_Макроэкономика 2008_форма обоснования себестоимости _Книга1 3" xfId="4240"/>
    <cellStyle name="_Макроэкономика 2008_форма обоснования себестоимости _Книга1 3 2" xfId="4241"/>
    <cellStyle name="_Макроэкономика 2008_форма обоснования себестоимости _Книга1 30" xfId="4242"/>
    <cellStyle name="_Макроэкономика 2008_форма обоснования себестоимости _Книга1 31" xfId="4243"/>
    <cellStyle name="_Макроэкономика 2008_форма обоснования себестоимости _Книга1 32" xfId="4244"/>
    <cellStyle name="_Макроэкономика 2008_форма обоснования себестоимости _Книга1 33" xfId="4245"/>
    <cellStyle name="_Макроэкономика 2008_форма обоснования себестоимости _Книга1 34" xfId="4246"/>
    <cellStyle name="_Макроэкономика 2008_форма обоснования себестоимости _Книга1 4" xfId="4247"/>
    <cellStyle name="_Макроэкономика 2008_форма обоснования себестоимости _Книга1 4 2" xfId="4248"/>
    <cellStyle name="_Макроэкономика 2008_форма обоснования себестоимости _Книга1 5" xfId="4249"/>
    <cellStyle name="_Макроэкономика 2008_форма обоснования себестоимости _Книга1 6" xfId="4250"/>
    <cellStyle name="_Макроэкономика 2008_форма обоснования себестоимости _Книга1 7" xfId="4251"/>
    <cellStyle name="_Макроэкономика 2008_форма обоснования себестоимости _Книга1 8" xfId="4252"/>
    <cellStyle name="_Макроэкономика 2008_форма обоснования себестоимости _Книга1 9" xfId="4253"/>
    <cellStyle name="_Макрпок" xfId="4254"/>
    <cellStyle name="_Материалы Бабушкина" xfId="4255"/>
    <cellStyle name="_Материалы Бабушкина 2" xfId="4256"/>
    <cellStyle name="_Материалы Бабушкина 3" xfId="4257"/>
    <cellStyle name="_Материалы Бабушкина 4" xfId="4258"/>
    <cellStyle name="_Материалы на 2009 год  14.08.08xls.xls-3" xfId="4259"/>
    <cellStyle name="_Материалы на 2009 год  14.08.08xls.xls-3 2" xfId="4260"/>
    <cellStyle name="_Материалы на 2009 год  14.08.08xls.xls-3 3" xfId="4261"/>
    <cellStyle name="_Материалы на 2009 год  14.08.08xls.xls-3 4" xfId="4262"/>
    <cellStyle name="_Материалы на 2009 год  24.06.08xls.xls-3" xfId="4263"/>
    <cellStyle name="_Материалы на 2009 год  24.06.08xls.xls-3 2" xfId="4264"/>
    <cellStyle name="_Материалы на 2009 год  24.06.08xls.xls-3 3" xfId="4265"/>
    <cellStyle name="_Материалы на 2009 год  24.06.08xls.xls-3 4" xfId="4266"/>
    <cellStyle name="_Мелкие проекты доп.финансирование" xfId="4267"/>
    <cellStyle name="_Мелкие проекты на 2 кв. 2008 г. после согласования лимита" xfId="4268"/>
    <cellStyle name="_мет" xfId="4269"/>
    <cellStyle name="_мет 10" xfId="4270"/>
    <cellStyle name="_мет 2" xfId="4271"/>
    <cellStyle name="_мет 3" xfId="4272"/>
    <cellStyle name="_мет 4" xfId="4273"/>
    <cellStyle name="_мет 5" xfId="4274"/>
    <cellStyle name="_мет 6" xfId="4275"/>
    <cellStyle name="_мет 7" xfId="4276"/>
    <cellStyle name="_мет 8" xfId="4277"/>
    <cellStyle name="_мет 9" xfId="4278"/>
    <cellStyle name="_мет_cеб_1кВтч_9м-цев" xfId="4279"/>
    <cellStyle name="_мет_Анализ Группы!!" xfId="4280"/>
    <cellStyle name="_мет_Анализ Группы!! 10" xfId="4281"/>
    <cellStyle name="_мет_Анализ Группы!! 2" xfId="4282"/>
    <cellStyle name="_мет_Анализ Группы!! 3" xfId="4283"/>
    <cellStyle name="_мет_Анализ Группы!! 4" xfId="4284"/>
    <cellStyle name="_мет_Анализ Группы!! 5" xfId="4285"/>
    <cellStyle name="_мет_Анализ Группы!! 6" xfId="4286"/>
    <cellStyle name="_мет_Анализ Группы!! 7" xfId="4287"/>
    <cellStyle name="_мет_Анализ Группы!! 8" xfId="4288"/>
    <cellStyle name="_мет_Анализ Группы!! 9" xfId="4289"/>
    <cellStyle name="_мет_Анализ Группы_4 чт" xfId="4290"/>
    <cellStyle name="_мет_Анализ Группы_4 чт 10" xfId="4291"/>
    <cellStyle name="_мет_Анализ Группы_4 чт 2" xfId="4292"/>
    <cellStyle name="_мет_Анализ Группы_4 чт 3" xfId="4293"/>
    <cellStyle name="_мет_Анализ Группы_4 чт 4" xfId="4294"/>
    <cellStyle name="_мет_Анализ Группы_4 чт 5" xfId="4295"/>
    <cellStyle name="_мет_Анализ Группы_4 чт 6" xfId="4296"/>
    <cellStyle name="_мет_Анализ Группы_4 чт 7" xfId="4297"/>
    <cellStyle name="_мет_Анализ Группы_4 чт 8" xfId="4298"/>
    <cellStyle name="_мет_Анализ Группы_4 чт 9" xfId="4299"/>
    <cellStyle name="_мет_Баланс9мес.2008" xfId="4300"/>
    <cellStyle name="_мет_БДР" xfId="4301"/>
    <cellStyle name="_мет_Книга2" xfId="4302"/>
    <cellStyle name="_мет_себ_1кВтч_4 кв_(БП, ТП) после БК" xfId="4303"/>
    <cellStyle name="_мет_С-ть 1 кВтч 4 месяца 2008_$" xfId="4304"/>
    <cellStyle name="_Металлургический дивизион - формы MR - v5.8" xfId="4305"/>
    <cellStyle name="_Металлургический дивизион - формы MR - v8.2" xfId="4306"/>
    <cellStyle name="_Металлургический дивизион - формы MR - v8.4" xfId="4307"/>
    <cellStyle name="_Модель 2008-1  26.10.07" xfId="4308"/>
    <cellStyle name="_Модель 2008-2  26.10.07" xfId="4309"/>
    <cellStyle name="_Модернизация оборудования ПС 6 кВ Калинина старая1" xfId="4310"/>
    <cellStyle name="_незаверш.строительство (к ИК Актива)" xfId="4311"/>
    <cellStyle name="_Незавершенка Соцуголь" xfId="4312"/>
    <cellStyle name="_Общий реестр ИП 2009 (версия 2)" xfId="4313"/>
    <cellStyle name="_Ожидаемое по мелким проектам (29 05 08)" xfId="4314"/>
    <cellStyle name="_Ориентировочный график платежей бл 4" xfId="4315"/>
    <cellStyle name="_Ориентировочный график платежей бл 4 2" xfId="4316"/>
    <cellStyle name="_Отчет о ходе реализации АСДУ_2007_1 пг.2007 27_07_07" xfId="4317"/>
    <cellStyle name="_Отчет о ходе реализации АСДУ_2007_1 пг.2007 27_07_07 2" xfId="4318"/>
    <cellStyle name="_Отчет о ходе реализации Чулковка РУ35 13_08_07" xfId="4319"/>
    <cellStyle name="_Павлорадпогрузтранс" xfId="4320"/>
    <cellStyle name="_Перегруппировка 2009 - 2011" xfId="4321"/>
    <cellStyle name="_Передача" xfId="4322"/>
    <cellStyle name="_Перечень ПТУ фактически списанного в 01-05 2007год" xfId="4323"/>
    <cellStyle name="_Прилож к протоколу  секции КР" xfId="4324"/>
    <cellStyle name="_приложение к протоколу" xfId="4325"/>
    <cellStyle name="_Приобретение" xfId="4326"/>
    <cellStyle name="_ПС Константиновка_2007-2604" xfId="4327"/>
    <cellStyle name="_ПТУ" xfId="4328"/>
    <cellStyle name="_ПТУ Перечень предпологаемого  списания в 01 2008" xfId="4329"/>
    <cellStyle name="_ПУ ИП08 Damel под протокол" xfId="4330"/>
    <cellStyle name="_ПУ ИП08 Проходческие кр 2" xfId="4331"/>
    <cellStyle name="_ПУ КС август" xfId="4332"/>
    <cellStyle name="_ПУ КС август 2" xfId="4333"/>
    <cellStyle name="_ПУ М12 v13" xfId="4334"/>
    <cellStyle name="_Радиост., 21.01.05" xfId="4335"/>
    <cellStyle name="_Радиост., 21.01.05 1" xfId="4336"/>
    <cellStyle name="_Радиост., 21.01.05 10" xfId="4337"/>
    <cellStyle name="_Радиост., 21.01.05 11" xfId="4338"/>
    <cellStyle name="_Радиост., 21.01.05 12" xfId="4339"/>
    <cellStyle name="_Радиост., 21.01.05 2" xfId="4340"/>
    <cellStyle name="_Радиост., 21.01.05 2 2" xfId="4341"/>
    <cellStyle name="_Радиост., 21.01.05 2_Setup" xfId="4342"/>
    <cellStyle name="_Радиост., 21.01.05 3" xfId="4343"/>
    <cellStyle name="_Радиост., 21.01.05 3 2" xfId="4344"/>
    <cellStyle name="_Радиост., 21.01.05 4" xfId="4345"/>
    <cellStyle name="_Радиост., 21.01.05 4 2" xfId="4346"/>
    <cellStyle name="_Радиост., 21.01.05 5" xfId="4347"/>
    <cellStyle name="_Радиост., 21.01.05 6" xfId="4348"/>
    <cellStyle name="_Радиост., 21.01.05 7" xfId="4349"/>
    <cellStyle name="_Радиост., 21.01.05 8" xfId="4350"/>
    <cellStyle name="_Радиост., 21.01.05 9" xfId="4351"/>
    <cellStyle name="_Радиост., 21.01.05_Setup" xfId="4352"/>
    <cellStyle name="_Расчет _1 (слайд 7) (2)" xfId="4353"/>
    <cellStyle name="_Расчет _1 (слайд 7) (2) 2" xfId="4354"/>
    <cellStyle name="_Расчет _1 (слайд 7) (2) 3" xfId="4355"/>
    <cellStyle name="_Расчет _1 (слайд 7) (2) 4" xfId="4356"/>
    <cellStyle name="_Расчет №1 (слайд 7)" xfId="4357"/>
    <cellStyle name="_Расчет №1 (слайд 7) 2" xfId="4358"/>
    <cellStyle name="_Расчет №1 (слайд 7) 3" xfId="4359"/>
    <cellStyle name="_Расчет №1 (слайд 7) 4" xfId="4360"/>
    <cellStyle name="_Расчет материалов ГК 2008" xfId="4361"/>
    <cellStyle name="_Расчет материалов ГК 2008 2" xfId="4362"/>
    <cellStyle name="_Расчет материалов ГК 2008 3" xfId="4363"/>
    <cellStyle name="_Расчет материалов ГК 2008 4" xfId="4364"/>
    <cellStyle name="_Реализация ОС ПРМЗ (2)" xfId="4365"/>
    <cellStyle name="_реестр" xfId="4366"/>
    <cellStyle name="_Реестр ПРМЗ 2008" xfId="4367"/>
    <cellStyle name="_Реестр ПРМЗ 2008_ПРМЗ Реестр ИП с дополнениями 2" xfId="4368"/>
    <cellStyle name="_Реестр ПРМЗ 2008_Реестр ИП (ЦОФ ОКТ) - расшир-й" xfId="4369"/>
    <cellStyle name="_Реестр ПРМЗ 2008_Реестр ИП (ЦофД) - расшир-й" xfId="4370"/>
    <cellStyle name="_Реестр ПРМЗ 2008_Реестр ИП КД - расшир-й" xfId="4371"/>
    <cellStyle name="_Реестр ПРМЗ 2008_Реестр ИП Социс -расшир-й" xfId="4372"/>
    <cellStyle name="_Реестр ПРМЗ 2008_Реестр ИП ЦОФ Ку-расшир-й" xfId="4373"/>
    <cellStyle name="_Реестр ПРМЗ 2008_Реестр ИП ЦОФ Па-расшир-й" xfId="4374"/>
    <cellStyle name="_реконструкции 07_Popkov" xfId="4375"/>
    <cellStyle name="_реконструкции 07_Popkov 2" xfId="4376"/>
    <cellStyle name="_Реконструкция ПС 3-18 " xfId="4377"/>
    <cellStyle name="_Реконструкция ПС Октябрьская ОРУ (для комитета)" xfId="4378"/>
    <cellStyle name="_Реконструкция ПС Скочинского (для комитета)" xfId="4379"/>
    <cellStyle name="_РКС" xfId="4380"/>
    <cellStyle name="_РМЗ 2008" xfId="4381"/>
    <cellStyle name="_РМЗ здания реализация" xfId="4382"/>
    <cellStyle name="_РМЗ Реестр ИП2008 (12) 16.10.07" xfId="4383"/>
    <cellStyle name="_РМЗ Реестр ИП2008 12.11.07" xfId="4384"/>
    <cellStyle name="_РМЗ Реестр ИП2008 12.11.07_ПРМЗ Реестр ИП с дополнениями 2" xfId="4385"/>
    <cellStyle name="_РМЗ Реестр ИП2008 12.11.07_Реестр ИП (ЦОФ ОКТ) - расшир-й" xfId="4386"/>
    <cellStyle name="_РМЗ Реестр ИП2008 12.11.07_Реестр ИП (ЦофД) - расшир-й" xfId="4387"/>
    <cellStyle name="_РМЗ Реестр ИП2008 12.11.07_Реестр ИП КД - расшир-й" xfId="4388"/>
    <cellStyle name="_РМЗ Реестр ИП2008 12.11.07_Реестр ИП Социс -расшир-й" xfId="4389"/>
    <cellStyle name="_РМЗ Реестр ИП2008 12.11.07_Реестр ИП ЦОФ Ку-расшир-й" xfId="4390"/>
    <cellStyle name="_РМЗ Реестр ИП2008 12.11.07_Реестр ИП ЦОФ Па-расшир-й" xfId="4391"/>
    <cellStyle name="_РМЗ Реестр ИП2008 18.12.07" xfId="4392"/>
    <cellStyle name="_РМЗ Реестр ИП2008 18.12.07_ПРМЗ Реестр ИП с дополнениями 2" xfId="4393"/>
    <cellStyle name="_РМЗ Реестр ИП2008 18.12.07_Реестр ИП (ЦОФ ОКТ) - расшир-й" xfId="4394"/>
    <cellStyle name="_РМЗ Реестр ИП2008 18.12.07_Реестр ИП (ЦофД) - расшир-й" xfId="4395"/>
    <cellStyle name="_РМЗ Реестр ИП2008 18.12.07_Реестр ИП КД - расшир-й" xfId="4396"/>
    <cellStyle name="_РМЗ Реестр ИП2008 18.12.07_Реестр ИП Социс -расшир-й" xfId="4397"/>
    <cellStyle name="_РМЗ Реестр ИП2008 18.12.07_Реестр ИП ЦОФ Ку-расшир-й" xfId="4398"/>
    <cellStyle name="_РМЗ Реестр ИП2008 18.12.07_Реестр ИП ЦОФ Па-расшир-й" xfId="4399"/>
    <cellStyle name="_Рутченково_04_09_07" xfId="4400"/>
    <cellStyle name="_Рутченково_июнь_2008_16.07.08" xfId="4401"/>
    <cellStyle name="_СВОД  Приобретение + КР  2 полугодие" xfId="4402"/>
    <cellStyle name="_свод (3)" xfId="4403"/>
    <cellStyle name="_Свод Актуарии (прав)" xfId="4404"/>
    <cellStyle name="_Свод Актуарии (прав) (2)" xfId="4405"/>
    <cellStyle name="_Свод материалов 2008 по шахтам" xfId="4406"/>
    <cellStyle name="_Свод материалов 2008 по шахтам 2" xfId="4407"/>
    <cellStyle name="_Свод материалов 2008 по шахтам 3" xfId="4408"/>
    <cellStyle name="_Свод материалов 2008 по шахтам 4" xfId="4409"/>
    <cellStyle name="_Свод материалов шахт 28 11 07 xls(6 11)" xfId="4410"/>
    <cellStyle name="_Свод материалов шахт 28 11 07 xls(6 11) 2" xfId="4411"/>
    <cellStyle name="_Свод материалов шахт 28 11 07 xls(6 11) 3" xfId="4412"/>
    <cellStyle name="_Свод материалов шахт 28 11 07 xls(6 11) 4" xfId="4413"/>
    <cellStyle name="_свод по ВШТ на основе свода доп.финанс." xfId="4414"/>
    <cellStyle name="_СВОД_2011" xfId="4415"/>
    <cellStyle name="_СВОД_2012" xfId="4416"/>
    <cellStyle name="_СВОД_2013" xfId="4417"/>
    <cellStyle name="_СВОД_2014" xfId="4418"/>
    <cellStyle name="_СВОД_2015" xfId="4419"/>
    <cellStyle name="_Сводная по мероприятиям_с учетом корректировки 16.07.07_с учетом корректировки Героев Космоса" xfId="4420"/>
    <cellStyle name="_Сводная по мероприятиям_с учетом корректировки 16.07.07_с учетом корректировки Героев Космоса 2" xfId="4421"/>
    <cellStyle name="_Сводная по мероприятиям_с учетом корректировки 16.07.07_с учетом корректировки Героев Космоса 2_Setup" xfId="4422"/>
    <cellStyle name="_Сводная по мероприятиям_с учетом корректировки 16.07.07_с учетом корректировки Героев Космоса_Setup" xfId="4423"/>
    <cellStyle name="_Сводный по мелким проектам от 04.12.07" xfId="4424"/>
    <cellStyle name="_Системы и ящики" xfId="4425"/>
    <cellStyle name="_Сквозная сс_2008" xfId="4426"/>
    <cellStyle name="_Сквозная сс_2008 2" xfId="4427"/>
    <cellStyle name="_Слайд 7" xfId="4428"/>
    <cellStyle name="_Слайд 7 2" xfId="4429"/>
    <cellStyle name="_Слайд 7 3" xfId="4430"/>
    <cellStyle name="_Слайд 7 4" xfId="4431"/>
    <cellStyle name="_Соцуголь аренда" xfId="4432"/>
    <cellStyle name="_Соцуголь Аренда помещений" xfId="4433"/>
    <cellStyle name="_СоцугольАренда столовых трудовым коллективам" xfId="4434"/>
    <cellStyle name="_Списание авто" xfId="4435"/>
    <cellStyle name="_Списание Управление качества  " xfId="4436"/>
    <cellStyle name="_С-сть и анализ КД" xfId="4437"/>
    <cellStyle name="_С-сть и анализ КД 2" xfId="4438"/>
    <cellStyle name="_С-сть и анализ ПУ" xfId="4439"/>
    <cellStyle name="_С-сть и анализ ПУ 2" xfId="4440"/>
    <cellStyle name="_С-сть КД" xfId="4441"/>
    <cellStyle name="_С-сть КД 2" xfId="4442"/>
    <cellStyle name="_С-сть ПУ (1)" xfId="4443"/>
    <cellStyle name="_С-сть ПУ (1) 2" xfId="4444"/>
    <cellStyle name="_С-сть ПУ 12 мес" xfId="4445"/>
    <cellStyle name="_СТ_Донецкая_25_08_07" xfId="4446"/>
    <cellStyle name="_Степная 2 листа СПИСАНИЕ_ОС_08Г (2)" xfId="4447"/>
    <cellStyle name="_Степная СПИСАНИЕ ОС-НЕЛЕКВИДЫ-2008" xfId="4448"/>
    <cellStyle name="_Степная СПИСАНИЕ_ГОРНЫХ ВЫР_08Г" xfId="4449"/>
    <cellStyle name="_Степная СПИСАНИЕ_ОС_08Г (3)" xfId="4450"/>
    <cellStyle name="_СТФ" xfId="4451"/>
    <cellStyle name="_Супер-макет отчетов по ИП 2008-3" xfId="4452"/>
    <cellStyle name="_Супер-макет отчетов по ИП 2008-3 2" xfId="4453"/>
    <cellStyle name="_Таблицы для Отчета 2007" xfId="4454"/>
    <cellStyle name="_Талмуд КД" xfId="4455"/>
    <cellStyle name="_Талмуд КД (2 чт)" xfId="4456"/>
    <cellStyle name="_Талмуд КД (2 чт) 2" xfId="4457"/>
    <cellStyle name="_Талмуд КД (2 чт)_Setup" xfId="4458"/>
    <cellStyle name="_Талмуд КД 2" xfId="4459"/>
    <cellStyle name="_Талмуд КД_Setup" xfId="4460"/>
    <cellStyle name="_Талмуд КД-2" xfId="4461"/>
    <cellStyle name="_Талмуд КД-2 2" xfId="4462"/>
    <cellStyle name="_Талмуд КД-2_Setup" xfId="4463"/>
    <cellStyle name="_Талмуд ПУ" xfId="4464"/>
    <cellStyle name="_Талмуд ПУ 2" xfId="4465"/>
    <cellStyle name="_Талмуд ПУ_Setup" xfId="4466"/>
    <cellStyle name="_ТЕКУЩИЙ ПЛАН 2007 на 475 млн.07.12.2006 с фамилиями" xfId="4467"/>
    <cellStyle name="_ТП ПУ 2 кв_25.03_1" xfId="4468"/>
    <cellStyle name="_ТП ПУ 2 кв_25.03_1_Setup" xfId="4469"/>
    <cellStyle name="_Фин_Константиновка" xfId="4470"/>
    <cellStyle name="_Формат ПЭС ЭУ 2 кв" xfId="4471"/>
    <cellStyle name="_Формат ПЭС ЭУ 2 кв (2)" xfId="4472"/>
    <cellStyle name="_Формат ПЭС ЭУ 2 кв (2) 2" xfId="4473"/>
    <cellStyle name="_Формат ПЭС ЭУ 2 кв 2" xfId="4474"/>
    <cellStyle name="_Цены КС 2008" xfId="4475"/>
    <cellStyle name="_Цены КС 2008 2" xfId="4476"/>
    <cellStyle name="_Цены КС 2008 3" xfId="4477"/>
    <cellStyle name="_Цены КС 2008 4" xfId="4478"/>
    <cellStyle name="_ЦОФ Кураховская" xfId="4479"/>
    <cellStyle name="_ЦФО_ДТЭК_МТО_07_07 РАСА" xfId="4480"/>
    <cellStyle name="_ЦФО_ДТЭК_МТО_07_07 РАСА 2" xfId="4481"/>
    <cellStyle name="_ЦФО_ДТЭК_МТО_07_07 РАСА 2_Setup" xfId="4482"/>
    <cellStyle name="_ЦФО_ДТЭК_МТО_07_07 РАСА_Setup" xfId="4483"/>
    <cellStyle name="_ШтабКвартира - формы MR - v3.0" xfId="4484"/>
    <cellStyle name="_ШтабКвартира - формы MR - v3.0 10" xfId="4485"/>
    <cellStyle name="_ШтабКвартира - формы MR - v3.0 2" xfId="4486"/>
    <cellStyle name="_ШтабКвартира - формы MR - v3.0 3" xfId="4487"/>
    <cellStyle name="_ШтабКвартира - формы MR - v3.0 4" xfId="4488"/>
    <cellStyle name="_ШтабКвартира - формы MR - v3.0 5" xfId="4489"/>
    <cellStyle name="_ШтабКвартира - формы MR - v3.0 6" xfId="4490"/>
    <cellStyle name="_ШтабКвартира - формы MR - v3.0 7" xfId="4491"/>
    <cellStyle name="_ШтабКвартира - формы MR - v3.0 8" xfId="4492"/>
    <cellStyle name="_ШтабКвартира - формы MR - v3.0 9" xfId="4493"/>
    <cellStyle name="_ШтабКвартира - формы MR - v3.0_cеб_1кВтч_9м-цев" xfId="4494"/>
    <cellStyle name="_ШтабКвартира - формы MR - v3.0_Анализ Группы!!" xfId="4495"/>
    <cellStyle name="_ШтабКвартира - формы MR - v3.0_Анализ Группы!! 10" xfId="4496"/>
    <cellStyle name="_ШтабКвартира - формы MR - v3.0_Анализ Группы!! 2" xfId="4497"/>
    <cellStyle name="_ШтабКвартира - формы MR - v3.0_Анализ Группы!! 3" xfId="4498"/>
    <cellStyle name="_ШтабКвартира - формы MR - v3.0_Анализ Группы!! 4" xfId="4499"/>
    <cellStyle name="_ШтабКвартира - формы MR - v3.0_Анализ Группы!! 5" xfId="4500"/>
    <cellStyle name="_ШтабКвартира - формы MR - v3.0_Анализ Группы!! 6" xfId="4501"/>
    <cellStyle name="_ШтабКвартира - формы MR - v3.0_Анализ Группы!! 7" xfId="4502"/>
    <cellStyle name="_ШтабКвартира - формы MR - v3.0_Анализ Группы!! 8" xfId="4503"/>
    <cellStyle name="_ШтабКвартира - формы MR - v3.0_Анализ Группы!! 9" xfId="4504"/>
    <cellStyle name="_ШтабКвартира - формы MR - v3.0_Анализ Группы_4 чт" xfId="4505"/>
    <cellStyle name="_ШтабКвартира - формы MR - v3.0_Анализ Группы_4 чт 10" xfId="4506"/>
    <cellStyle name="_ШтабКвартира - формы MR - v3.0_Анализ Группы_4 чт 2" xfId="4507"/>
    <cellStyle name="_ШтабКвартира - формы MR - v3.0_Анализ Группы_4 чт 3" xfId="4508"/>
    <cellStyle name="_ШтабКвартира - формы MR - v3.0_Анализ Группы_4 чт 4" xfId="4509"/>
    <cellStyle name="_ШтабКвартира - формы MR - v3.0_Анализ Группы_4 чт 5" xfId="4510"/>
    <cellStyle name="_ШтабКвартира - формы MR - v3.0_Анализ Группы_4 чт 6" xfId="4511"/>
    <cellStyle name="_ШтабКвартира - формы MR - v3.0_Анализ Группы_4 чт 7" xfId="4512"/>
    <cellStyle name="_ШтабКвартира - формы MR - v3.0_Анализ Группы_4 чт 8" xfId="4513"/>
    <cellStyle name="_ШтабКвартира - формы MR - v3.0_Анализ Группы_4 чт 9" xfId="4514"/>
    <cellStyle name="_ШтабКвартира - формы MR - v3.0_Баланс9мес.2008" xfId="4515"/>
    <cellStyle name="_ШтабКвартира - формы MR - v3.0_БДР" xfId="4516"/>
    <cellStyle name="_ШтабКвартира - формы MR - v3.0_Книга2" xfId="4517"/>
    <cellStyle name="_ШтабКвартира - формы MR - v3.0_себ_1кВтч_4 кв_(БП, ТП) после БК" xfId="4518"/>
    <cellStyle name="_ШтабКвартира - формы MR - v3.0_С-ть 1 кВтч 4 месяца 2008_$" xfId="4519"/>
    <cellStyle name="_ШтабКвартира - формы MR - v5 0" xfId="4520"/>
    <cellStyle name="_ШтабКвартира - формы MR - v5 0 10" xfId="4521"/>
    <cellStyle name="_ШтабКвартира - формы MR - v5 0 2" xfId="4522"/>
    <cellStyle name="_ШтабКвартира - формы MR - v5 0 3" xfId="4523"/>
    <cellStyle name="_ШтабКвартира - формы MR - v5 0 4" xfId="4524"/>
    <cellStyle name="_ШтабКвартира - формы MR - v5 0 5" xfId="4525"/>
    <cellStyle name="_ШтабКвартира - формы MR - v5 0 6" xfId="4526"/>
    <cellStyle name="_ШтабКвартира - формы MR - v5 0 7" xfId="4527"/>
    <cellStyle name="_ШтабКвартира - формы MR - v5 0 8" xfId="4528"/>
    <cellStyle name="_ШтабКвартира - формы MR - v5 0 9" xfId="4529"/>
    <cellStyle name="_ШтабКвартира - формы MR - v5 0_cеб_1кВтч_9м-цев" xfId="4530"/>
    <cellStyle name="_ШтабКвартира - формы MR - v5 0_Анализ Группы!!" xfId="4531"/>
    <cellStyle name="_ШтабКвартира - формы MR - v5 0_Анализ Группы!! 10" xfId="4532"/>
    <cellStyle name="_ШтабКвартира - формы MR - v5 0_Анализ Группы!! 2" xfId="4533"/>
    <cellStyle name="_ШтабКвартира - формы MR - v5 0_Анализ Группы!! 3" xfId="4534"/>
    <cellStyle name="_ШтабКвартира - формы MR - v5 0_Анализ Группы!! 4" xfId="4535"/>
    <cellStyle name="_ШтабКвартира - формы MR - v5 0_Анализ Группы!! 5" xfId="4536"/>
    <cellStyle name="_ШтабКвартира - формы MR - v5 0_Анализ Группы!! 6" xfId="4537"/>
    <cellStyle name="_ШтабКвартира - формы MR - v5 0_Анализ Группы!! 7" xfId="4538"/>
    <cellStyle name="_ШтабКвартира - формы MR - v5 0_Анализ Группы!! 8" xfId="4539"/>
    <cellStyle name="_ШтабКвартира - формы MR - v5 0_Анализ Группы!! 9" xfId="4540"/>
    <cellStyle name="_ШтабКвартира - формы MR - v5 0_Анализ Группы_4 чт" xfId="4541"/>
    <cellStyle name="_ШтабКвартира - формы MR - v5 0_Анализ Группы_4 чт 10" xfId="4542"/>
    <cellStyle name="_ШтабКвартира - формы MR - v5 0_Анализ Группы_4 чт 2" xfId="4543"/>
    <cellStyle name="_ШтабКвартира - формы MR - v5 0_Анализ Группы_4 чт 3" xfId="4544"/>
    <cellStyle name="_ШтабКвартира - формы MR - v5 0_Анализ Группы_4 чт 4" xfId="4545"/>
    <cellStyle name="_ШтабКвартира - формы MR - v5 0_Анализ Группы_4 чт 5" xfId="4546"/>
    <cellStyle name="_ШтабКвартира - формы MR - v5 0_Анализ Группы_4 чт 6" xfId="4547"/>
    <cellStyle name="_ШтабКвартира - формы MR - v5 0_Анализ Группы_4 чт 7" xfId="4548"/>
    <cellStyle name="_ШтабКвартира - формы MR - v5 0_Анализ Группы_4 чт 8" xfId="4549"/>
    <cellStyle name="_ШтабКвартира - формы MR - v5 0_Анализ Группы_4 чт 9" xfId="4550"/>
    <cellStyle name="_ШтабКвартира - формы MR - v5 0_Баланс9мес.2008" xfId="4551"/>
    <cellStyle name="_ШтабКвартира - формы MR - v5 0_БДР" xfId="4552"/>
    <cellStyle name="_ШтабКвартира - формы MR - v5 0_Книга2" xfId="4553"/>
    <cellStyle name="_ШтабКвартира - формы MR - v5 0_себ_1кВтч_4 кв_(БП, ТП) после БК" xfId="4554"/>
    <cellStyle name="_ШтабКвартира - формы MR - v5 0_С-ть 1 кВтч 4 месяца 2008_$" xfId="4555"/>
    <cellStyle name="_ШтабКвартира - формы MR - v7.2(уточнить соответствие)" xfId="4556"/>
    <cellStyle name="_ШтабКвартира - формы MR - v7.2(уточнить соответствие) 10" xfId="4557"/>
    <cellStyle name="_ШтабКвартира - формы MR - v7.2(уточнить соответствие) 2" xfId="4558"/>
    <cellStyle name="_ШтабКвартира - формы MR - v7.2(уточнить соответствие) 3" xfId="4559"/>
    <cellStyle name="_ШтабКвартира - формы MR - v7.2(уточнить соответствие) 4" xfId="4560"/>
    <cellStyle name="_ШтабКвартира - формы MR - v7.2(уточнить соответствие) 5" xfId="4561"/>
    <cellStyle name="_ШтабКвартира - формы MR - v7.2(уточнить соответствие) 6" xfId="4562"/>
    <cellStyle name="_ШтабКвартира - формы MR - v7.2(уточнить соответствие) 7" xfId="4563"/>
    <cellStyle name="_ШтабКвартира - формы MR - v7.2(уточнить соответствие) 8" xfId="4564"/>
    <cellStyle name="_ШтабКвартира - формы MR - v7.2(уточнить соответствие) 9" xfId="4565"/>
    <cellStyle name="_ШтабКвартира - формы MR - v7.2(уточнить соответствие)_cеб_1кВтч_9м-цев" xfId="4566"/>
    <cellStyle name="_ШтабКвартира - формы MR - v7.2(уточнить соответствие)_Анализ Группы!!" xfId="4567"/>
    <cellStyle name="_ШтабКвартира - формы MR - v7.2(уточнить соответствие)_Анализ Группы!! 10" xfId="4568"/>
    <cellStyle name="_ШтабКвартира - формы MR - v7.2(уточнить соответствие)_Анализ Группы!! 2" xfId="4569"/>
    <cellStyle name="_ШтабКвартира - формы MR - v7.2(уточнить соответствие)_Анализ Группы!! 3" xfId="4570"/>
    <cellStyle name="_ШтабКвартира - формы MR - v7.2(уточнить соответствие)_Анализ Группы!! 4" xfId="4571"/>
    <cellStyle name="_ШтабКвартира - формы MR - v7.2(уточнить соответствие)_Анализ Группы!! 5" xfId="4572"/>
    <cellStyle name="_ШтабКвартира - формы MR - v7.2(уточнить соответствие)_Анализ Группы!! 6" xfId="4573"/>
    <cellStyle name="_ШтабКвартира - формы MR - v7.2(уточнить соответствие)_Анализ Группы!! 7" xfId="4574"/>
    <cellStyle name="_ШтабКвартира - формы MR - v7.2(уточнить соответствие)_Анализ Группы!! 8" xfId="4575"/>
    <cellStyle name="_ШтабКвартира - формы MR - v7.2(уточнить соответствие)_Анализ Группы!! 9" xfId="4576"/>
    <cellStyle name="_ШтабКвартира - формы MR - v7.2(уточнить соответствие)_Анализ Группы_4 чт" xfId="4577"/>
    <cellStyle name="_ШтабКвартира - формы MR - v7.2(уточнить соответствие)_Анализ Группы_4 чт 10" xfId="4578"/>
    <cellStyle name="_ШтабКвартира - формы MR - v7.2(уточнить соответствие)_Анализ Группы_4 чт 2" xfId="4579"/>
    <cellStyle name="_ШтабКвартира - формы MR - v7.2(уточнить соответствие)_Анализ Группы_4 чт 3" xfId="4580"/>
    <cellStyle name="_ШтабКвартира - формы MR - v7.2(уточнить соответствие)_Анализ Группы_4 чт 4" xfId="4581"/>
    <cellStyle name="_ШтабКвартира - формы MR - v7.2(уточнить соответствие)_Анализ Группы_4 чт 5" xfId="4582"/>
    <cellStyle name="_ШтабКвартира - формы MR - v7.2(уточнить соответствие)_Анализ Группы_4 чт 6" xfId="4583"/>
    <cellStyle name="_ШтабКвартира - формы MR - v7.2(уточнить соответствие)_Анализ Группы_4 чт 7" xfId="4584"/>
    <cellStyle name="_ШтабКвартира - формы MR - v7.2(уточнить соответствие)_Анализ Группы_4 чт 8" xfId="4585"/>
    <cellStyle name="_ШтабКвартира - формы MR - v7.2(уточнить соответствие)_Анализ Группы_4 чт 9" xfId="4586"/>
    <cellStyle name="_ШтабКвартира - формы MR - v7.2(уточнить соответствие)_Баланс9мес.2008" xfId="4587"/>
    <cellStyle name="_ШтабКвартира - формы MR - v7.2(уточнить соответствие)_БДР" xfId="4588"/>
    <cellStyle name="_ШтабКвартира - формы MR - v7.2(уточнить соответствие)_Книга2" xfId="4589"/>
    <cellStyle name="_ШтабКвартира - формы MR - v7.2(уточнить соответствие)_себ_1кВтч_4 кв_(БП, ТП) после БК" xfId="4590"/>
    <cellStyle name="_ШтабКвартира - формы MR - v7.2(уточнить соответствие)_С-ть 1 кВтч 4 месяца 2008_$" xfId="4591"/>
    <cellStyle name="_ШтабКвартира - формы MR - v8.1" xfId="4592"/>
    <cellStyle name="_ШтабКвартира - формы MR - v8.1 10" xfId="4593"/>
    <cellStyle name="_ШтабКвартира - формы MR - v8.1 2" xfId="4594"/>
    <cellStyle name="_ШтабКвартира - формы MR - v8.1 3" xfId="4595"/>
    <cellStyle name="_ШтабКвартира - формы MR - v8.1 4" xfId="4596"/>
    <cellStyle name="_ШтабКвартира - формы MR - v8.1 5" xfId="4597"/>
    <cellStyle name="_ШтабКвартира - формы MR - v8.1 6" xfId="4598"/>
    <cellStyle name="_ШтабКвартира - формы MR - v8.1 7" xfId="4599"/>
    <cellStyle name="_ШтабКвартира - формы MR - v8.1 8" xfId="4600"/>
    <cellStyle name="_ШтабКвартира - формы MR - v8.1 9" xfId="4601"/>
    <cellStyle name="_ШтабКвартира - формы MR - v8.1_cеб_1кВтч_9м-цев" xfId="4602"/>
    <cellStyle name="_ШтабКвартира - формы MR - v8.1_Анализ Группы!!" xfId="4603"/>
    <cellStyle name="_ШтабКвартира - формы MR - v8.1_Анализ Группы!! 10" xfId="4604"/>
    <cellStyle name="_ШтабКвартира - формы MR - v8.1_Анализ Группы!! 2" xfId="4605"/>
    <cellStyle name="_ШтабКвартира - формы MR - v8.1_Анализ Группы!! 3" xfId="4606"/>
    <cellStyle name="_ШтабКвартира - формы MR - v8.1_Анализ Группы!! 4" xfId="4607"/>
    <cellStyle name="_ШтабКвартира - формы MR - v8.1_Анализ Группы!! 5" xfId="4608"/>
    <cellStyle name="_ШтабКвартира - формы MR - v8.1_Анализ Группы!! 6" xfId="4609"/>
    <cellStyle name="_ШтабКвартира - формы MR - v8.1_Анализ Группы!! 7" xfId="4610"/>
    <cellStyle name="_ШтабКвартира - формы MR - v8.1_Анализ Группы!! 8" xfId="4611"/>
    <cellStyle name="_ШтабКвартира - формы MR - v8.1_Анализ Группы!! 9" xfId="4612"/>
    <cellStyle name="_ШтабКвартира - формы MR - v8.1_Анализ Группы_4 чт" xfId="4613"/>
    <cellStyle name="_ШтабКвартира - формы MR - v8.1_Анализ Группы_4 чт 10" xfId="4614"/>
    <cellStyle name="_ШтабКвартира - формы MR - v8.1_Анализ Группы_4 чт 2" xfId="4615"/>
    <cellStyle name="_ШтабКвартира - формы MR - v8.1_Анализ Группы_4 чт 3" xfId="4616"/>
    <cellStyle name="_ШтабКвартира - формы MR - v8.1_Анализ Группы_4 чт 4" xfId="4617"/>
    <cellStyle name="_ШтабКвартира - формы MR - v8.1_Анализ Группы_4 чт 5" xfId="4618"/>
    <cellStyle name="_ШтабКвартира - формы MR - v8.1_Анализ Группы_4 чт 6" xfId="4619"/>
    <cellStyle name="_ШтабКвартира - формы MR - v8.1_Анализ Группы_4 чт 7" xfId="4620"/>
    <cellStyle name="_ШтабКвартира - формы MR - v8.1_Анализ Группы_4 чт 8" xfId="4621"/>
    <cellStyle name="_ШтабКвартира - формы MR - v8.1_Анализ Группы_4 чт 9" xfId="4622"/>
    <cellStyle name="_ШтабКвартира - формы MR - v8.1_Баланс9мес.2008" xfId="4623"/>
    <cellStyle name="_ШтабКвартира - формы MR - v8.1_БДР" xfId="4624"/>
    <cellStyle name="_ШтабКвартира - формы MR - v8.1_Книга2" xfId="4625"/>
    <cellStyle name="_ШтабКвартира - формы MR - v8.1_себ_1кВтч_4 кв_(БП, ТП) после БК" xfId="4626"/>
    <cellStyle name="_ШтабКвартира - формы MR - v8.1_С-ть 1 кВтч 4 месяца 2008_$" xfId="4627"/>
    <cellStyle name="_ШтабКвартира - формы MR - v8.2" xfId="4628"/>
    <cellStyle name="_ШтабКвартира - формы MR - v8.2 10" xfId="4629"/>
    <cellStyle name="_ШтабКвартира - формы MR - v8.2 2" xfId="4630"/>
    <cellStyle name="_ШтабКвартира - формы MR - v8.2 3" xfId="4631"/>
    <cellStyle name="_ШтабКвартира - формы MR - v8.2 4" xfId="4632"/>
    <cellStyle name="_ШтабКвартира - формы MR - v8.2 5" xfId="4633"/>
    <cellStyle name="_ШтабКвартира - формы MR - v8.2 6" xfId="4634"/>
    <cellStyle name="_ШтабКвартира - формы MR - v8.2 7" xfId="4635"/>
    <cellStyle name="_ШтабКвартира - формы MR - v8.2 8" xfId="4636"/>
    <cellStyle name="_ШтабКвартира - формы MR - v8.2 9" xfId="4637"/>
    <cellStyle name="_ШтабКвартира - формы MR - v8.2_cеб_1кВтч_9м-цев" xfId="4638"/>
    <cellStyle name="_ШтабКвартира - формы MR - v8.2_Анализ Группы!!" xfId="4639"/>
    <cellStyle name="_ШтабКвартира - формы MR - v8.2_Анализ Группы!! 10" xfId="4640"/>
    <cellStyle name="_ШтабКвартира - формы MR - v8.2_Анализ Группы!! 2" xfId="4641"/>
    <cellStyle name="_ШтабКвартира - формы MR - v8.2_Анализ Группы!! 3" xfId="4642"/>
    <cellStyle name="_ШтабКвартира - формы MR - v8.2_Анализ Группы!! 4" xfId="4643"/>
    <cellStyle name="_ШтабКвартира - формы MR - v8.2_Анализ Группы!! 5" xfId="4644"/>
    <cellStyle name="_ШтабКвартира - формы MR - v8.2_Анализ Группы!! 6" xfId="4645"/>
    <cellStyle name="_ШтабКвартира - формы MR - v8.2_Анализ Группы!! 7" xfId="4646"/>
    <cellStyle name="_ШтабКвартира - формы MR - v8.2_Анализ Группы!! 8" xfId="4647"/>
    <cellStyle name="_ШтабКвартира - формы MR - v8.2_Анализ Группы!! 9" xfId="4648"/>
    <cellStyle name="_ШтабКвартира - формы MR - v8.2_Анализ Группы_4 чт" xfId="4649"/>
    <cellStyle name="_ШтабКвартира - формы MR - v8.2_Анализ Группы_4 чт 10" xfId="4650"/>
    <cellStyle name="_ШтабКвартира - формы MR - v8.2_Анализ Группы_4 чт 2" xfId="4651"/>
    <cellStyle name="_ШтабКвартира - формы MR - v8.2_Анализ Группы_4 чт 3" xfId="4652"/>
    <cellStyle name="_ШтабКвартира - формы MR - v8.2_Анализ Группы_4 чт 4" xfId="4653"/>
    <cellStyle name="_ШтабКвартира - формы MR - v8.2_Анализ Группы_4 чт 5" xfId="4654"/>
    <cellStyle name="_ШтабКвартира - формы MR - v8.2_Анализ Группы_4 чт 6" xfId="4655"/>
    <cellStyle name="_ШтабКвартира - формы MR - v8.2_Анализ Группы_4 чт 7" xfId="4656"/>
    <cellStyle name="_ШтабКвартира - формы MR - v8.2_Анализ Группы_4 чт 8" xfId="4657"/>
    <cellStyle name="_ШтабКвартира - формы MR - v8.2_Анализ Группы_4 чт 9" xfId="4658"/>
    <cellStyle name="_ШтабКвартира - формы MR - v8.2_Баланс9мес.2008" xfId="4659"/>
    <cellStyle name="_ШтабКвартира - формы MR - v8.2_БДР" xfId="4660"/>
    <cellStyle name="_ШтабКвартира - формы MR - v8.2_Книга2" xfId="4661"/>
    <cellStyle name="_ШтабКвартира - формы MR - v8.2_себ_1кВтч_4 кв_(БП, ТП) после БК" xfId="4662"/>
    <cellStyle name="_ШтабКвартира - формы MR - v8.2_С-ть 1 кВтч 4 месяца 2008_$" xfId="4663"/>
    <cellStyle name="_Энергопредприятие (пр.1,2)" xfId="4664"/>
    <cellStyle name="_Юбилейная Мероприятия по выходу из кризиса" xfId="4665"/>
    <cellStyle name="_Юбилейная Мероприятия по выходу из кризиса 2" xfId="4666"/>
    <cellStyle name="_Юбилейная Мероприятия по выходу из кризиса_Setup" xfId="4667"/>
    <cellStyle name="”€ќђќ‘ћ‚›‰" xfId="4668"/>
    <cellStyle name="”€ќђќ‘ћ‚›‰ 2" xfId="4669"/>
    <cellStyle name="”€ќђќ‘ћ‚›‰ 2 2" xfId="4670"/>
    <cellStyle name="”€ќђќ‘ћ‚›‰ 3" xfId="4671"/>
    <cellStyle name="”€ќђќ‘ћ‚›‰_Setup" xfId="4672"/>
    <cellStyle name="”€љ‘€ђћ‚ђќќ›‰" xfId="4673"/>
    <cellStyle name="”€љ‘€ђћ‚ђќќ›‰ 2" xfId="4674"/>
    <cellStyle name="”€љ‘€ђћ‚ђќќ›‰ 2 2" xfId="4675"/>
    <cellStyle name="”€љ‘€ђћ‚ђќќ›‰ 3" xfId="4676"/>
    <cellStyle name="”€љ‘€ђћ‚ђќќ›‰_Setup" xfId="4677"/>
    <cellStyle name="”ќђќ‘ћ‚›‰" xfId="4678"/>
    <cellStyle name="”ќђќ‘ћ‚›‰ 10" xfId="4679"/>
    <cellStyle name="”ќђќ‘ћ‚›‰ 11" xfId="4680"/>
    <cellStyle name="”ќђќ‘ћ‚›‰ 12" xfId="4681"/>
    <cellStyle name="”ќђќ‘ћ‚›‰ 13" xfId="4682"/>
    <cellStyle name="”ќђќ‘ћ‚›‰ 14" xfId="4683"/>
    <cellStyle name="”ќђќ‘ћ‚›‰ 15" xfId="4684"/>
    <cellStyle name="”ќђќ‘ћ‚›‰ 16" xfId="4685"/>
    <cellStyle name="”ќђќ‘ћ‚›‰ 17" xfId="4686"/>
    <cellStyle name="”ќђќ‘ћ‚›‰ 18" xfId="4687"/>
    <cellStyle name="”ќђќ‘ћ‚›‰ 19" xfId="4688"/>
    <cellStyle name="”ќђќ‘ћ‚›‰ 2" xfId="4689"/>
    <cellStyle name="”ќђќ‘ћ‚›‰ 2 2" xfId="4690"/>
    <cellStyle name="”ќђќ‘ћ‚›‰ 20" xfId="4691"/>
    <cellStyle name="”ќђќ‘ћ‚›‰ 21" xfId="4692"/>
    <cellStyle name="”ќђќ‘ћ‚›‰ 22" xfId="4693"/>
    <cellStyle name="”ќђќ‘ћ‚›‰ 23" xfId="4694"/>
    <cellStyle name="”ќђќ‘ћ‚›‰ 24" xfId="4695"/>
    <cellStyle name="”ќђќ‘ћ‚›‰ 25" xfId="4696"/>
    <cellStyle name="”ќђќ‘ћ‚›‰ 26" xfId="4697"/>
    <cellStyle name="”ќђќ‘ћ‚›‰ 27" xfId="4698"/>
    <cellStyle name="”ќђќ‘ћ‚›‰ 28" xfId="4699"/>
    <cellStyle name="”ќђќ‘ћ‚›‰ 29" xfId="4700"/>
    <cellStyle name="”ќђќ‘ћ‚›‰ 3" xfId="4701"/>
    <cellStyle name="”ќђќ‘ћ‚›‰ 30" xfId="4702"/>
    <cellStyle name="”ќђќ‘ћ‚›‰ 31" xfId="4703"/>
    <cellStyle name="”ќђќ‘ћ‚›‰ 32" xfId="4704"/>
    <cellStyle name="”ќђќ‘ћ‚›‰ 33" xfId="4705"/>
    <cellStyle name="”ќђќ‘ћ‚›‰ 34" xfId="4706"/>
    <cellStyle name="”ќђќ‘ћ‚›‰ 35" xfId="4707"/>
    <cellStyle name="”ќђќ‘ћ‚›‰ 36" xfId="4708"/>
    <cellStyle name="”ќђќ‘ћ‚›‰ 4" xfId="4709"/>
    <cellStyle name="”ќђќ‘ћ‚›‰ 5" xfId="4710"/>
    <cellStyle name="”ќђќ‘ћ‚›‰ 6" xfId="4711"/>
    <cellStyle name="”ќђќ‘ћ‚›‰ 7" xfId="4712"/>
    <cellStyle name="”ќђќ‘ћ‚›‰ 8" xfId="4713"/>
    <cellStyle name="”ќђќ‘ћ‚›‰ 9" xfId="4714"/>
    <cellStyle name="”љ‘ђћ‚ђќќ›‰" xfId="4715"/>
    <cellStyle name="”љ‘ђћ‚ђќќ›‰ 10" xfId="4716"/>
    <cellStyle name="”љ‘ђћ‚ђќќ›‰ 11" xfId="4717"/>
    <cellStyle name="”љ‘ђћ‚ђќќ›‰ 12" xfId="4718"/>
    <cellStyle name="”љ‘ђћ‚ђќќ›‰ 13" xfId="4719"/>
    <cellStyle name="”љ‘ђћ‚ђќќ›‰ 14" xfId="4720"/>
    <cellStyle name="”љ‘ђћ‚ђќќ›‰ 15" xfId="4721"/>
    <cellStyle name="”љ‘ђћ‚ђќќ›‰ 16" xfId="4722"/>
    <cellStyle name="”љ‘ђћ‚ђќќ›‰ 17" xfId="4723"/>
    <cellStyle name="”љ‘ђћ‚ђќќ›‰ 18" xfId="4724"/>
    <cellStyle name="”љ‘ђћ‚ђќќ›‰ 19" xfId="4725"/>
    <cellStyle name="”љ‘ђћ‚ђќќ›‰ 2" xfId="4726"/>
    <cellStyle name="”љ‘ђћ‚ђќќ›‰ 2 2" xfId="4727"/>
    <cellStyle name="”љ‘ђћ‚ђќќ›‰ 20" xfId="4728"/>
    <cellStyle name="”љ‘ђћ‚ђќќ›‰ 21" xfId="4729"/>
    <cellStyle name="”љ‘ђћ‚ђќќ›‰ 22" xfId="4730"/>
    <cellStyle name="”љ‘ђћ‚ђќќ›‰ 23" xfId="4731"/>
    <cellStyle name="”љ‘ђћ‚ђќќ›‰ 24" xfId="4732"/>
    <cellStyle name="”љ‘ђћ‚ђќќ›‰ 25" xfId="4733"/>
    <cellStyle name="”љ‘ђћ‚ђќќ›‰ 26" xfId="4734"/>
    <cellStyle name="”љ‘ђћ‚ђќќ›‰ 27" xfId="4735"/>
    <cellStyle name="”љ‘ђћ‚ђќќ›‰ 28" xfId="4736"/>
    <cellStyle name="”љ‘ђћ‚ђќќ›‰ 29" xfId="4737"/>
    <cellStyle name="”љ‘ђћ‚ђќќ›‰ 3" xfId="4738"/>
    <cellStyle name="”љ‘ђћ‚ђќќ›‰ 30" xfId="4739"/>
    <cellStyle name="”љ‘ђћ‚ђќќ›‰ 31" xfId="4740"/>
    <cellStyle name="”љ‘ђћ‚ђќќ›‰ 32" xfId="4741"/>
    <cellStyle name="”љ‘ђћ‚ђќќ›‰ 33" xfId="4742"/>
    <cellStyle name="”љ‘ђћ‚ђќќ›‰ 34" xfId="4743"/>
    <cellStyle name="”љ‘ђћ‚ђќќ›‰ 35" xfId="4744"/>
    <cellStyle name="”љ‘ђћ‚ђќќ›‰ 36" xfId="4745"/>
    <cellStyle name="”љ‘ђћ‚ђќќ›‰ 4" xfId="4746"/>
    <cellStyle name="”љ‘ђћ‚ђќќ›‰ 5" xfId="4747"/>
    <cellStyle name="”љ‘ђћ‚ђќќ›‰ 6" xfId="4748"/>
    <cellStyle name="”љ‘ђћ‚ђќќ›‰ 7" xfId="4749"/>
    <cellStyle name="”љ‘ђћ‚ђќќ›‰ 8" xfId="4750"/>
    <cellStyle name="”љ‘ђћ‚ђќќ›‰ 9" xfId="4751"/>
    <cellStyle name="„…ќ…†ќ›‰" xfId="4752"/>
    <cellStyle name="„…ќ…†ќ›‰ 10" xfId="4753"/>
    <cellStyle name="„…ќ…†ќ›‰ 11" xfId="4754"/>
    <cellStyle name="„…ќ…†ќ›‰ 12" xfId="4755"/>
    <cellStyle name="„…ќ…†ќ›‰ 13" xfId="4756"/>
    <cellStyle name="„…ќ…†ќ›‰ 14" xfId="4757"/>
    <cellStyle name="„…ќ…†ќ›‰ 15" xfId="4758"/>
    <cellStyle name="„…ќ…†ќ›‰ 16" xfId="4759"/>
    <cellStyle name="„…ќ…†ќ›‰ 17" xfId="4760"/>
    <cellStyle name="„…ќ…†ќ›‰ 18" xfId="4761"/>
    <cellStyle name="„…ќ…†ќ›‰ 19" xfId="4762"/>
    <cellStyle name="„…ќ…†ќ›‰ 2" xfId="4763"/>
    <cellStyle name="„…ќ…†ќ›‰ 2 2" xfId="4764"/>
    <cellStyle name="„…ќ…†ќ›‰ 20" xfId="4765"/>
    <cellStyle name="„…ќ…†ќ›‰ 21" xfId="4766"/>
    <cellStyle name="„…ќ…†ќ›‰ 22" xfId="4767"/>
    <cellStyle name="„…ќ…†ќ›‰ 23" xfId="4768"/>
    <cellStyle name="„…ќ…†ќ›‰ 24" xfId="4769"/>
    <cellStyle name="„…ќ…†ќ›‰ 25" xfId="4770"/>
    <cellStyle name="„…ќ…†ќ›‰ 26" xfId="4771"/>
    <cellStyle name="„…ќ…†ќ›‰ 27" xfId="4772"/>
    <cellStyle name="„…ќ…†ќ›‰ 28" xfId="4773"/>
    <cellStyle name="„…ќ…†ќ›‰ 29" xfId="4774"/>
    <cellStyle name="„…ќ…†ќ›‰ 3" xfId="4775"/>
    <cellStyle name="„…ќ…†ќ›‰ 30" xfId="4776"/>
    <cellStyle name="„…ќ…†ќ›‰ 31" xfId="4777"/>
    <cellStyle name="„…ќ…†ќ›‰ 32" xfId="4778"/>
    <cellStyle name="„…ќ…†ќ›‰ 33" xfId="4779"/>
    <cellStyle name="„…ќ…†ќ›‰ 34" xfId="4780"/>
    <cellStyle name="„…ќ…†ќ›‰ 35" xfId="4781"/>
    <cellStyle name="„…ќ…†ќ›‰ 36" xfId="4782"/>
    <cellStyle name="„…ќ…†ќ›‰ 4" xfId="4783"/>
    <cellStyle name="„…ќ…†ќ›‰ 5" xfId="4784"/>
    <cellStyle name="„…ќ…†ќ›‰ 6" xfId="4785"/>
    <cellStyle name="„…ќ…†ќ›‰ 7" xfId="4786"/>
    <cellStyle name="„…ќ…†ќ›‰ 8" xfId="4787"/>
    <cellStyle name="„…ќ…†ќ›‰ 9" xfId="4788"/>
    <cellStyle name="€’ћѓћ‚›‰" xfId="4789"/>
    <cellStyle name="€’ћѓћ‚›‰ 2" xfId="4790"/>
    <cellStyle name="€’ћѓћ‚›‰ 2 2" xfId="4791"/>
    <cellStyle name="€’ћѓћ‚›‰ 2 2 2" xfId="4792"/>
    <cellStyle name="€’ћѓћ‚›‰ 2 3" xfId="4793"/>
    <cellStyle name="€’ћѓћ‚›‰ 3" xfId="4794"/>
    <cellStyle name="€’ћѓћ‚›‰ 3 2" xfId="4795"/>
    <cellStyle name="€’ћѓћ‚›‰ 4" xfId="4796"/>
    <cellStyle name="€’ћѓћ‚›‰ 4 2" xfId="4797"/>
    <cellStyle name="€’ћѓћ‚›‰ 4 3" xfId="4798"/>
    <cellStyle name="€’ћѓћ‚›‰ 5" xfId="4799"/>
    <cellStyle name="€’ћѓћ‚›‰ 5 2" xfId="4800"/>
    <cellStyle name="€’ћѓћ‚›‰ 6" xfId="4801"/>
    <cellStyle name="€’ћѓћ‚›‰_Setup" xfId="4802"/>
    <cellStyle name="=C:\WINNT35\SYSTEM32\COMMAND.COM" xfId="4803"/>
    <cellStyle name="‡ђѓћ‹ћ‚ћљ1" xfId="4804"/>
    <cellStyle name="‡ђѓћ‹ћ‚ћљ1 10" xfId="4805"/>
    <cellStyle name="‡ђѓћ‹ћ‚ћљ1 11" xfId="4806"/>
    <cellStyle name="‡ђѓћ‹ћ‚ћљ1 12" xfId="4807"/>
    <cellStyle name="‡ђѓћ‹ћ‚ћљ1 13" xfId="4808"/>
    <cellStyle name="‡ђѓћ‹ћ‚ћљ1 14" xfId="4809"/>
    <cellStyle name="‡ђѓћ‹ћ‚ћљ1 15" xfId="4810"/>
    <cellStyle name="‡ђѓћ‹ћ‚ћљ1 16" xfId="4811"/>
    <cellStyle name="‡ђѓћ‹ћ‚ћљ1 17" xfId="4812"/>
    <cellStyle name="‡ђѓћ‹ћ‚ћљ1 18" xfId="4813"/>
    <cellStyle name="‡ђѓћ‹ћ‚ћљ1 19" xfId="4814"/>
    <cellStyle name="‡ђѓћ‹ћ‚ћљ1 2" xfId="4815"/>
    <cellStyle name="‡ђѓћ‹ћ‚ћљ1 2 2" xfId="4816"/>
    <cellStyle name="‡ђѓћ‹ћ‚ћљ1 20" xfId="4817"/>
    <cellStyle name="‡ђѓћ‹ћ‚ћљ1 21" xfId="4818"/>
    <cellStyle name="‡ђѓћ‹ћ‚ћљ1 22" xfId="4819"/>
    <cellStyle name="‡ђѓћ‹ћ‚ћљ1 23" xfId="4820"/>
    <cellStyle name="‡ђѓћ‹ћ‚ћљ1 24" xfId="4821"/>
    <cellStyle name="‡ђѓћ‹ћ‚ћљ1 25" xfId="4822"/>
    <cellStyle name="‡ђѓћ‹ћ‚ћљ1 26" xfId="4823"/>
    <cellStyle name="‡ђѓћ‹ћ‚ћљ1 27" xfId="4824"/>
    <cellStyle name="‡ђѓћ‹ћ‚ћљ1 28" xfId="4825"/>
    <cellStyle name="‡ђѓћ‹ћ‚ћљ1 29" xfId="4826"/>
    <cellStyle name="‡ђѓћ‹ћ‚ћљ1 3" xfId="4827"/>
    <cellStyle name="‡ђѓћ‹ћ‚ћљ1 30" xfId="4828"/>
    <cellStyle name="‡ђѓћ‹ћ‚ћљ1 31" xfId="4829"/>
    <cellStyle name="‡ђѓћ‹ћ‚ћљ1 32" xfId="4830"/>
    <cellStyle name="‡ђѓћ‹ћ‚ћљ1 33" xfId="4831"/>
    <cellStyle name="‡ђѓћ‹ћ‚ћљ1 34" xfId="4832"/>
    <cellStyle name="‡ђѓћ‹ћ‚ћљ1 35" xfId="4833"/>
    <cellStyle name="‡ђѓћ‹ћ‚ћљ1 36" xfId="4834"/>
    <cellStyle name="‡ђѓћ‹ћ‚ћљ1 4" xfId="4835"/>
    <cellStyle name="‡ђѓћ‹ћ‚ћљ1 5" xfId="4836"/>
    <cellStyle name="‡ђѓћ‹ћ‚ћљ1 6" xfId="4837"/>
    <cellStyle name="‡ђѓћ‹ћ‚ћљ1 7" xfId="4838"/>
    <cellStyle name="‡ђѓћ‹ћ‚ћљ1 8" xfId="4839"/>
    <cellStyle name="‡ђѓћ‹ћ‚ћљ1 9" xfId="4840"/>
    <cellStyle name="‡ђѓћ‹ћ‚ћљ2" xfId="4841"/>
    <cellStyle name="‡ђѓћ‹ћ‚ћљ2 10" xfId="4842"/>
    <cellStyle name="‡ђѓћ‹ћ‚ћљ2 11" xfId="4843"/>
    <cellStyle name="‡ђѓћ‹ћ‚ћљ2 12" xfId="4844"/>
    <cellStyle name="‡ђѓћ‹ћ‚ћљ2 13" xfId="4845"/>
    <cellStyle name="‡ђѓћ‹ћ‚ћљ2 14" xfId="4846"/>
    <cellStyle name="‡ђѓћ‹ћ‚ћљ2 15" xfId="4847"/>
    <cellStyle name="‡ђѓћ‹ћ‚ћљ2 16" xfId="4848"/>
    <cellStyle name="‡ђѓћ‹ћ‚ћљ2 17" xfId="4849"/>
    <cellStyle name="‡ђѓћ‹ћ‚ћљ2 18" xfId="4850"/>
    <cellStyle name="‡ђѓћ‹ћ‚ћљ2 19" xfId="4851"/>
    <cellStyle name="‡ђѓћ‹ћ‚ћљ2 2" xfId="4852"/>
    <cellStyle name="‡ђѓћ‹ћ‚ћљ2 2 2" xfId="4853"/>
    <cellStyle name="‡ђѓћ‹ћ‚ћљ2 20" xfId="4854"/>
    <cellStyle name="‡ђѓћ‹ћ‚ћљ2 21" xfId="4855"/>
    <cellStyle name="‡ђѓћ‹ћ‚ћљ2 22" xfId="4856"/>
    <cellStyle name="‡ђѓћ‹ћ‚ћљ2 23" xfId="4857"/>
    <cellStyle name="‡ђѓћ‹ћ‚ћљ2 24" xfId="4858"/>
    <cellStyle name="‡ђѓћ‹ћ‚ћљ2 25" xfId="4859"/>
    <cellStyle name="‡ђѓћ‹ћ‚ћљ2 26" xfId="4860"/>
    <cellStyle name="‡ђѓћ‹ћ‚ћљ2 27" xfId="4861"/>
    <cellStyle name="‡ђѓћ‹ћ‚ћљ2 28" xfId="4862"/>
    <cellStyle name="‡ђѓћ‹ћ‚ћљ2 29" xfId="4863"/>
    <cellStyle name="‡ђѓћ‹ћ‚ћљ2 3" xfId="4864"/>
    <cellStyle name="‡ђѓћ‹ћ‚ћљ2 30" xfId="4865"/>
    <cellStyle name="‡ђѓћ‹ћ‚ћљ2 31" xfId="4866"/>
    <cellStyle name="‡ђѓћ‹ћ‚ћљ2 32" xfId="4867"/>
    <cellStyle name="‡ђѓћ‹ћ‚ћљ2 33" xfId="4868"/>
    <cellStyle name="‡ђѓћ‹ћ‚ћљ2 34" xfId="4869"/>
    <cellStyle name="‡ђѓћ‹ћ‚ћљ2 35" xfId="4870"/>
    <cellStyle name="‡ђѓћ‹ћ‚ћљ2 36" xfId="4871"/>
    <cellStyle name="‡ђѓћ‹ћ‚ћљ2 4" xfId="4872"/>
    <cellStyle name="‡ђѓћ‹ћ‚ћљ2 5" xfId="4873"/>
    <cellStyle name="‡ђѓћ‹ћ‚ћљ2 6" xfId="4874"/>
    <cellStyle name="‡ђѓћ‹ћ‚ћљ2 7" xfId="4875"/>
    <cellStyle name="‡ђѓћ‹ћ‚ћљ2 8" xfId="4876"/>
    <cellStyle name="‡ђѓћ‹ћ‚ћљ2 9" xfId="4877"/>
    <cellStyle name="’ћѓћ‚›‰" xfId="4878"/>
    <cellStyle name="’ћѓћ‚›‰ 10" xfId="4879"/>
    <cellStyle name="’ћѓћ‚›‰ 11" xfId="4880"/>
    <cellStyle name="’ћѓћ‚›‰ 12" xfId="4881"/>
    <cellStyle name="’ћѓћ‚›‰ 13" xfId="4882"/>
    <cellStyle name="’ћѓћ‚›‰ 14" xfId="4883"/>
    <cellStyle name="’ћѓћ‚›‰ 15" xfId="4884"/>
    <cellStyle name="’ћѓћ‚›‰ 16" xfId="4885"/>
    <cellStyle name="’ћѓћ‚›‰ 17" xfId="4886"/>
    <cellStyle name="’ћѓћ‚›‰ 18" xfId="4887"/>
    <cellStyle name="’ћѓћ‚›‰ 19" xfId="4888"/>
    <cellStyle name="’ћѓћ‚›‰ 2" xfId="4889"/>
    <cellStyle name="’ћѓћ‚›‰ 2 2" xfId="4890"/>
    <cellStyle name="’ћѓћ‚›‰ 2 2 2" xfId="4891"/>
    <cellStyle name="’ћѓћ‚›‰ 2 3" xfId="4892"/>
    <cellStyle name="’ћѓћ‚›‰ 20" xfId="4893"/>
    <cellStyle name="’ћѓћ‚›‰ 21" xfId="4894"/>
    <cellStyle name="’ћѓћ‚›‰ 22" xfId="4895"/>
    <cellStyle name="’ћѓћ‚›‰ 23" xfId="4896"/>
    <cellStyle name="’ћѓћ‚›‰ 24" xfId="4897"/>
    <cellStyle name="’ћѓћ‚›‰ 25" xfId="4898"/>
    <cellStyle name="’ћѓћ‚›‰ 26" xfId="4899"/>
    <cellStyle name="’ћѓћ‚›‰ 27" xfId="4900"/>
    <cellStyle name="’ћѓћ‚›‰ 28" xfId="4901"/>
    <cellStyle name="’ћѓћ‚›‰ 29" xfId="4902"/>
    <cellStyle name="’ћѓћ‚›‰ 3" xfId="4903"/>
    <cellStyle name="’ћѓћ‚›‰ 3 2" xfId="4904"/>
    <cellStyle name="’ћѓћ‚›‰ 3 2 2" xfId="4905"/>
    <cellStyle name="’ћѓћ‚›‰ 3 3" xfId="4906"/>
    <cellStyle name="’ћѓћ‚›‰ 30" xfId="4907"/>
    <cellStyle name="’ћѓћ‚›‰ 31" xfId="4908"/>
    <cellStyle name="’ћѓћ‚›‰ 32" xfId="4909"/>
    <cellStyle name="’ћѓћ‚›‰ 33" xfId="4910"/>
    <cellStyle name="’ћѓћ‚›‰ 34" xfId="4911"/>
    <cellStyle name="’ћѓћ‚›‰ 35" xfId="4912"/>
    <cellStyle name="’ћѓћ‚›‰ 36" xfId="4913"/>
    <cellStyle name="’ћѓћ‚›‰ 4" xfId="4914"/>
    <cellStyle name="’ћѓћ‚›‰ 4 2" xfId="4915"/>
    <cellStyle name="’ћѓћ‚›‰ 4 2 2" xfId="4916"/>
    <cellStyle name="’ћѓћ‚›‰ 4 2 3" xfId="4917"/>
    <cellStyle name="’ћѓћ‚›‰ 4 3" xfId="4918"/>
    <cellStyle name="’ћѓћ‚›‰ 4 4" xfId="4919"/>
    <cellStyle name="’ћѓћ‚›‰ 5" xfId="4920"/>
    <cellStyle name="’ћѓћ‚›‰ 5 2" xfId="4921"/>
    <cellStyle name="’ћѓћ‚›‰ 5 2 2" xfId="4922"/>
    <cellStyle name="’ћѓћ‚›‰ 5 3" xfId="4923"/>
    <cellStyle name="’ћѓћ‚›‰ 6" xfId="4924"/>
    <cellStyle name="’ћѓћ‚›‰ 6 2" xfId="4925"/>
    <cellStyle name="’ћѓћ‚›‰ 6 2 2" xfId="4926"/>
    <cellStyle name="’ћѓћ‚›‰ 6 3" xfId="4927"/>
    <cellStyle name="’ћѓћ‚›‰ 7" xfId="4928"/>
    <cellStyle name="’ћѓћ‚›‰ 7 2" xfId="4929"/>
    <cellStyle name="’ћѓћ‚›‰ 7 2 2" xfId="4930"/>
    <cellStyle name="’ћѓћ‚›‰ 7 3" xfId="4931"/>
    <cellStyle name="’ћѓћ‚›‰ 8" xfId="4932"/>
    <cellStyle name="’ћѓћ‚›‰ 8 2" xfId="4933"/>
    <cellStyle name="’ћѓћ‚›‰ 8 3" xfId="4934"/>
    <cellStyle name="’ћѓћ‚›‰ 9" xfId="4935"/>
    <cellStyle name="’ћѓћ‚›‰ 9 2" xfId="4936"/>
    <cellStyle name="20% - Accent1" xfId="4937"/>
    <cellStyle name="20% - Accent1 2" xfId="4938"/>
    <cellStyle name="20% - Accent1 2 2" xfId="4939"/>
    <cellStyle name="20% - Accent1 2 2 2" xfId="4940"/>
    <cellStyle name="20% - Accent1 2 3" xfId="4941"/>
    <cellStyle name="20% - Accent1 2 4" xfId="4942"/>
    <cellStyle name="20% - Accent1 3" xfId="4943"/>
    <cellStyle name="20% - Accent1 3 2" xfId="4944"/>
    <cellStyle name="20% - Accent1 3 3" xfId="4945"/>
    <cellStyle name="20% - Accent1 4" xfId="4946"/>
    <cellStyle name="20% - Accent1 4 2" xfId="4947"/>
    <cellStyle name="20% - Accent1 4 3" xfId="4948"/>
    <cellStyle name="20% - Accent1 5" xfId="4949"/>
    <cellStyle name="20% - Accent1 5 2" xfId="4950"/>
    <cellStyle name="20% - Accent1 6" xfId="4951"/>
    <cellStyle name="20% - Accent1_Копия данецк" xfId="4952"/>
    <cellStyle name="20% - Accent2" xfId="4953"/>
    <cellStyle name="20% - Accent2 2" xfId="4954"/>
    <cellStyle name="20% - Accent2 2 2" xfId="4955"/>
    <cellStyle name="20% - Accent2 2 2 2" xfId="4956"/>
    <cellStyle name="20% - Accent2 2 3" xfId="4957"/>
    <cellStyle name="20% - Accent2 2 4" xfId="4958"/>
    <cellStyle name="20% - Accent2 3" xfId="4959"/>
    <cellStyle name="20% - Accent2 3 2" xfId="4960"/>
    <cellStyle name="20% - Accent2 3 3" xfId="4961"/>
    <cellStyle name="20% - Accent2 4" xfId="4962"/>
    <cellStyle name="20% - Accent2 4 2" xfId="4963"/>
    <cellStyle name="20% - Accent2 4 3" xfId="4964"/>
    <cellStyle name="20% - Accent2 5" xfId="4965"/>
    <cellStyle name="20% - Accent2 5 2" xfId="4966"/>
    <cellStyle name="20% - Accent2 6" xfId="4967"/>
    <cellStyle name="20% - Accent2_Копия данецк" xfId="4968"/>
    <cellStyle name="20% - Accent3" xfId="4969"/>
    <cellStyle name="20% - Accent3 2" xfId="4970"/>
    <cellStyle name="20% - Accent3 2 2" xfId="4971"/>
    <cellStyle name="20% - Accent3 2 2 2" xfId="4972"/>
    <cellStyle name="20% - Accent3 2 3" xfId="4973"/>
    <cellStyle name="20% - Accent3 2 4" xfId="4974"/>
    <cellStyle name="20% - Accent3 3" xfId="4975"/>
    <cellStyle name="20% - Accent3 3 2" xfId="4976"/>
    <cellStyle name="20% - Accent3 3 3" xfId="4977"/>
    <cellStyle name="20% - Accent3 4" xfId="4978"/>
    <cellStyle name="20% - Accent3 4 2" xfId="4979"/>
    <cellStyle name="20% - Accent3 4 3" xfId="4980"/>
    <cellStyle name="20% - Accent3 5" xfId="4981"/>
    <cellStyle name="20% - Accent3 5 2" xfId="4982"/>
    <cellStyle name="20% - Accent3 6" xfId="4983"/>
    <cellStyle name="20% - Accent3_Копия данецк" xfId="4984"/>
    <cellStyle name="20% - Accent4" xfId="4985"/>
    <cellStyle name="20% - Accent4 2" xfId="4986"/>
    <cellStyle name="20% - Accent4 2 2" xfId="4987"/>
    <cellStyle name="20% - Accent4 2 2 2" xfId="4988"/>
    <cellStyle name="20% - Accent4 2 3" xfId="4989"/>
    <cellStyle name="20% - Accent4 2 4" xfId="4990"/>
    <cellStyle name="20% - Accent4 3" xfId="4991"/>
    <cellStyle name="20% - Accent4 3 2" xfId="4992"/>
    <cellStyle name="20% - Accent4 3 3" xfId="4993"/>
    <cellStyle name="20% - Accent4 4" xfId="4994"/>
    <cellStyle name="20% - Accent4 4 2" xfId="4995"/>
    <cellStyle name="20% - Accent4 4 3" xfId="4996"/>
    <cellStyle name="20% - Accent4 5" xfId="4997"/>
    <cellStyle name="20% - Accent4 5 2" xfId="4998"/>
    <cellStyle name="20% - Accent4 6" xfId="4999"/>
    <cellStyle name="20% - Accent4_Копия данецк" xfId="5000"/>
    <cellStyle name="20% - Accent5" xfId="5001"/>
    <cellStyle name="20% - Accent5 2" xfId="5002"/>
    <cellStyle name="20% - Accent5 2 2" xfId="5003"/>
    <cellStyle name="20% - Accent5 2 2 2" xfId="5004"/>
    <cellStyle name="20% - Accent5 2 3" xfId="5005"/>
    <cellStyle name="20% - Accent5 2 4" xfId="5006"/>
    <cellStyle name="20% - Accent5 3" xfId="5007"/>
    <cellStyle name="20% - Accent5 3 2" xfId="5008"/>
    <cellStyle name="20% - Accent5 3 3" xfId="5009"/>
    <cellStyle name="20% - Accent5 4" xfId="5010"/>
    <cellStyle name="20% - Accent5 4 2" xfId="5011"/>
    <cellStyle name="20% - Accent5 4 3" xfId="5012"/>
    <cellStyle name="20% - Accent5 5" xfId="5013"/>
    <cellStyle name="20% - Accent5 5 2" xfId="5014"/>
    <cellStyle name="20% - Accent5 6" xfId="5015"/>
    <cellStyle name="20% - Accent5_Копия данецк" xfId="5016"/>
    <cellStyle name="20% - Accent6" xfId="5017"/>
    <cellStyle name="20% - Accent6 2" xfId="5018"/>
    <cellStyle name="20% - Accent6 2 2" xfId="5019"/>
    <cellStyle name="20% - Accent6 2 2 2" xfId="5020"/>
    <cellStyle name="20% - Accent6 2 3" xfId="5021"/>
    <cellStyle name="20% - Accent6 2 4" xfId="5022"/>
    <cellStyle name="20% - Accent6 3" xfId="5023"/>
    <cellStyle name="20% - Accent6 3 2" xfId="5024"/>
    <cellStyle name="20% - Accent6 3 3" xfId="5025"/>
    <cellStyle name="20% - Accent6 4" xfId="5026"/>
    <cellStyle name="20% - Accent6 4 2" xfId="5027"/>
    <cellStyle name="20% - Accent6 4 3" xfId="5028"/>
    <cellStyle name="20% - Accent6 5" xfId="5029"/>
    <cellStyle name="20% - Accent6 5 2" xfId="5030"/>
    <cellStyle name="20% - Accent6 6" xfId="5031"/>
    <cellStyle name="20% - Accent6_Копия данецк" xfId="5032"/>
    <cellStyle name="20% - Акцент1 1" xfId="5033"/>
    <cellStyle name="20% - Акцент1 10" xfId="5034"/>
    <cellStyle name="20% - Акцент1 10 2" xfId="5035"/>
    <cellStyle name="20% - Акцент1 10 3" xfId="5036"/>
    <cellStyle name="20% - Акцент1 11" xfId="5037"/>
    <cellStyle name="20% - Акцент1 11 2" xfId="5038"/>
    <cellStyle name="20% - Акцент1 11 3" xfId="5039"/>
    <cellStyle name="20% - Акцент1 12" xfId="5040"/>
    <cellStyle name="20% - Акцент1 12 2" xfId="5041"/>
    <cellStyle name="20% - Акцент1 12 3" xfId="5042"/>
    <cellStyle name="20% - Акцент1 13" xfId="5043"/>
    <cellStyle name="20% - Акцент1 14" xfId="5044"/>
    <cellStyle name="20% - Акцент1 15" xfId="5045"/>
    <cellStyle name="20% - Акцент1 16" xfId="5046"/>
    <cellStyle name="20% - Акцент1 17" xfId="5047"/>
    <cellStyle name="20% - Акцент1 18" xfId="5048"/>
    <cellStyle name="20% - Акцент1 19" xfId="5049"/>
    <cellStyle name="20% - Акцент1 2" xfId="4"/>
    <cellStyle name="20% - Акцент1 2 10" xfId="5050"/>
    <cellStyle name="20% - Акцент1 2 11" xfId="5051"/>
    <cellStyle name="20% - Акцент1 2 12" xfId="5052"/>
    <cellStyle name="20% - Акцент1 2 13" xfId="5053"/>
    <cellStyle name="20% - Акцент1 2 14" xfId="5054"/>
    <cellStyle name="20% - Акцент1 2 15" xfId="5055"/>
    <cellStyle name="20% - Акцент1 2 16" xfId="5056"/>
    <cellStyle name="20% - Акцент1 2 16 2" xfId="5057"/>
    <cellStyle name="20% - Акцент1 2 16 3" xfId="5058"/>
    <cellStyle name="20% - Акцент1 2 16 4" xfId="5059"/>
    <cellStyle name="20% - Акцент1 2 16 5" xfId="5060"/>
    <cellStyle name="20% - Акцент1 2 16 6" xfId="5061"/>
    <cellStyle name="20% - Акцент1 2 16 7" xfId="5062"/>
    <cellStyle name="20% - Акцент1 2 17" xfId="5063"/>
    <cellStyle name="20% - Акцент1 2 18" xfId="5064"/>
    <cellStyle name="20% - Акцент1 2 19" xfId="5065"/>
    <cellStyle name="20% - Акцент1 2 2" xfId="5066"/>
    <cellStyle name="20% - Акцент1 2 2 10" xfId="5067"/>
    <cellStyle name="20% - Акцент1 2 2 11" xfId="5068"/>
    <cellStyle name="20% - Акцент1 2 2 12" xfId="5069"/>
    <cellStyle name="20% - Акцент1 2 2 13" xfId="5070"/>
    <cellStyle name="20% - Акцент1 2 2 14" xfId="5071"/>
    <cellStyle name="20% - Акцент1 2 2 15" xfId="5072"/>
    <cellStyle name="20% - Акцент1 2 2 16" xfId="5073"/>
    <cellStyle name="20% - Акцент1 2 2 17" xfId="5074"/>
    <cellStyle name="20% - Акцент1 2 2 18" xfId="5075"/>
    <cellStyle name="20% - Акцент1 2 2 19" xfId="5076"/>
    <cellStyle name="20% - Акцент1 2 2 2" xfId="5077"/>
    <cellStyle name="20% - Акцент1 2 2 2 2" xfId="5078"/>
    <cellStyle name="20% - Акцент1 2 2 2 3" xfId="5079"/>
    <cellStyle name="20% - Акцент1 2 2 2 4" xfId="5080"/>
    <cellStyle name="20% - Акцент1 2 2 2 5" xfId="5081"/>
    <cellStyle name="20% - Акцент1 2 2 2 6" xfId="5082"/>
    <cellStyle name="20% - Акцент1 2 2 20" xfId="5083"/>
    <cellStyle name="20% - Акцент1 2 2 21" xfId="5084"/>
    <cellStyle name="20% - Акцент1 2 2 22" xfId="5085"/>
    <cellStyle name="20% - Акцент1 2 2 3" xfId="5086"/>
    <cellStyle name="20% - Акцент1 2 2 4" xfId="5087"/>
    <cellStyle name="20% - Акцент1 2 2 5" xfId="5088"/>
    <cellStyle name="20% - Акцент1 2 2 6" xfId="5089"/>
    <cellStyle name="20% - Акцент1 2 2 7" xfId="5090"/>
    <cellStyle name="20% - Акцент1 2 2 8" xfId="5091"/>
    <cellStyle name="20% - Акцент1 2 2 9" xfId="5092"/>
    <cellStyle name="20% - Акцент1 2 20" xfId="5093"/>
    <cellStyle name="20% - Акцент1 2 21" xfId="5094"/>
    <cellStyle name="20% - Акцент1 2 22" xfId="5095"/>
    <cellStyle name="20% - Акцент1 2 23" xfId="5096"/>
    <cellStyle name="20% - Акцент1 2 24" xfId="5097"/>
    <cellStyle name="20% - Акцент1 2 25" xfId="5098"/>
    <cellStyle name="20% - Акцент1 2 26" xfId="5099"/>
    <cellStyle name="20% - Акцент1 2 27" xfId="5100"/>
    <cellStyle name="20% - Акцент1 2 28" xfId="5101"/>
    <cellStyle name="20% - Акцент1 2 29" xfId="5102"/>
    <cellStyle name="20% - Акцент1 2 3" xfId="5103"/>
    <cellStyle name="20% - Акцент1 2 30" xfId="5104"/>
    <cellStyle name="20% - Акцент1 2 31" xfId="5105"/>
    <cellStyle name="20% - Акцент1 2 32" xfId="5106"/>
    <cellStyle name="20% - Акцент1 2 33" xfId="5107"/>
    <cellStyle name="20% - Акцент1 2 34" xfId="5108"/>
    <cellStyle name="20% - Акцент1 2 35" xfId="5109"/>
    <cellStyle name="20% - Акцент1 2 4" xfId="5110"/>
    <cellStyle name="20% - Акцент1 2 5" xfId="5111"/>
    <cellStyle name="20% - Акцент1 2 6" xfId="5112"/>
    <cellStyle name="20% - Акцент1 2 7" xfId="5113"/>
    <cellStyle name="20% - Акцент1 2 8" xfId="5114"/>
    <cellStyle name="20% - Акцент1 2 9" xfId="5115"/>
    <cellStyle name="20% - Акцент1 2_Копия данецк" xfId="5116"/>
    <cellStyle name="20% - Акцент1 20" xfId="5117"/>
    <cellStyle name="20% - Акцент1 21" xfId="5118"/>
    <cellStyle name="20% - Акцент1 22" xfId="5119"/>
    <cellStyle name="20% - Акцент1 22 10" xfId="5120"/>
    <cellStyle name="20% - Акцент1 22 11" xfId="5121"/>
    <cellStyle name="20% - Акцент1 22 12" xfId="5122"/>
    <cellStyle name="20% - Акцент1 22 2" xfId="5123"/>
    <cellStyle name="20% - Акцент1 22 2 2" xfId="5124"/>
    <cellStyle name="20% - Акцент1 22 3" xfId="5125"/>
    <cellStyle name="20% - Акцент1 22 4" xfId="5126"/>
    <cellStyle name="20% - Акцент1 22 5" xfId="5127"/>
    <cellStyle name="20% - Акцент1 22 6" xfId="5128"/>
    <cellStyle name="20% - Акцент1 22 7" xfId="5129"/>
    <cellStyle name="20% - Акцент1 22 8" xfId="5130"/>
    <cellStyle name="20% - Акцент1 22 9" xfId="5131"/>
    <cellStyle name="20% - Акцент1 23" xfId="5132"/>
    <cellStyle name="20% - Акцент1 23 2" xfId="5133"/>
    <cellStyle name="20% - Акцент1 23 3" xfId="5134"/>
    <cellStyle name="20% - Акцент1 24" xfId="5135"/>
    <cellStyle name="20% - Акцент1 24 2" xfId="5136"/>
    <cellStyle name="20% - Акцент1 25" xfId="5137"/>
    <cellStyle name="20% - Акцент1 26" xfId="5138"/>
    <cellStyle name="20% - Акцент1 27" xfId="5139"/>
    <cellStyle name="20% - Акцент1 27 2" xfId="5140"/>
    <cellStyle name="20% - Акцент1 27 3" xfId="5141"/>
    <cellStyle name="20% - Акцент1 27 4" xfId="5142"/>
    <cellStyle name="20% - Акцент1 27 5" xfId="5143"/>
    <cellStyle name="20% - Акцент1 27 6" xfId="5144"/>
    <cellStyle name="20% - Акцент1 28" xfId="5145"/>
    <cellStyle name="20% - Акцент1 28 2" xfId="5146"/>
    <cellStyle name="20% - Акцент1 28 3" xfId="5147"/>
    <cellStyle name="20% - Акцент1 28 4" xfId="5148"/>
    <cellStyle name="20% - Акцент1 28 5" xfId="5149"/>
    <cellStyle name="20% - Акцент1 28 6" xfId="5150"/>
    <cellStyle name="20% - Акцент1 29" xfId="5151"/>
    <cellStyle name="20% - Акцент1 29 2" xfId="5152"/>
    <cellStyle name="20% - Акцент1 29 3" xfId="5153"/>
    <cellStyle name="20% - Акцент1 29 4" xfId="5154"/>
    <cellStyle name="20% - Акцент1 29 5" xfId="5155"/>
    <cellStyle name="20% - Акцент1 29 6" xfId="5156"/>
    <cellStyle name="20% - Акцент1 3" xfId="5157"/>
    <cellStyle name="20% - Акцент1 3 2" xfId="5158"/>
    <cellStyle name="20% - Акцент1 3 2 2" xfId="5159"/>
    <cellStyle name="20% - Акцент1 3 3" xfId="5160"/>
    <cellStyle name="20% - Акцент1 3_Копия данецк" xfId="5161"/>
    <cellStyle name="20% - Акцент1 30" xfId="5162"/>
    <cellStyle name="20% - Акцент1 30 2" xfId="5163"/>
    <cellStyle name="20% - Акцент1 30 3" xfId="5164"/>
    <cellStyle name="20% - Акцент1 30 4" xfId="5165"/>
    <cellStyle name="20% - Акцент1 30 5" xfId="5166"/>
    <cellStyle name="20% - Акцент1 30 6" xfId="5167"/>
    <cellStyle name="20% - Акцент1 31" xfId="5168"/>
    <cellStyle name="20% - Акцент1 32" xfId="5169"/>
    <cellStyle name="20% - Акцент1 33" xfId="5170"/>
    <cellStyle name="20% - Акцент1 34" xfId="5171"/>
    <cellStyle name="20% - Акцент1 35" xfId="5172"/>
    <cellStyle name="20% - Акцент1 36" xfId="5173"/>
    <cellStyle name="20% - Акцент1 37" xfId="5174"/>
    <cellStyle name="20% - Акцент1 38" xfId="5175"/>
    <cellStyle name="20% - Акцент1 39" xfId="5176"/>
    <cellStyle name="20% - Акцент1 39 10" xfId="5177"/>
    <cellStyle name="20% - Акцент1 39 2" xfId="5178"/>
    <cellStyle name="20% - Акцент1 39 3" xfId="5179"/>
    <cellStyle name="20% - Акцент1 39 4" xfId="5180"/>
    <cellStyle name="20% - Акцент1 39 5" xfId="5181"/>
    <cellStyle name="20% - Акцент1 39 6" xfId="5182"/>
    <cellStyle name="20% - Акцент1 39 7" xfId="5183"/>
    <cellStyle name="20% - Акцент1 39 8" xfId="5184"/>
    <cellStyle name="20% - Акцент1 39 9" xfId="5185"/>
    <cellStyle name="20% - Акцент1 4" xfId="5186"/>
    <cellStyle name="20% - Акцент1 4 2" xfId="5187"/>
    <cellStyle name="20% - Акцент1 4 2 2" xfId="5188"/>
    <cellStyle name="20% - Акцент1 4 3" xfId="5189"/>
    <cellStyle name="20% - Акцент1 4_Копия данецк" xfId="5190"/>
    <cellStyle name="20% - Акцент1 40" xfId="5191"/>
    <cellStyle name="20% - Акцент1 41" xfId="5192"/>
    <cellStyle name="20% - Акцент1 42" xfId="5193"/>
    <cellStyle name="20% - Акцент1 43" xfId="5194"/>
    <cellStyle name="20% - Акцент1 44" xfId="5195"/>
    <cellStyle name="20% - Акцент1 45" xfId="5196"/>
    <cellStyle name="20% - Акцент1 46" xfId="5197"/>
    <cellStyle name="20% - Акцент1 47" xfId="5198"/>
    <cellStyle name="20% - Акцент1 48" xfId="5199"/>
    <cellStyle name="20% - Акцент1 49" xfId="5200"/>
    <cellStyle name="20% - Акцент1 5" xfId="5201"/>
    <cellStyle name="20% - Акцент1 5 2" xfId="5202"/>
    <cellStyle name="20% - Акцент1 5 2 2" xfId="5203"/>
    <cellStyle name="20% - Акцент1 5 3" xfId="5204"/>
    <cellStyle name="20% - Акцент1 5_Копия данецк" xfId="5205"/>
    <cellStyle name="20% - Акцент1 50" xfId="5206"/>
    <cellStyle name="20% - Акцент1 51" xfId="5207"/>
    <cellStyle name="20% - Акцент1 52" xfId="5208"/>
    <cellStyle name="20% - Акцент1 53" xfId="5209"/>
    <cellStyle name="20% - Акцент1 54" xfId="5210"/>
    <cellStyle name="20% - Акцент1 55" xfId="5211"/>
    <cellStyle name="20% - Акцент1 56" xfId="5212"/>
    <cellStyle name="20% - Акцент1 6" xfId="5213"/>
    <cellStyle name="20% - Акцент1 6 2" xfId="5214"/>
    <cellStyle name="20% - Акцент1 6 3" xfId="5215"/>
    <cellStyle name="20% - Акцент1 7" xfId="5216"/>
    <cellStyle name="20% - Акцент1 7 2" xfId="5217"/>
    <cellStyle name="20% - Акцент1 7 3" xfId="5218"/>
    <cellStyle name="20% - Акцент1 8" xfId="5219"/>
    <cellStyle name="20% - Акцент1 8 2" xfId="5220"/>
    <cellStyle name="20% - Акцент1 8 3" xfId="5221"/>
    <cellStyle name="20% - Акцент1 9" xfId="5222"/>
    <cellStyle name="20% - Акцент1 9 2" xfId="5223"/>
    <cellStyle name="20% - Акцент1 9 3" xfId="5224"/>
    <cellStyle name="20% - Акцент2 1" xfId="5225"/>
    <cellStyle name="20% - Акцент2 10" xfId="5226"/>
    <cellStyle name="20% - Акцент2 10 2" xfId="5227"/>
    <cellStyle name="20% - Акцент2 10 3" xfId="5228"/>
    <cellStyle name="20% - Акцент2 11" xfId="5229"/>
    <cellStyle name="20% - Акцент2 11 2" xfId="5230"/>
    <cellStyle name="20% - Акцент2 11 3" xfId="5231"/>
    <cellStyle name="20% - Акцент2 12" xfId="5232"/>
    <cellStyle name="20% - Акцент2 12 2" xfId="5233"/>
    <cellStyle name="20% - Акцент2 12 3" xfId="5234"/>
    <cellStyle name="20% - Акцент2 13" xfId="5235"/>
    <cellStyle name="20% - Акцент2 14" xfId="5236"/>
    <cellStyle name="20% - Акцент2 15" xfId="5237"/>
    <cellStyle name="20% - Акцент2 16" xfId="5238"/>
    <cellStyle name="20% - Акцент2 17" xfId="5239"/>
    <cellStyle name="20% - Акцент2 18" xfId="5240"/>
    <cellStyle name="20% - Акцент2 19" xfId="5241"/>
    <cellStyle name="20% - Акцент2 2" xfId="5"/>
    <cellStyle name="20% - Акцент2 2 10" xfId="5242"/>
    <cellStyle name="20% - Акцент2 2 11" xfId="5243"/>
    <cellStyle name="20% - Акцент2 2 12" xfId="5244"/>
    <cellStyle name="20% - Акцент2 2 13" xfId="5245"/>
    <cellStyle name="20% - Акцент2 2 14" xfId="5246"/>
    <cellStyle name="20% - Акцент2 2 15" xfId="5247"/>
    <cellStyle name="20% - Акцент2 2 16" xfId="5248"/>
    <cellStyle name="20% - Акцент2 2 16 2" xfId="5249"/>
    <cellStyle name="20% - Акцент2 2 16 3" xfId="5250"/>
    <cellStyle name="20% - Акцент2 2 16 4" xfId="5251"/>
    <cellStyle name="20% - Акцент2 2 16 5" xfId="5252"/>
    <cellStyle name="20% - Акцент2 2 16 6" xfId="5253"/>
    <cellStyle name="20% - Акцент2 2 16 7" xfId="5254"/>
    <cellStyle name="20% - Акцент2 2 17" xfId="5255"/>
    <cellStyle name="20% - Акцент2 2 18" xfId="5256"/>
    <cellStyle name="20% - Акцент2 2 19" xfId="5257"/>
    <cellStyle name="20% - Акцент2 2 2" xfId="5258"/>
    <cellStyle name="20% - Акцент2 2 2 10" xfId="5259"/>
    <cellStyle name="20% - Акцент2 2 2 11" xfId="5260"/>
    <cellStyle name="20% - Акцент2 2 2 12" xfId="5261"/>
    <cellStyle name="20% - Акцент2 2 2 13" xfId="5262"/>
    <cellStyle name="20% - Акцент2 2 2 14" xfId="5263"/>
    <cellStyle name="20% - Акцент2 2 2 15" xfId="5264"/>
    <cellStyle name="20% - Акцент2 2 2 16" xfId="5265"/>
    <cellStyle name="20% - Акцент2 2 2 17" xfId="5266"/>
    <cellStyle name="20% - Акцент2 2 2 18" xfId="5267"/>
    <cellStyle name="20% - Акцент2 2 2 19" xfId="5268"/>
    <cellStyle name="20% - Акцент2 2 2 2" xfId="5269"/>
    <cellStyle name="20% - Акцент2 2 2 2 2" xfId="5270"/>
    <cellStyle name="20% - Акцент2 2 2 2 3" xfId="5271"/>
    <cellStyle name="20% - Акцент2 2 2 2 4" xfId="5272"/>
    <cellStyle name="20% - Акцент2 2 2 2 5" xfId="5273"/>
    <cellStyle name="20% - Акцент2 2 2 2 6" xfId="5274"/>
    <cellStyle name="20% - Акцент2 2 2 20" xfId="5275"/>
    <cellStyle name="20% - Акцент2 2 2 21" xfId="5276"/>
    <cellStyle name="20% - Акцент2 2 2 22" xfId="5277"/>
    <cellStyle name="20% - Акцент2 2 2 3" xfId="5278"/>
    <cellStyle name="20% - Акцент2 2 2 4" xfId="5279"/>
    <cellStyle name="20% - Акцент2 2 2 5" xfId="5280"/>
    <cellStyle name="20% - Акцент2 2 2 6" xfId="5281"/>
    <cellStyle name="20% - Акцент2 2 2 7" xfId="5282"/>
    <cellStyle name="20% - Акцент2 2 2 8" xfId="5283"/>
    <cellStyle name="20% - Акцент2 2 2 9" xfId="5284"/>
    <cellStyle name="20% - Акцент2 2 20" xfId="5285"/>
    <cellStyle name="20% - Акцент2 2 21" xfId="5286"/>
    <cellStyle name="20% - Акцент2 2 22" xfId="5287"/>
    <cellStyle name="20% - Акцент2 2 23" xfId="5288"/>
    <cellStyle name="20% - Акцент2 2 24" xfId="5289"/>
    <cellStyle name="20% - Акцент2 2 25" xfId="5290"/>
    <cellStyle name="20% - Акцент2 2 26" xfId="5291"/>
    <cellStyle name="20% - Акцент2 2 27" xfId="5292"/>
    <cellStyle name="20% - Акцент2 2 28" xfId="5293"/>
    <cellStyle name="20% - Акцент2 2 29" xfId="5294"/>
    <cellStyle name="20% - Акцент2 2 3" xfId="5295"/>
    <cellStyle name="20% - Акцент2 2 30" xfId="5296"/>
    <cellStyle name="20% - Акцент2 2 31" xfId="5297"/>
    <cellStyle name="20% - Акцент2 2 32" xfId="5298"/>
    <cellStyle name="20% - Акцент2 2 33" xfId="5299"/>
    <cellStyle name="20% - Акцент2 2 34" xfId="5300"/>
    <cellStyle name="20% - Акцент2 2 35" xfId="5301"/>
    <cellStyle name="20% - Акцент2 2 4" xfId="5302"/>
    <cellStyle name="20% - Акцент2 2 5" xfId="5303"/>
    <cellStyle name="20% - Акцент2 2 6" xfId="5304"/>
    <cellStyle name="20% - Акцент2 2 7" xfId="5305"/>
    <cellStyle name="20% - Акцент2 2 8" xfId="5306"/>
    <cellStyle name="20% - Акцент2 2 9" xfId="5307"/>
    <cellStyle name="20% - Акцент2 2_Копия данецк" xfId="5308"/>
    <cellStyle name="20% - Акцент2 20" xfId="5309"/>
    <cellStyle name="20% - Акцент2 21" xfId="5310"/>
    <cellStyle name="20% - Акцент2 22" xfId="5311"/>
    <cellStyle name="20% - Акцент2 22 10" xfId="5312"/>
    <cellStyle name="20% - Акцент2 22 11" xfId="5313"/>
    <cellStyle name="20% - Акцент2 22 12" xfId="5314"/>
    <cellStyle name="20% - Акцент2 22 2" xfId="5315"/>
    <cellStyle name="20% - Акцент2 22 2 2" xfId="5316"/>
    <cellStyle name="20% - Акцент2 22 3" xfId="5317"/>
    <cellStyle name="20% - Акцент2 22 4" xfId="5318"/>
    <cellStyle name="20% - Акцент2 22 5" xfId="5319"/>
    <cellStyle name="20% - Акцент2 22 6" xfId="5320"/>
    <cellStyle name="20% - Акцент2 22 7" xfId="5321"/>
    <cellStyle name="20% - Акцент2 22 8" xfId="5322"/>
    <cellStyle name="20% - Акцент2 22 9" xfId="5323"/>
    <cellStyle name="20% - Акцент2 23" xfId="5324"/>
    <cellStyle name="20% - Акцент2 23 2" xfId="5325"/>
    <cellStyle name="20% - Акцент2 23 3" xfId="5326"/>
    <cellStyle name="20% - Акцент2 24" xfId="5327"/>
    <cellStyle name="20% - Акцент2 24 2" xfId="5328"/>
    <cellStyle name="20% - Акцент2 25" xfId="5329"/>
    <cellStyle name="20% - Акцент2 26" xfId="5330"/>
    <cellStyle name="20% - Акцент2 27" xfId="5331"/>
    <cellStyle name="20% - Акцент2 27 2" xfId="5332"/>
    <cellStyle name="20% - Акцент2 27 3" xfId="5333"/>
    <cellStyle name="20% - Акцент2 27 4" xfId="5334"/>
    <cellStyle name="20% - Акцент2 27 5" xfId="5335"/>
    <cellStyle name="20% - Акцент2 27 6" xfId="5336"/>
    <cellStyle name="20% - Акцент2 28" xfId="5337"/>
    <cellStyle name="20% - Акцент2 28 2" xfId="5338"/>
    <cellStyle name="20% - Акцент2 28 3" xfId="5339"/>
    <cellStyle name="20% - Акцент2 28 4" xfId="5340"/>
    <cellStyle name="20% - Акцент2 28 5" xfId="5341"/>
    <cellStyle name="20% - Акцент2 28 6" xfId="5342"/>
    <cellStyle name="20% - Акцент2 29" xfId="5343"/>
    <cellStyle name="20% - Акцент2 29 2" xfId="5344"/>
    <cellStyle name="20% - Акцент2 29 3" xfId="5345"/>
    <cellStyle name="20% - Акцент2 29 4" xfId="5346"/>
    <cellStyle name="20% - Акцент2 29 5" xfId="5347"/>
    <cellStyle name="20% - Акцент2 29 6" xfId="5348"/>
    <cellStyle name="20% - Акцент2 3" xfId="5349"/>
    <cellStyle name="20% - Акцент2 3 2" xfId="5350"/>
    <cellStyle name="20% - Акцент2 3 2 2" xfId="5351"/>
    <cellStyle name="20% - Акцент2 3 3" xfId="5352"/>
    <cellStyle name="20% - Акцент2 3_Копия данецк" xfId="5353"/>
    <cellStyle name="20% - Акцент2 30" xfId="5354"/>
    <cellStyle name="20% - Акцент2 30 2" xfId="5355"/>
    <cellStyle name="20% - Акцент2 30 3" xfId="5356"/>
    <cellStyle name="20% - Акцент2 30 4" xfId="5357"/>
    <cellStyle name="20% - Акцент2 30 5" xfId="5358"/>
    <cellStyle name="20% - Акцент2 30 6" xfId="5359"/>
    <cellStyle name="20% - Акцент2 31" xfId="5360"/>
    <cellStyle name="20% - Акцент2 32" xfId="5361"/>
    <cellStyle name="20% - Акцент2 33" xfId="5362"/>
    <cellStyle name="20% - Акцент2 34" xfId="5363"/>
    <cellStyle name="20% - Акцент2 35" xfId="5364"/>
    <cellStyle name="20% - Акцент2 36" xfId="5365"/>
    <cellStyle name="20% - Акцент2 37" xfId="5366"/>
    <cellStyle name="20% - Акцент2 38" xfId="5367"/>
    <cellStyle name="20% - Акцент2 39" xfId="5368"/>
    <cellStyle name="20% - Акцент2 39 10" xfId="5369"/>
    <cellStyle name="20% - Акцент2 39 2" xfId="5370"/>
    <cellStyle name="20% - Акцент2 39 3" xfId="5371"/>
    <cellStyle name="20% - Акцент2 39 4" xfId="5372"/>
    <cellStyle name="20% - Акцент2 39 5" xfId="5373"/>
    <cellStyle name="20% - Акцент2 39 6" xfId="5374"/>
    <cellStyle name="20% - Акцент2 39 7" xfId="5375"/>
    <cellStyle name="20% - Акцент2 39 8" xfId="5376"/>
    <cellStyle name="20% - Акцент2 39 9" xfId="5377"/>
    <cellStyle name="20% - Акцент2 4" xfId="5378"/>
    <cellStyle name="20% - Акцент2 4 2" xfId="5379"/>
    <cellStyle name="20% - Акцент2 4 2 2" xfId="5380"/>
    <cellStyle name="20% - Акцент2 4 3" xfId="5381"/>
    <cellStyle name="20% - Акцент2 4_Копия данецк" xfId="5382"/>
    <cellStyle name="20% - Акцент2 40" xfId="5383"/>
    <cellStyle name="20% - Акцент2 41" xfId="5384"/>
    <cellStyle name="20% - Акцент2 42" xfId="5385"/>
    <cellStyle name="20% - Акцент2 43" xfId="5386"/>
    <cellStyle name="20% - Акцент2 44" xfId="5387"/>
    <cellStyle name="20% - Акцент2 45" xfId="5388"/>
    <cellStyle name="20% - Акцент2 46" xfId="5389"/>
    <cellStyle name="20% - Акцент2 47" xfId="5390"/>
    <cellStyle name="20% - Акцент2 48" xfId="5391"/>
    <cellStyle name="20% - Акцент2 49" xfId="5392"/>
    <cellStyle name="20% - Акцент2 5" xfId="5393"/>
    <cellStyle name="20% - Акцент2 5 2" xfId="5394"/>
    <cellStyle name="20% - Акцент2 5 2 2" xfId="5395"/>
    <cellStyle name="20% - Акцент2 5 3" xfId="5396"/>
    <cellStyle name="20% - Акцент2 5_Копия данецк" xfId="5397"/>
    <cellStyle name="20% - Акцент2 50" xfId="5398"/>
    <cellStyle name="20% - Акцент2 51" xfId="5399"/>
    <cellStyle name="20% - Акцент2 52" xfId="5400"/>
    <cellStyle name="20% - Акцент2 53" xfId="5401"/>
    <cellStyle name="20% - Акцент2 54" xfId="5402"/>
    <cellStyle name="20% - Акцент2 55" xfId="5403"/>
    <cellStyle name="20% - Акцент2 56" xfId="5404"/>
    <cellStyle name="20% - Акцент2 6" xfId="5405"/>
    <cellStyle name="20% - Акцент2 6 2" xfId="5406"/>
    <cellStyle name="20% - Акцент2 6 3" xfId="5407"/>
    <cellStyle name="20% - Акцент2 7" xfId="5408"/>
    <cellStyle name="20% - Акцент2 7 2" xfId="5409"/>
    <cellStyle name="20% - Акцент2 7 3" xfId="5410"/>
    <cellStyle name="20% - Акцент2 8" xfId="5411"/>
    <cellStyle name="20% - Акцент2 8 2" xfId="5412"/>
    <cellStyle name="20% - Акцент2 8 3" xfId="5413"/>
    <cellStyle name="20% - Акцент2 9" xfId="5414"/>
    <cellStyle name="20% - Акцент2 9 2" xfId="5415"/>
    <cellStyle name="20% - Акцент2 9 3" xfId="5416"/>
    <cellStyle name="20% - Акцент3 1" xfId="5417"/>
    <cellStyle name="20% - Акцент3 10" xfId="5418"/>
    <cellStyle name="20% - Акцент3 10 2" xfId="5419"/>
    <cellStyle name="20% - Акцент3 10 3" xfId="5420"/>
    <cellStyle name="20% - Акцент3 11" xfId="5421"/>
    <cellStyle name="20% - Акцент3 11 2" xfId="5422"/>
    <cellStyle name="20% - Акцент3 11 3" xfId="5423"/>
    <cellStyle name="20% - Акцент3 12" xfId="5424"/>
    <cellStyle name="20% - Акцент3 12 2" xfId="5425"/>
    <cellStyle name="20% - Акцент3 12 3" xfId="5426"/>
    <cellStyle name="20% - Акцент3 13" xfId="5427"/>
    <cellStyle name="20% - Акцент3 14" xfId="5428"/>
    <cellStyle name="20% - Акцент3 15" xfId="5429"/>
    <cellStyle name="20% - Акцент3 16" xfId="5430"/>
    <cellStyle name="20% - Акцент3 17" xfId="5431"/>
    <cellStyle name="20% - Акцент3 18" xfId="5432"/>
    <cellStyle name="20% - Акцент3 19" xfId="5433"/>
    <cellStyle name="20% - Акцент3 2" xfId="6"/>
    <cellStyle name="20% - Акцент3 2 10" xfId="5434"/>
    <cellStyle name="20% - Акцент3 2 11" xfId="5435"/>
    <cellStyle name="20% - Акцент3 2 12" xfId="5436"/>
    <cellStyle name="20% - Акцент3 2 13" xfId="5437"/>
    <cellStyle name="20% - Акцент3 2 14" xfId="5438"/>
    <cellStyle name="20% - Акцент3 2 15" xfId="5439"/>
    <cellStyle name="20% - Акцент3 2 16" xfId="5440"/>
    <cellStyle name="20% - Акцент3 2 16 2" xfId="5441"/>
    <cellStyle name="20% - Акцент3 2 16 3" xfId="5442"/>
    <cellStyle name="20% - Акцент3 2 16 4" xfId="5443"/>
    <cellStyle name="20% - Акцент3 2 16 5" xfId="5444"/>
    <cellStyle name="20% - Акцент3 2 16 6" xfId="5445"/>
    <cellStyle name="20% - Акцент3 2 16 7" xfId="5446"/>
    <cellStyle name="20% - Акцент3 2 17" xfId="5447"/>
    <cellStyle name="20% - Акцент3 2 18" xfId="5448"/>
    <cellStyle name="20% - Акцент3 2 19" xfId="5449"/>
    <cellStyle name="20% - Акцент3 2 2" xfId="5450"/>
    <cellStyle name="20% - Акцент3 2 2 10" xfId="5451"/>
    <cellStyle name="20% - Акцент3 2 2 11" xfId="5452"/>
    <cellStyle name="20% - Акцент3 2 2 12" xfId="5453"/>
    <cellStyle name="20% - Акцент3 2 2 13" xfId="5454"/>
    <cellStyle name="20% - Акцент3 2 2 14" xfId="5455"/>
    <cellStyle name="20% - Акцент3 2 2 15" xfId="5456"/>
    <cellStyle name="20% - Акцент3 2 2 16" xfId="5457"/>
    <cellStyle name="20% - Акцент3 2 2 17" xfId="5458"/>
    <cellStyle name="20% - Акцент3 2 2 18" xfId="5459"/>
    <cellStyle name="20% - Акцент3 2 2 19" xfId="5460"/>
    <cellStyle name="20% - Акцент3 2 2 2" xfId="5461"/>
    <cellStyle name="20% - Акцент3 2 2 2 2" xfId="5462"/>
    <cellStyle name="20% - Акцент3 2 2 2 3" xfId="5463"/>
    <cellStyle name="20% - Акцент3 2 2 2 4" xfId="5464"/>
    <cellStyle name="20% - Акцент3 2 2 2 5" xfId="5465"/>
    <cellStyle name="20% - Акцент3 2 2 2 6" xfId="5466"/>
    <cellStyle name="20% - Акцент3 2 2 20" xfId="5467"/>
    <cellStyle name="20% - Акцент3 2 2 21" xfId="5468"/>
    <cellStyle name="20% - Акцент3 2 2 22" xfId="5469"/>
    <cellStyle name="20% - Акцент3 2 2 3" xfId="5470"/>
    <cellStyle name="20% - Акцент3 2 2 4" xfId="5471"/>
    <cellStyle name="20% - Акцент3 2 2 5" xfId="5472"/>
    <cellStyle name="20% - Акцент3 2 2 6" xfId="5473"/>
    <cellStyle name="20% - Акцент3 2 2 7" xfId="5474"/>
    <cellStyle name="20% - Акцент3 2 2 8" xfId="5475"/>
    <cellStyle name="20% - Акцент3 2 2 9" xfId="5476"/>
    <cellStyle name="20% - Акцент3 2 20" xfId="5477"/>
    <cellStyle name="20% - Акцент3 2 21" xfId="5478"/>
    <cellStyle name="20% - Акцент3 2 22" xfId="5479"/>
    <cellStyle name="20% - Акцент3 2 23" xfId="5480"/>
    <cellStyle name="20% - Акцент3 2 24" xfId="5481"/>
    <cellStyle name="20% - Акцент3 2 25" xfId="5482"/>
    <cellStyle name="20% - Акцент3 2 26" xfId="5483"/>
    <cellStyle name="20% - Акцент3 2 27" xfId="5484"/>
    <cellStyle name="20% - Акцент3 2 28" xfId="5485"/>
    <cellStyle name="20% - Акцент3 2 29" xfId="5486"/>
    <cellStyle name="20% - Акцент3 2 3" xfId="5487"/>
    <cellStyle name="20% - Акцент3 2 30" xfId="5488"/>
    <cellStyle name="20% - Акцент3 2 31" xfId="5489"/>
    <cellStyle name="20% - Акцент3 2 32" xfId="5490"/>
    <cellStyle name="20% - Акцент3 2 33" xfId="5491"/>
    <cellStyle name="20% - Акцент3 2 34" xfId="5492"/>
    <cellStyle name="20% - Акцент3 2 35" xfId="5493"/>
    <cellStyle name="20% - Акцент3 2 4" xfId="5494"/>
    <cellStyle name="20% - Акцент3 2 5" xfId="5495"/>
    <cellStyle name="20% - Акцент3 2 6" xfId="5496"/>
    <cellStyle name="20% - Акцент3 2 7" xfId="5497"/>
    <cellStyle name="20% - Акцент3 2 8" xfId="5498"/>
    <cellStyle name="20% - Акцент3 2 9" xfId="5499"/>
    <cellStyle name="20% - Акцент3 2_Копия данецк" xfId="5500"/>
    <cellStyle name="20% - Акцент3 20" xfId="5501"/>
    <cellStyle name="20% - Акцент3 21" xfId="5502"/>
    <cellStyle name="20% - Акцент3 22" xfId="5503"/>
    <cellStyle name="20% - Акцент3 22 10" xfId="5504"/>
    <cellStyle name="20% - Акцент3 22 11" xfId="5505"/>
    <cellStyle name="20% - Акцент3 22 12" xfId="5506"/>
    <cellStyle name="20% - Акцент3 22 2" xfId="5507"/>
    <cellStyle name="20% - Акцент3 22 2 2" xfId="5508"/>
    <cellStyle name="20% - Акцент3 22 3" xfId="5509"/>
    <cellStyle name="20% - Акцент3 22 4" xfId="5510"/>
    <cellStyle name="20% - Акцент3 22 5" xfId="5511"/>
    <cellStyle name="20% - Акцент3 22 6" xfId="5512"/>
    <cellStyle name="20% - Акцент3 22 7" xfId="5513"/>
    <cellStyle name="20% - Акцент3 22 8" xfId="5514"/>
    <cellStyle name="20% - Акцент3 22 9" xfId="5515"/>
    <cellStyle name="20% - Акцент3 23" xfId="5516"/>
    <cellStyle name="20% - Акцент3 23 2" xfId="5517"/>
    <cellStyle name="20% - Акцент3 23 3" xfId="5518"/>
    <cellStyle name="20% - Акцент3 24" xfId="5519"/>
    <cellStyle name="20% - Акцент3 24 2" xfId="5520"/>
    <cellStyle name="20% - Акцент3 25" xfId="5521"/>
    <cellStyle name="20% - Акцент3 26" xfId="5522"/>
    <cellStyle name="20% - Акцент3 27" xfId="5523"/>
    <cellStyle name="20% - Акцент3 27 2" xfId="5524"/>
    <cellStyle name="20% - Акцент3 27 3" xfId="5525"/>
    <cellStyle name="20% - Акцент3 27 4" xfId="5526"/>
    <cellStyle name="20% - Акцент3 27 5" xfId="5527"/>
    <cellStyle name="20% - Акцент3 27 6" xfId="5528"/>
    <cellStyle name="20% - Акцент3 28" xfId="5529"/>
    <cellStyle name="20% - Акцент3 28 2" xfId="5530"/>
    <cellStyle name="20% - Акцент3 28 3" xfId="5531"/>
    <cellStyle name="20% - Акцент3 28 4" xfId="5532"/>
    <cellStyle name="20% - Акцент3 28 5" xfId="5533"/>
    <cellStyle name="20% - Акцент3 28 6" xfId="5534"/>
    <cellStyle name="20% - Акцент3 29" xfId="5535"/>
    <cellStyle name="20% - Акцент3 29 2" xfId="5536"/>
    <cellStyle name="20% - Акцент3 29 3" xfId="5537"/>
    <cellStyle name="20% - Акцент3 29 4" xfId="5538"/>
    <cellStyle name="20% - Акцент3 29 5" xfId="5539"/>
    <cellStyle name="20% - Акцент3 29 6" xfId="5540"/>
    <cellStyle name="20% - Акцент3 3" xfId="5541"/>
    <cellStyle name="20% - Акцент3 3 2" xfId="5542"/>
    <cellStyle name="20% - Акцент3 3 2 2" xfId="5543"/>
    <cellStyle name="20% - Акцент3 3 3" xfId="5544"/>
    <cellStyle name="20% - Акцент3 3_Копия данецк" xfId="5545"/>
    <cellStyle name="20% - Акцент3 30" xfId="5546"/>
    <cellStyle name="20% - Акцент3 30 2" xfId="5547"/>
    <cellStyle name="20% - Акцент3 30 3" xfId="5548"/>
    <cellStyle name="20% - Акцент3 30 4" xfId="5549"/>
    <cellStyle name="20% - Акцент3 30 5" xfId="5550"/>
    <cellStyle name="20% - Акцент3 30 6" xfId="5551"/>
    <cellStyle name="20% - Акцент3 31" xfId="5552"/>
    <cellStyle name="20% - Акцент3 32" xfId="5553"/>
    <cellStyle name="20% - Акцент3 33" xfId="5554"/>
    <cellStyle name="20% - Акцент3 34" xfId="5555"/>
    <cellStyle name="20% - Акцент3 35" xfId="5556"/>
    <cellStyle name="20% - Акцент3 36" xfId="5557"/>
    <cellStyle name="20% - Акцент3 37" xfId="5558"/>
    <cellStyle name="20% - Акцент3 38" xfId="5559"/>
    <cellStyle name="20% - Акцент3 39" xfId="5560"/>
    <cellStyle name="20% - Акцент3 39 10" xfId="5561"/>
    <cellStyle name="20% - Акцент3 39 2" xfId="5562"/>
    <cellStyle name="20% - Акцент3 39 3" xfId="5563"/>
    <cellStyle name="20% - Акцент3 39 4" xfId="5564"/>
    <cellStyle name="20% - Акцент3 39 5" xfId="5565"/>
    <cellStyle name="20% - Акцент3 39 6" xfId="5566"/>
    <cellStyle name="20% - Акцент3 39 7" xfId="5567"/>
    <cellStyle name="20% - Акцент3 39 8" xfId="5568"/>
    <cellStyle name="20% - Акцент3 39 9" xfId="5569"/>
    <cellStyle name="20% - Акцент3 4" xfId="5570"/>
    <cellStyle name="20% - Акцент3 4 2" xfId="5571"/>
    <cellStyle name="20% - Акцент3 4 2 2" xfId="5572"/>
    <cellStyle name="20% - Акцент3 4 3" xfId="5573"/>
    <cellStyle name="20% - Акцент3 4_Копия данецк" xfId="5574"/>
    <cellStyle name="20% - Акцент3 40" xfId="5575"/>
    <cellStyle name="20% - Акцент3 41" xfId="5576"/>
    <cellStyle name="20% - Акцент3 42" xfId="5577"/>
    <cellStyle name="20% - Акцент3 43" xfId="5578"/>
    <cellStyle name="20% - Акцент3 44" xfId="5579"/>
    <cellStyle name="20% - Акцент3 45" xfId="5580"/>
    <cellStyle name="20% - Акцент3 46" xfId="5581"/>
    <cellStyle name="20% - Акцент3 47" xfId="5582"/>
    <cellStyle name="20% - Акцент3 48" xfId="5583"/>
    <cellStyle name="20% - Акцент3 49" xfId="5584"/>
    <cellStyle name="20% - Акцент3 5" xfId="5585"/>
    <cellStyle name="20% - Акцент3 5 2" xfId="5586"/>
    <cellStyle name="20% - Акцент3 5 2 2" xfId="5587"/>
    <cellStyle name="20% - Акцент3 5 3" xfId="5588"/>
    <cellStyle name="20% - Акцент3 5_Копия данецк" xfId="5589"/>
    <cellStyle name="20% - Акцент3 50" xfId="5590"/>
    <cellStyle name="20% - Акцент3 51" xfId="5591"/>
    <cellStyle name="20% - Акцент3 52" xfId="5592"/>
    <cellStyle name="20% - Акцент3 53" xfId="5593"/>
    <cellStyle name="20% - Акцент3 54" xfId="5594"/>
    <cellStyle name="20% - Акцент3 55" xfId="5595"/>
    <cellStyle name="20% - Акцент3 56" xfId="5596"/>
    <cellStyle name="20% - Акцент3 6" xfId="5597"/>
    <cellStyle name="20% - Акцент3 6 2" xfId="5598"/>
    <cellStyle name="20% - Акцент3 6 3" xfId="5599"/>
    <cellStyle name="20% - Акцент3 7" xfId="5600"/>
    <cellStyle name="20% - Акцент3 7 2" xfId="5601"/>
    <cellStyle name="20% - Акцент3 7 3" xfId="5602"/>
    <cellStyle name="20% - Акцент3 8" xfId="5603"/>
    <cellStyle name="20% - Акцент3 8 2" xfId="5604"/>
    <cellStyle name="20% - Акцент3 8 3" xfId="5605"/>
    <cellStyle name="20% - Акцент3 9" xfId="5606"/>
    <cellStyle name="20% - Акцент3 9 2" xfId="5607"/>
    <cellStyle name="20% - Акцент3 9 3" xfId="5608"/>
    <cellStyle name="20% - Акцент4 1" xfId="5609"/>
    <cellStyle name="20% - Акцент4 10" xfId="5610"/>
    <cellStyle name="20% - Акцент4 10 2" xfId="5611"/>
    <cellStyle name="20% - Акцент4 10 3" xfId="5612"/>
    <cellStyle name="20% - Акцент4 11" xfId="5613"/>
    <cellStyle name="20% - Акцент4 11 2" xfId="5614"/>
    <cellStyle name="20% - Акцент4 11 3" xfId="5615"/>
    <cellStyle name="20% - Акцент4 12" xfId="5616"/>
    <cellStyle name="20% - Акцент4 12 2" xfId="5617"/>
    <cellStyle name="20% - Акцент4 12 3" xfId="5618"/>
    <cellStyle name="20% - Акцент4 13" xfId="5619"/>
    <cellStyle name="20% - Акцент4 14" xfId="5620"/>
    <cellStyle name="20% - Акцент4 15" xfId="5621"/>
    <cellStyle name="20% - Акцент4 16" xfId="5622"/>
    <cellStyle name="20% - Акцент4 17" xfId="5623"/>
    <cellStyle name="20% - Акцент4 18" xfId="5624"/>
    <cellStyle name="20% - Акцент4 19" xfId="5625"/>
    <cellStyle name="20% - Акцент4 2" xfId="7"/>
    <cellStyle name="20% - Акцент4 2 10" xfId="5626"/>
    <cellStyle name="20% - Акцент4 2 11" xfId="5627"/>
    <cellStyle name="20% - Акцент4 2 12" xfId="5628"/>
    <cellStyle name="20% - Акцент4 2 13" xfId="5629"/>
    <cellStyle name="20% - Акцент4 2 14" xfId="5630"/>
    <cellStyle name="20% - Акцент4 2 15" xfId="5631"/>
    <cellStyle name="20% - Акцент4 2 16" xfId="5632"/>
    <cellStyle name="20% - Акцент4 2 16 2" xfId="5633"/>
    <cellStyle name="20% - Акцент4 2 16 3" xfId="5634"/>
    <cellStyle name="20% - Акцент4 2 16 4" xfId="5635"/>
    <cellStyle name="20% - Акцент4 2 16 5" xfId="5636"/>
    <cellStyle name="20% - Акцент4 2 16 6" xfId="5637"/>
    <cellStyle name="20% - Акцент4 2 16 7" xfId="5638"/>
    <cellStyle name="20% - Акцент4 2 17" xfId="5639"/>
    <cellStyle name="20% - Акцент4 2 18" xfId="5640"/>
    <cellStyle name="20% - Акцент4 2 19" xfId="5641"/>
    <cellStyle name="20% - Акцент4 2 2" xfId="5642"/>
    <cellStyle name="20% - Акцент4 2 2 10" xfId="5643"/>
    <cellStyle name="20% - Акцент4 2 2 11" xfId="5644"/>
    <cellStyle name="20% - Акцент4 2 2 12" xfId="5645"/>
    <cellStyle name="20% - Акцент4 2 2 13" xfId="5646"/>
    <cellStyle name="20% - Акцент4 2 2 14" xfId="5647"/>
    <cellStyle name="20% - Акцент4 2 2 15" xfId="5648"/>
    <cellStyle name="20% - Акцент4 2 2 16" xfId="5649"/>
    <cellStyle name="20% - Акцент4 2 2 17" xfId="5650"/>
    <cellStyle name="20% - Акцент4 2 2 18" xfId="5651"/>
    <cellStyle name="20% - Акцент4 2 2 19" xfId="5652"/>
    <cellStyle name="20% - Акцент4 2 2 2" xfId="5653"/>
    <cellStyle name="20% - Акцент4 2 2 2 2" xfId="5654"/>
    <cellStyle name="20% - Акцент4 2 2 2 3" xfId="5655"/>
    <cellStyle name="20% - Акцент4 2 2 2 4" xfId="5656"/>
    <cellStyle name="20% - Акцент4 2 2 2 5" xfId="5657"/>
    <cellStyle name="20% - Акцент4 2 2 2 6" xfId="5658"/>
    <cellStyle name="20% - Акцент4 2 2 20" xfId="5659"/>
    <cellStyle name="20% - Акцент4 2 2 21" xfId="5660"/>
    <cellStyle name="20% - Акцент4 2 2 22" xfId="5661"/>
    <cellStyle name="20% - Акцент4 2 2 3" xfId="5662"/>
    <cellStyle name="20% - Акцент4 2 2 4" xfId="5663"/>
    <cellStyle name="20% - Акцент4 2 2 5" xfId="5664"/>
    <cellStyle name="20% - Акцент4 2 2 6" xfId="5665"/>
    <cellStyle name="20% - Акцент4 2 2 7" xfId="5666"/>
    <cellStyle name="20% - Акцент4 2 2 8" xfId="5667"/>
    <cellStyle name="20% - Акцент4 2 2 9" xfId="5668"/>
    <cellStyle name="20% - Акцент4 2 20" xfId="5669"/>
    <cellStyle name="20% - Акцент4 2 21" xfId="5670"/>
    <cellStyle name="20% - Акцент4 2 22" xfId="5671"/>
    <cellStyle name="20% - Акцент4 2 23" xfId="5672"/>
    <cellStyle name="20% - Акцент4 2 24" xfId="5673"/>
    <cellStyle name="20% - Акцент4 2 25" xfId="5674"/>
    <cellStyle name="20% - Акцент4 2 26" xfId="5675"/>
    <cellStyle name="20% - Акцент4 2 27" xfId="5676"/>
    <cellStyle name="20% - Акцент4 2 28" xfId="5677"/>
    <cellStyle name="20% - Акцент4 2 29" xfId="5678"/>
    <cellStyle name="20% - Акцент4 2 3" xfId="5679"/>
    <cellStyle name="20% - Акцент4 2 30" xfId="5680"/>
    <cellStyle name="20% - Акцент4 2 31" xfId="5681"/>
    <cellStyle name="20% - Акцент4 2 32" xfId="5682"/>
    <cellStyle name="20% - Акцент4 2 33" xfId="5683"/>
    <cellStyle name="20% - Акцент4 2 34" xfId="5684"/>
    <cellStyle name="20% - Акцент4 2 35" xfId="5685"/>
    <cellStyle name="20% - Акцент4 2 4" xfId="5686"/>
    <cellStyle name="20% - Акцент4 2 5" xfId="5687"/>
    <cellStyle name="20% - Акцент4 2 6" xfId="5688"/>
    <cellStyle name="20% - Акцент4 2 7" xfId="5689"/>
    <cellStyle name="20% - Акцент4 2 8" xfId="5690"/>
    <cellStyle name="20% - Акцент4 2 9" xfId="5691"/>
    <cellStyle name="20% - Акцент4 2_Копия данецк" xfId="5692"/>
    <cellStyle name="20% - Акцент4 20" xfId="5693"/>
    <cellStyle name="20% - Акцент4 21" xfId="5694"/>
    <cellStyle name="20% - Акцент4 22" xfId="5695"/>
    <cellStyle name="20% - Акцент4 22 10" xfId="5696"/>
    <cellStyle name="20% - Акцент4 22 11" xfId="5697"/>
    <cellStyle name="20% - Акцент4 22 12" xfId="5698"/>
    <cellStyle name="20% - Акцент4 22 2" xfId="5699"/>
    <cellStyle name="20% - Акцент4 22 2 2" xfId="5700"/>
    <cellStyle name="20% - Акцент4 22 3" xfId="5701"/>
    <cellStyle name="20% - Акцент4 22 4" xfId="5702"/>
    <cellStyle name="20% - Акцент4 22 5" xfId="5703"/>
    <cellStyle name="20% - Акцент4 22 6" xfId="5704"/>
    <cellStyle name="20% - Акцент4 22 7" xfId="5705"/>
    <cellStyle name="20% - Акцент4 22 8" xfId="5706"/>
    <cellStyle name="20% - Акцент4 22 9" xfId="5707"/>
    <cellStyle name="20% - Акцент4 23" xfId="5708"/>
    <cellStyle name="20% - Акцент4 23 2" xfId="5709"/>
    <cellStyle name="20% - Акцент4 23 3" xfId="5710"/>
    <cellStyle name="20% - Акцент4 24" xfId="5711"/>
    <cellStyle name="20% - Акцент4 24 2" xfId="5712"/>
    <cellStyle name="20% - Акцент4 25" xfId="5713"/>
    <cellStyle name="20% - Акцент4 26" xfId="5714"/>
    <cellStyle name="20% - Акцент4 27" xfId="5715"/>
    <cellStyle name="20% - Акцент4 27 2" xfId="5716"/>
    <cellStyle name="20% - Акцент4 27 3" xfId="5717"/>
    <cellStyle name="20% - Акцент4 27 4" xfId="5718"/>
    <cellStyle name="20% - Акцент4 27 5" xfId="5719"/>
    <cellStyle name="20% - Акцент4 27 6" xfId="5720"/>
    <cellStyle name="20% - Акцент4 28" xfId="5721"/>
    <cellStyle name="20% - Акцент4 28 2" xfId="5722"/>
    <cellStyle name="20% - Акцент4 28 3" xfId="5723"/>
    <cellStyle name="20% - Акцент4 28 4" xfId="5724"/>
    <cellStyle name="20% - Акцент4 28 5" xfId="5725"/>
    <cellStyle name="20% - Акцент4 28 6" xfId="5726"/>
    <cellStyle name="20% - Акцент4 29" xfId="5727"/>
    <cellStyle name="20% - Акцент4 29 2" xfId="5728"/>
    <cellStyle name="20% - Акцент4 29 3" xfId="5729"/>
    <cellStyle name="20% - Акцент4 29 4" xfId="5730"/>
    <cellStyle name="20% - Акцент4 29 5" xfId="5731"/>
    <cellStyle name="20% - Акцент4 29 6" xfId="5732"/>
    <cellStyle name="20% - Акцент4 3" xfId="5733"/>
    <cellStyle name="20% - Акцент4 3 2" xfId="5734"/>
    <cellStyle name="20% - Акцент4 3 2 2" xfId="5735"/>
    <cellStyle name="20% - Акцент4 3 3" xfId="5736"/>
    <cellStyle name="20% - Акцент4 3_Копия данецк" xfId="5737"/>
    <cellStyle name="20% - Акцент4 30" xfId="5738"/>
    <cellStyle name="20% - Акцент4 30 2" xfId="5739"/>
    <cellStyle name="20% - Акцент4 30 3" xfId="5740"/>
    <cellStyle name="20% - Акцент4 30 4" xfId="5741"/>
    <cellStyle name="20% - Акцент4 30 5" xfId="5742"/>
    <cellStyle name="20% - Акцент4 30 6" xfId="5743"/>
    <cellStyle name="20% - Акцент4 31" xfId="5744"/>
    <cellStyle name="20% - Акцент4 32" xfId="5745"/>
    <cellStyle name="20% - Акцент4 33" xfId="5746"/>
    <cellStyle name="20% - Акцент4 34" xfId="5747"/>
    <cellStyle name="20% - Акцент4 35" xfId="5748"/>
    <cellStyle name="20% - Акцент4 36" xfId="5749"/>
    <cellStyle name="20% - Акцент4 37" xfId="5750"/>
    <cellStyle name="20% - Акцент4 38" xfId="5751"/>
    <cellStyle name="20% - Акцент4 39" xfId="5752"/>
    <cellStyle name="20% - Акцент4 39 10" xfId="5753"/>
    <cellStyle name="20% - Акцент4 39 2" xfId="5754"/>
    <cellStyle name="20% - Акцент4 39 3" xfId="5755"/>
    <cellStyle name="20% - Акцент4 39 4" xfId="5756"/>
    <cellStyle name="20% - Акцент4 39 5" xfId="5757"/>
    <cellStyle name="20% - Акцент4 39 6" xfId="5758"/>
    <cellStyle name="20% - Акцент4 39 7" xfId="5759"/>
    <cellStyle name="20% - Акцент4 39 8" xfId="5760"/>
    <cellStyle name="20% - Акцент4 39 9" xfId="5761"/>
    <cellStyle name="20% - Акцент4 4" xfId="5762"/>
    <cellStyle name="20% - Акцент4 4 2" xfId="5763"/>
    <cellStyle name="20% - Акцент4 4 2 2" xfId="5764"/>
    <cellStyle name="20% - Акцент4 4 3" xfId="5765"/>
    <cellStyle name="20% - Акцент4 4_Копия данецк" xfId="5766"/>
    <cellStyle name="20% - Акцент4 40" xfId="5767"/>
    <cellStyle name="20% - Акцент4 41" xfId="5768"/>
    <cellStyle name="20% - Акцент4 42" xfId="5769"/>
    <cellStyle name="20% - Акцент4 43" xfId="5770"/>
    <cellStyle name="20% - Акцент4 44" xfId="5771"/>
    <cellStyle name="20% - Акцент4 45" xfId="5772"/>
    <cellStyle name="20% - Акцент4 46" xfId="5773"/>
    <cellStyle name="20% - Акцент4 47" xfId="5774"/>
    <cellStyle name="20% - Акцент4 48" xfId="5775"/>
    <cellStyle name="20% - Акцент4 49" xfId="5776"/>
    <cellStyle name="20% - Акцент4 5" xfId="5777"/>
    <cellStyle name="20% - Акцент4 5 2" xfId="5778"/>
    <cellStyle name="20% - Акцент4 5 2 2" xfId="5779"/>
    <cellStyle name="20% - Акцент4 5 3" xfId="5780"/>
    <cellStyle name="20% - Акцент4 5_Копия данецк" xfId="5781"/>
    <cellStyle name="20% - Акцент4 50" xfId="5782"/>
    <cellStyle name="20% - Акцент4 51" xfId="5783"/>
    <cellStyle name="20% - Акцент4 52" xfId="5784"/>
    <cellStyle name="20% - Акцент4 53" xfId="5785"/>
    <cellStyle name="20% - Акцент4 54" xfId="5786"/>
    <cellStyle name="20% - Акцент4 55" xfId="5787"/>
    <cellStyle name="20% - Акцент4 56" xfId="5788"/>
    <cellStyle name="20% - Акцент4 6" xfId="5789"/>
    <cellStyle name="20% - Акцент4 6 2" xfId="5790"/>
    <cellStyle name="20% - Акцент4 6 3" xfId="5791"/>
    <cellStyle name="20% - Акцент4 7" xfId="5792"/>
    <cellStyle name="20% - Акцент4 7 2" xfId="5793"/>
    <cellStyle name="20% - Акцент4 7 3" xfId="5794"/>
    <cellStyle name="20% - Акцент4 8" xfId="5795"/>
    <cellStyle name="20% - Акцент4 8 2" xfId="5796"/>
    <cellStyle name="20% - Акцент4 8 3" xfId="5797"/>
    <cellStyle name="20% - Акцент4 9" xfId="5798"/>
    <cellStyle name="20% - Акцент4 9 2" xfId="5799"/>
    <cellStyle name="20% - Акцент4 9 3" xfId="5800"/>
    <cellStyle name="20% - Акцент5 1" xfId="5801"/>
    <cellStyle name="20% - Акцент5 10" xfId="5802"/>
    <cellStyle name="20% - Акцент5 10 2" xfId="5803"/>
    <cellStyle name="20% - Акцент5 10 3" xfId="5804"/>
    <cellStyle name="20% - Акцент5 11" xfId="5805"/>
    <cellStyle name="20% - Акцент5 11 2" xfId="5806"/>
    <cellStyle name="20% - Акцент5 11 3" xfId="5807"/>
    <cellStyle name="20% - Акцент5 12" xfId="5808"/>
    <cellStyle name="20% - Акцент5 12 2" xfId="5809"/>
    <cellStyle name="20% - Акцент5 12 3" xfId="5810"/>
    <cellStyle name="20% - Акцент5 13" xfId="5811"/>
    <cellStyle name="20% - Акцент5 14" xfId="5812"/>
    <cellStyle name="20% - Акцент5 15" xfId="5813"/>
    <cellStyle name="20% - Акцент5 16" xfId="5814"/>
    <cellStyle name="20% - Акцент5 17" xfId="5815"/>
    <cellStyle name="20% - Акцент5 18" xfId="5816"/>
    <cellStyle name="20% - Акцент5 19" xfId="5817"/>
    <cellStyle name="20% - Акцент5 2" xfId="8"/>
    <cellStyle name="20% - Акцент5 2 10" xfId="5818"/>
    <cellStyle name="20% - Акцент5 2 11" xfId="5819"/>
    <cellStyle name="20% - Акцент5 2 12" xfId="5820"/>
    <cellStyle name="20% - Акцент5 2 13" xfId="5821"/>
    <cellStyle name="20% - Акцент5 2 14" xfId="5822"/>
    <cellStyle name="20% - Акцент5 2 15" xfId="5823"/>
    <cellStyle name="20% - Акцент5 2 16" xfId="5824"/>
    <cellStyle name="20% - Акцент5 2 16 2" xfId="5825"/>
    <cellStyle name="20% - Акцент5 2 16 3" xfId="5826"/>
    <cellStyle name="20% - Акцент5 2 16 4" xfId="5827"/>
    <cellStyle name="20% - Акцент5 2 16 5" xfId="5828"/>
    <cellStyle name="20% - Акцент5 2 16 6" xfId="5829"/>
    <cellStyle name="20% - Акцент5 2 16 7" xfId="5830"/>
    <cellStyle name="20% - Акцент5 2 17" xfId="5831"/>
    <cellStyle name="20% - Акцент5 2 18" xfId="5832"/>
    <cellStyle name="20% - Акцент5 2 19" xfId="5833"/>
    <cellStyle name="20% - Акцент5 2 2" xfId="5834"/>
    <cellStyle name="20% - Акцент5 2 2 10" xfId="5835"/>
    <cellStyle name="20% - Акцент5 2 2 11" xfId="5836"/>
    <cellStyle name="20% - Акцент5 2 2 12" xfId="5837"/>
    <cellStyle name="20% - Акцент5 2 2 13" xfId="5838"/>
    <cellStyle name="20% - Акцент5 2 2 14" xfId="5839"/>
    <cellStyle name="20% - Акцент5 2 2 15" xfId="5840"/>
    <cellStyle name="20% - Акцент5 2 2 16" xfId="5841"/>
    <cellStyle name="20% - Акцент5 2 2 17" xfId="5842"/>
    <cellStyle name="20% - Акцент5 2 2 18" xfId="5843"/>
    <cellStyle name="20% - Акцент5 2 2 19" xfId="5844"/>
    <cellStyle name="20% - Акцент5 2 2 2" xfId="5845"/>
    <cellStyle name="20% - Акцент5 2 2 2 2" xfId="5846"/>
    <cellStyle name="20% - Акцент5 2 2 2 3" xfId="5847"/>
    <cellStyle name="20% - Акцент5 2 2 2 4" xfId="5848"/>
    <cellStyle name="20% - Акцент5 2 2 2 5" xfId="5849"/>
    <cellStyle name="20% - Акцент5 2 2 2 6" xfId="5850"/>
    <cellStyle name="20% - Акцент5 2 2 20" xfId="5851"/>
    <cellStyle name="20% - Акцент5 2 2 21" xfId="5852"/>
    <cellStyle name="20% - Акцент5 2 2 22" xfId="5853"/>
    <cellStyle name="20% - Акцент5 2 2 3" xfId="5854"/>
    <cellStyle name="20% - Акцент5 2 2 4" xfId="5855"/>
    <cellStyle name="20% - Акцент5 2 2 5" xfId="5856"/>
    <cellStyle name="20% - Акцент5 2 2 6" xfId="5857"/>
    <cellStyle name="20% - Акцент5 2 2 7" xfId="5858"/>
    <cellStyle name="20% - Акцент5 2 2 8" xfId="5859"/>
    <cellStyle name="20% - Акцент5 2 2 9" xfId="5860"/>
    <cellStyle name="20% - Акцент5 2 20" xfId="5861"/>
    <cellStyle name="20% - Акцент5 2 21" xfId="5862"/>
    <cellStyle name="20% - Акцент5 2 22" xfId="5863"/>
    <cellStyle name="20% - Акцент5 2 23" xfId="5864"/>
    <cellStyle name="20% - Акцент5 2 24" xfId="5865"/>
    <cellStyle name="20% - Акцент5 2 25" xfId="5866"/>
    <cellStyle name="20% - Акцент5 2 26" xfId="5867"/>
    <cellStyle name="20% - Акцент5 2 27" xfId="5868"/>
    <cellStyle name="20% - Акцент5 2 28" xfId="5869"/>
    <cellStyle name="20% - Акцент5 2 29" xfId="5870"/>
    <cellStyle name="20% - Акцент5 2 3" xfId="5871"/>
    <cellStyle name="20% - Акцент5 2 30" xfId="5872"/>
    <cellStyle name="20% - Акцент5 2 31" xfId="5873"/>
    <cellStyle name="20% - Акцент5 2 32" xfId="5874"/>
    <cellStyle name="20% - Акцент5 2 33" xfId="5875"/>
    <cellStyle name="20% - Акцент5 2 34" xfId="5876"/>
    <cellStyle name="20% - Акцент5 2 35" xfId="5877"/>
    <cellStyle name="20% - Акцент5 2 4" xfId="5878"/>
    <cellStyle name="20% - Акцент5 2 5" xfId="5879"/>
    <cellStyle name="20% - Акцент5 2 6" xfId="5880"/>
    <cellStyle name="20% - Акцент5 2 7" xfId="5881"/>
    <cellStyle name="20% - Акцент5 2 8" xfId="5882"/>
    <cellStyle name="20% - Акцент5 2 9" xfId="5883"/>
    <cellStyle name="20% - Акцент5 2_Копия данецк" xfId="5884"/>
    <cellStyle name="20% - Акцент5 20" xfId="5885"/>
    <cellStyle name="20% - Акцент5 21" xfId="5886"/>
    <cellStyle name="20% - Акцент5 22" xfId="5887"/>
    <cellStyle name="20% - Акцент5 22 10" xfId="5888"/>
    <cellStyle name="20% - Акцент5 22 11" xfId="5889"/>
    <cellStyle name="20% - Акцент5 22 12" xfId="5890"/>
    <cellStyle name="20% - Акцент5 22 2" xfId="5891"/>
    <cellStyle name="20% - Акцент5 22 2 2" xfId="5892"/>
    <cellStyle name="20% - Акцент5 22 3" xfId="5893"/>
    <cellStyle name="20% - Акцент5 22 4" xfId="5894"/>
    <cellStyle name="20% - Акцент5 22 5" xfId="5895"/>
    <cellStyle name="20% - Акцент5 22 6" xfId="5896"/>
    <cellStyle name="20% - Акцент5 22 7" xfId="5897"/>
    <cellStyle name="20% - Акцент5 22 8" xfId="5898"/>
    <cellStyle name="20% - Акцент5 22 9" xfId="5899"/>
    <cellStyle name="20% - Акцент5 23" xfId="5900"/>
    <cellStyle name="20% - Акцент5 23 2" xfId="5901"/>
    <cellStyle name="20% - Акцент5 23 3" xfId="5902"/>
    <cellStyle name="20% - Акцент5 24" xfId="5903"/>
    <cellStyle name="20% - Акцент5 24 2" xfId="5904"/>
    <cellStyle name="20% - Акцент5 25" xfId="5905"/>
    <cellStyle name="20% - Акцент5 26" xfId="5906"/>
    <cellStyle name="20% - Акцент5 27" xfId="5907"/>
    <cellStyle name="20% - Акцент5 27 2" xfId="5908"/>
    <cellStyle name="20% - Акцент5 27 3" xfId="5909"/>
    <cellStyle name="20% - Акцент5 27 4" xfId="5910"/>
    <cellStyle name="20% - Акцент5 27 5" xfId="5911"/>
    <cellStyle name="20% - Акцент5 27 6" xfId="5912"/>
    <cellStyle name="20% - Акцент5 28" xfId="5913"/>
    <cellStyle name="20% - Акцент5 28 2" xfId="5914"/>
    <cellStyle name="20% - Акцент5 28 3" xfId="5915"/>
    <cellStyle name="20% - Акцент5 28 4" xfId="5916"/>
    <cellStyle name="20% - Акцент5 28 5" xfId="5917"/>
    <cellStyle name="20% - Акцент5 28 6" xfId="5918"/>
    <cellStyle name="20% - Акцент5 29" xfId="5919"/>
    <cellStyle name="20% - Акцент5 29 2" xfId="5920"/>
    <cellStyle name="20% - Акцент5 29 3" xfId="5921"/>
    <cellStyle name="20% - Акцент5 29 4" xfId="5922"/>
    <cellStyle name="20% - Акцент5 29 5" xfId="5923"/>
    <cellStyle name="20% - Акцент5 29 6" xfId="5924"/>
    <cellStyle name="20% - Акцент5 3" xfId="5925"/>
    <cellStyle name="20% - Акцент5 3 2" xfId="5926"/>
    <cellStyle name="20% - Акцент5 3 2 2" xfId="5927"/>
    <cellStyle name="20% - Акцент5 3 3" xfId="5928"/>
    <cellStyle name="20% - Акцент5 3_Копия данецк" xfId="5929"/>
    <cellStyle name="20% - Акцент5 30" xfId="5930"/>
    <cellStyle name="20% - Акцент5 30 2" xfId="5931"/>
    <cellStyle name="20% - Акцент5 30 3" xfId="5932"/>
    <cellStyle name="20% - Акцент5 30 4" xfId="5933"/>
    <cellStyle name="20% - Акцент5 30 5" xfId="5934"/>
    <cellStyle name="20% - Акцент5 30 6" xfId="5935"/>
    <cellStyle name="20% - Акцент5 31" xfId="5936"/>
    <cellStyle name="20% - Акцент5 32" xfId="5937"/>
    <cellStyle name="20% - Акцент5 33" xfId="5938"/>
    <cellStyle name="20% - Акцент5 34" xfId="5939"/>
    <cellStyle name="20% - Акцент5 35" xfId="5940"/>
    <cellStyle name="20% - Акцент5 36" xfId="5941"/>
    <cellStyle name="20% - Акцент5 37" xfId="5942"/>
    <cellStyle name="20% - Акцент5 38" xfId="5943"/>
    <cellStyle name="20% - Акцент5 39" xfId="5944"/>
    <cellStyle name="20% - Акцент5 39 10" xfId="5945"/>
    <cellStyle name="20% - Акцент5 39 2" xfId="5946"/>
    <cellStyle name="20% - Акцент5 39 3" xfId="5947"/>
    <cellStyle name="20% - Акцент5 39 4" xfId="5948"/>
    <cellStyle name="20% - Акцент5 39 5" xfId="5949"/>
    <cellStyle name="20% - Акцент5 39 6" xfId="5950"/>
    <cellStyle name="20% - Акцент5 39 7" xfId="5951"/>
    <cellStyle name="20% - Акцент5 39 8" xfId="5952"/>
    <cellStyle name="20% - Акцент5 39 9" xfId="5953"/>
    <cellStyle name="20% - Акцент5 4" xfId="5954"/>
    <cellStyle name="20% - Акцент5 4 2" xfId="5955"/>
    <cellStyle name="20% - Акцент5 4 2 2" xfId="5956"/>
    <cellStyle name="20% - Акцент5 4 3" xfId="5957"/>
    <cellStyle name="20% - Акцент5 4_Копия данецк" xfId="5958"/>
    <cellStyle name="20% - Акцент5 40" xfId="5959"/>
    <cellStyle name="20% - Акцент5 41" xfId="5960"/>
    <cellStyle name="20% - Акцент5 42" xfId="5961"/>
    <cellStyle name="20% - Акцент5 43" xfId="5962"/>
    <cellStyle name="20% - Акцент5 44" xfId="5963"/>
    <cellStyle name="20% - Акцент5 45" xfId="5964"/>
    <cellStyle name="20% - Акцент5 46" xfId="5965"/>
    <cellStyle name="20% - Акцент5 47" xfId="5966"/>
    <cellStyle name="20% - Акцент5 48" xfId="5967"/>
    <cellStyle name="20% - Акцент5 49" xfId="5968"/>
    <cellStyle name="20% - Акцент5 5" xfId="5969"/>
    <cellStyle name="20% - Акцент5 5 2" xfId="5970"/>
    <cellStyle name="20% - Акцент5 5 2 2" xfId="5971"/>
    <cellStyle name="20% - Акцент5 5 3" xfId="5972"/>
    <cellStyle name="20% - Акцент5 5_Копия данецк" xfId="5973"/>
    <cellStyle name="20% - Акцент5 50" xfId="5974"/>
    <cellStyle name="20% - Акцент5 51" xfId="5975"/>
    <cellStyle name="20% - Акцент5 52" xfId="5976"/>
    <cellStyle name="20% - Акцент5 53" xfId="5977"/>
    <cellStyle name="20% - Акцент5 54" xfId="5978"/>
    <cellStyle name="20% - Акцент5 55" xfId="5979"/>
    <cellStyle name="20% - Акцент5 56" xfId="5980"/>
    <cellStyle name="20% - Акцент5 6" xfId="5981"/>
    <cellStyle name="20% - Акцент5 6 2" xfId="5982"/>
    <cellStyle name="20% - Акцент5 6 3" xfId="5983"/>
    <cellStyle name="20% - Акцент5 7" xfId="5984"/>
    <cellStyle name="20% - Акцент5 7 2" xfId="5985"/>
    <cellStyle name="20% - Акцент5 7 3" xfId="5986"/>
    <cellStyle name="20% - Акцент5 8" xfId="5987"/>
    <cellStyle name="20% - Акцент5 8 2" xfId="5988"/>
    <cellStyle name="20% - Акцент5 8 3" xfId="5989"/>
    <cellStyle name="20% - Акцент5 9" xfId="5990"/>
    <cellStyle name="20% - Акцент5 9 2" xfId="5991"/>
    <cellStyle name="20% - Акцент5 9 3" xfId="5992"/>
    <cellStyle name="20% - Акцент6 1" xfId="5993"/>
    <cellStyle name="20% - Акцент6 10" xfId="5994"/>
    <cellStyle name="20% - Акцент6 10 2" xfId="5995"/>
    <cellStyle name="20% - Акцент6 10 3" xfId="5996"/>
    <cellStyle name="20% - Акцент6 11" xfId="5997"/>
    <cellStyle name="20% - Акцент6 11 2" xfId="5998"/>
    <cellStyle name="20% - Акцент6 11 3" xfId="5999"/>
    <cellStyle name="20% - Акцент6 12" xfId="6000"/>
    <cellStyle name="20% - Акцент6 12 2" xfId="6001"/>
    <cellStyle name="20% - Акцент6 12 3" xfId="6002"/>
    <cellStyle name="20% - Акцент6 13" xfId="6003"/>
    <cellStyle name="20% - Акцент6 14" xfId="6004"/>
    <cellStyle name="20% - Акцент6 15" xfId="6005"/>
    <cellStyle name="20% - Акцент6 16" xfId="6006"/>
    <cellStyle name="20% - Акцент6 17" xfId="6007"/>
    <cellStyle name="20% - Акцент6 18" xfId="6008"/>
    <cellStyle name="20% - Акцент6 19" xfId="6009"/>
    <cellStyle name="20% - Акцент6 2" xfId="9"/>
    <cellStyle name="20% - Акцент6 2 10" xfId="6010"/>
    <cellStyle name="20% - Акцент6 2 11" xfId="6011"/>
    <cellStyle name="20% - Акцент6 2 12" xfId="6012"/>
    <cellStyle name="20% - Акцент6 2 13" xfId="6013"/>
    <cellStyle name="20% - Акцент6 2 14" xfId="6014"/>
    <cellStyle name="20% - Акцент6 2 15" xfId="6015"/>
    <cellStyle name="20% - Акцент6 2 16" xfId="6016"/>
    <cellStyle name="20% - Акцент6 2 16 2" xfId="6017"/>
    <cellStyle name="20% - Акцент6 2 16 3" xfId="6018"/>
    <cellStyle name="20% - Акцент6 2 16 4" xfId="6019"/>
    <cellStyle name="20% - Акцент6 2 16 5" xfId="6020"/>
    <cellStyle name="20% - Акцент6 2 16 6" xfId="6021"/>
    <cellStyle name="20% - Акцент6 2 16 7" xfId="6022"/>
    <cellStyle name="20% - Акцент6 2 17" xfId="6023"/>
    <cellStyle name="20% - Акцент6 2 18" xfId="6024"/>
    <cellStyle name="20% - Акцент6 2 19" xfId="6025"/>
    <cellStyle name="20% - Акцент6 2 2" xfId="6026"/>
    <cellStyle name="20% - Акцент6 2 2 10" xfId="6027"/>
    <cellStyle name="20% - Акцент6 2 2 11" xfId="6028"/>
    <cellStyle name="20% - Акцент6 2 2 12" xfId="6029"/>
    <cellStyle name="20% - Акцент6 2 2 13" xfId="6030"/>
    <cellStyle name="20% - Акцент6 2 2 14" xfId="6031"/>
    <cellStyle name="20% - Акцент6 2 2 15" xfId="6032"/>
    <cellStyle name="20% - Акцент6 2 2 16" xfId="6033"/>
    <cellStyle name="20% - Акцент6 2 2 17" xfId="6034"/>
    <cellStyle name="20% - Акцент6 2 2 18" xfId="6035"/>
    <cellStyle name="20% - Акцент6 2 2 19" xfId="6036"/>
    <cellStyle name="20% - Акцент6 2 2 2" xfId="6037"/>
    <cellStyle name="20% - Акцент6 2 2 2 2" xfId="6038"/>
    <cellStyle name="20% - Акцент6 2 2 2 3" xfId="6039"/>
    <cellStyle name="20% - Акцент6 2 2 2 4" xfId="6040"/>
    <cellStyle name="20% - Акцент6 2 2 2 5" xfId="6041"/>
    <cellStyle name="20% - Акцент6 2 2 2 6" xfId="6042"/>
    <cellStyle name="20% - Акцент6 2 2 20" xfId="6043"/>
    <cellStyle name="20% - Акцент6 2 2 21" xfId="6044"/>
    <cellStyle name="20% - Акцент6 2 2 22" xfId="6045"/>
    <cellStyle name="20% - Акцент6 2 2 3" xfId="6046"/>
    <cellStyle name="20% - Акцент6 2 2 4" xfId="6047"/>
    <cellStyle name="20% - Акцент6 2 2 5" xfId="6048"/>
    <cellStyle name="20% - Акцент6 2 2 6" xfId="6049"/>
    <cellStyle name="20% - Акцент6 2 2 7" xfId="6050"/>
    <cellStyle name="20% - Акцент6 2 2 8" xfId="6051"/>
    <cellStyle name="20% - Акцент6 2 2 9" xfId="6052"/>
    <cellStyle name="20% - Акцент6 2 20" xfId="6053"/>
    <cellStyle name="20% - Акцент6 2 21" xfId="6054"/>
    <cellStyle name="20% - Акцент6 2 22" xfId="6055"/>
    <cellStyle name="20% - Акцент6 2 23" xfId="6056"/>
    <cellStyle name="20% - Акцент6 2 24" xfId="6057"/>
    <cellStyle name="20% - Акцент6 2 25" xfId="6058"/>
    <cellStyle name="20% - Акцент6 2 26" xfId="6059"/>
    <cellStyle name="20% - Акцент6 2 27" xfId="6060"/>
    <cellStyle name="20% - Акцент6 2 28" xfId="6061"/>
    <cellStyle name="20% - Акцент6 2 29" xfId="6062"/>
    <cellStyle name="20% - Акцент6 2 3" xfId="6063"/>
    <cellStyle name="20% - Акцент6 2 30" xfId="6064"/>
    <cellStyle name="20% - Акцент6 2 31" xfId="6065"/>
    <cellStyle name="20% - Акцент6 2 32" xfId="6066"/>
    <cellStyle name="20% - Акцент6 2 33" xfId="6067"/>
    <cellStyle name="20% - Акцент6 2 34" xfId="6068"/>
    <cellStyle name="20% - Акцент6 2 35" xfId="6069"/>
    <cellStyle name="20% - Акцент6 2 4" xfId="6070"/>
    <cellStyle name="20% - Акцент6 2 5" xfId="6071"/>
    <cellStyle name="20% - Акцент6 2 6" xfId="6072"/>
    <cellStyle name="20% - Акцент6 2 7" xfId="6073"/>
    <cellStyle name="20% - Акцент6 2 8" xfId="6074"/>
    <cellStyle name="20% - Акцент6 2 9" xfId="6075"/>
    <cellStyle name="20% - Акцент6 2_Копия данецк" xfId="6076"/>
    <cellStyle name="20% - Акцент6 20" xfId="6077"/>
    <cellStyle name="20% - Акцент6 21" xfId="6078"/>
    <cellStyle name="20% - Акцент6 22" xfId="6079"/>
    <cellStyle name="20% - Акцент6 22 10" xfId="6080"/>
    <cellStyle name="20% - Акцент6 22 11" xfId="6081"/>
    <cellStyle name="20% - Акцент6 22 12" xfId="6082"/>
    <cellStyle name="20% - Акцент6 22 2" xfId="6083"/>
    <cellStyle name="20% - Акцент6 22 2 2" xfId="6084"/>
    <cellStyle name="20% - Акцент6 22 3" xfId="6085"/>
    <cellStyle name="20% - Акцент6 22 4" xfId="6086"/>
    <cellStyle name="20% - Акцент6 22 5" xfId="6087"/>
    <cellStyle name="20% - Акцент6 22 6" xfId="6088"/>
    <cellStyle name="20% - Акцент6 22 7" xfId="6089"/>
    <cellStyle name="20% - Акцент6 22 8" xfId="6090"/>
    <cellStyle name="20% - Акцент6 22 9" xfId="6091"/>
    <cellStyle name="20% - Акцент6 23" xfId="6092"/>
    <cellStyle name="20% - Акцент6 23 2" xfId="6093"/>
    <cellStyle name="20% - Акцент6 23 3" xfId="6094"/>
    <cellStyle name="20% - Акцент6 24" xfId="6095"/>
    <cellStyle name="20% - Акцент6 24 2" xfId="6096"/>
    <cellStyle name="20% - Акцент6 25" xfId="6097"/>
    <cellStyle name="20% - Акцент6 26" xfId="6098"/>
    <cellStyle name="20% - Акцент6 27" xfId="6099"/>
    <cellStyle name="20% - Акцент6 27 2" xfId="6100"/>
    <cellStyle name="20% - Акцент6 27 3" xfId="6101"/>
    <cellStyle name="20% - Акцент6 27 4" xfId="6102"/>
    <cellStyle name="20% - Акцент6 27 5" xfId="6103"/>
    <cellStyle name="20% - Акцент6 27 6" xfId="6104"/>
    <cellStyle name="20% - Акцент6 28" xfId="6105"/>
    <cellStyle name="20% - Акцент6 28 2" xfId="6106"/>
    <cellStyle name="20% - Акцент6 28 3" xfId="6107"/>
    <cellStyle name="20% - Акцент6 28 4" xfId="6108"/>
    <cellStyle name="20% - Акцент6 28 5" xfId="6109"/>
    <cellStyle name="20% - Акцент6 28 6" xfId="6110"/>
    <cellStyle name="20% - Акцент6 29" xfId="6111"/>
    <cellStyle name="20% - Акцент6 29 2" xfId="6112"/>
    <cellStyle name="20% - Акцент6 29 3" xfId="6113"/>
    <cellStyle name="20% - Акцент6 29 4" xfId="6114"/>
    <cellStyle name="20% - Акцент6 29 5" xfId="6115"/>
    <cellStyle name="20% - Акцент6 29 6" xfId="6116"/>
    <cellStyle name="20% - Акцент6 3" xfId="6117"/>
    <cellStyle name="20% - Акцент6 3 2" xfId="6118"/>
    <cellStyle name="20% - Акцент6 3 2 2" xfId="6119"/>
    <cellStyle name="20% - Акцент6 3 3" xfId="6120"/>
    <cellStyle name="20% - Акцент6 3_Копия данецк" xfId="6121"/>
    <cellStyle name="20% - Акцент6 30" xfId="6122"/>
    <cellStyle name="20% - Акцент6 30 2" xfId="6123"/>
    <cellStyle name="20% - Акцент6 30 3" xfId="6124"/>
    <cellStyle name="20% - Акцент6 30 4" xfId="6125"/>
    <cellStyle name="20% - Акцент6 30 5" xfId="6126"/>
    <cellStyle name="20% - Акцент6 30 6" xfId="6127"/>
    <cellStyle name="20% - Акцент6 31" xfId="6128"/>
    <cellStyle name="20% - Акцент6 32" xfId="6129"/>
    <cellStyle name="20% - Акцент6 33" xfId="6130"/>
    <cellStyle name="20% - Акцент6 34" xfId="6131"/>
    <cellStyle name="20% - Акцент6 35" xfId="6132"/>
    <cellStyle name="20% - Акцент6 36" xfId="6133"/>
    <cellStyle name="20% - Акцент6 37" xfId="6134"/>
    <cellStyle name="20% - Акцент6 38" xfId="6135"/>
    <cellStyle name="20% - Акцент6 39" xfId="6136"/>
    <cellStyle name="20% - Акцент6 39 10" xfId="6137"/>
    <cellStyle name="20% - Акцент6 39 2" xfId="6138"/>
    <cellStyle name="20% - Акцент6 39 3" xfId="6139"/>
    <cellStyle name="20% - Акцент6 39 4" xfId="6140"/>
    <cellStyle name="20% - Акцент6 39 5" xfId="6141"/>
    <cellStyle name="20% - Акцент6 39 6" xfId="6142"/>
    <cellStyle name="20% - Акцент6 39 7" xfId="6143"/>
    <cellStyle name="20% - Акцент6 39 8" xfId="6144"/>
    <cellStyle name="20% - Акцент6 39 9" xfId="6145"/>
    <cellStyle name="20% - Акцент6 4" xfId="6146"/>
    <cellStyle name="20% - Акцент6 4 2" xfId="6147"/>
    <cellStyle name="20% - Акцент6 4 2 2" xfId="6148"/>
    <cellStyle name="20% - Акцент6 4 3" xfId="6149"/>
    <cellStyle name="20% - Акцент6 4_Копия данецк" xfId="6150"/>
    <cellStyle name="20% - Акцент6 40" xfId="6151"/>
    <cellStyle name="20% - Акцент6 41" xfId="6152"/>
    <cellStyle name="20% - Акцент6 42" xfId="6153"/>
    <cellStyle name="20% - Акцент6 43" xfId="6154"/>
    <cellStyle name="20% - Акцент6 44" xfId="6155"/>
    <cellStyle name="20% - Акцент6 45" xfId="6156"/>
    <cellStyle name="20% - Акцент6 46" xfId="6157"/>
    <cellStyle name="20% - Акцент6 47" xfId="6158"/>
    <cellStyle name="20% - Акцент6 48" xfId="6159"/>
    <cellStyle name="20% - Акцент6 49" xfId="6160"/>
    <cellStyle name="20% - Акцент6 5" xfId="6161"/>
    <cellStyle name="20% - Акцент6 5 2" xfId="6162"/>
    <cellStyle name="20% - Акцент6 5 2 2" xfId="6163"/>
    <cellStyle name="20% - Акцент6 5 3" xfId="6164"/>
    <cellStyle name="20% - Акцент6 5_Копия данецк" xfId="6165"/>
    <cellStyle name="20% - Акцент6 50" xfId="6166"/>
    <cellStyle name="20% - Акцент6 51" xfId="6167"/>
    <cellStyle name="20% - Акцент6 52" xfId="6168"/>
    <cellStyle name="20% - Акцент6 53" xfId="6169"/>
    <cellStyle name="20% - Акцент6 54" xfId="6170"/>
    <cellStyle name="20% - Акцент6 55" xfId="6171"/>
    <cellStyle name="20% - Акцент6 56" xfId="6172"/>
    <cellStyle name="20% - Акцент6 6" xfId="6173"/>
    <cellStyle name="20% - Акцент6 6 2" xfId="6174"/>
    <cellStyle name="20% - Акцент6 6 3" xfId="6175"/>
    <cellStyle name="20% - Акцент6 7" xfId="6176"/>
    <cellStyle name="20% - Акцент6 7 2" xfId="6177"/>
    <cellStyle name="20% - Акцент6 7 3" xfId="6178"/>
    <cellStyle name="20% - Акцент6 8" xfId="6179"/>
    <cellStyle name="20% - Акцент6 8 2" xfId="6180"/>
    <cellStyle name="20% - Акцент6 8 3" xfId="6181"/>
    <cellStyle name="20% - Акцент6 9" xfId="6182"/>
    <cellStyle name="20% - Акцент6 9 2" xfId="6183"/>
    <cellStyle name="20% - Акцент6 9 3" xfId="6184"/>
    <cellStyle name="40% - Accent1" xfId="6185"/>
    <cellStyle name="40% - Accent1 2" xfId="6186"/>
    <cellStyle name="40% - Accent1 2 2" xfId="6187"/>
    <cellStyle name="40% - Accent1 2 2 2" xfId="6188"/>
    <cellStyle name="40% - Accent1 2 3" xfId="6189"/>
    <cellStyle name="40% - Accent1 2 4" xfId="6190"/>
    <cellStyle name="40% - Accent1 2 5" xfId="6191"/>
    <cellStyle name="40% - Accent1 3" xfId="6192"/>
    <cellStyle name="40% - Accent1 3 2" xfId="6193"/>
    <cellStyle name="40% - Accent1 3 3" xfId="6194"/>
    <cellStyle name="40% - Accent1 4" xfId="6195"/>
    <cellStyle name="40% - Accent1 4 2" xfId="6196"/>
    <cellStyle name="40% - Accent1 4 3" xfId="6197"/>
    <cellStyle name="40% - Accent1 5" xfId="6198"/>
    <cellStyle name="40% - Accent1 5 2" xfId="6199"/>
    <cellStyle name="40% - Accent1 6" xfId="6200"/>
    <cellStyle name="40% - Accent1_Копия данецк" xfId="6201"/>
    <cellStyle name="40% - Accent2" xfId="6202"/>
    <cellStyle name="40% - Accent2 2" xfId="6203"/>
    <cellStyle name="40% - Accent2 2 2" xfId="6204"/>
    <cellStyle name="40% - Accent2 2 2 2" xfId="6205"/>
    <cellStyle name="40% - Accent2 2 3" xfId="6206"/>
    <cellStyle name="40% - Accent2 2 4" xfId="6207"/>
    <cellStyle name="40% - Accent2 3" xfId="6208"/>
    <cellStyle name="40% - Accent2 3 2" xfId="6209"/>
    <cellStyle name="40% - Accent2 3 3" xfId="6210"/>
    <cellStyle name="40% - Accent2 4" xfId="6211"/>
    <cellStyle name="40% - Accent2 4 2" xfId="6212"/>
    <cellStyle name="40% - Accent2 4 3" xfId="6213"/>
    <cellStyle name="40% - Accent2 5" xfId="6214"/>
    <cellStyle name="40% - Accent2 5 2" xfId="6215"/>
    <cellStyle name="40% - Accent2 6" xfId="6216"/>
    <cellStyle name="40% - Accent2_Копия данецк" xfId="6217"/>
    <cellStyle name="40% - Accent3" xfId="6218"/>
    <cellStyle name="40% - Accent3 2" xfId="6219"/>
    <cellStyle name="40% - Accent3 2 2" xfId="6220"/>
    <cellStyle name="40% - Accent3 2 2 2" xfId="6221"/>
    <cellStyle name="40% - Accent3 2 3" xfId="6222"/>
    <cellStyle name="40% - Accent3 2 4" xfId="6223"/>
    <cellStyle name="40% - Accent3 3" xfId="6224"/>
    <cellStyle name="40% - Accent3 3 2" xfId="6225"/>
    <cellStyle name="40% - Accent3 3 3" xfId="6226"/>
    <cellStyle name="40% - Accent3 4" xfId="6227"/>
    <cellStyle name="40% - Accent3 4 2" xfId="6228"/>
    <cellStyle name="40% - Accent3 4 3" xfId="6229"/>
    <cellStyle name="40% - Accent3 5" xfId="6230"/>
    <cellStyle name="40% - Accent3 5 2" xfId="6231"/>
    <cellStyle name="40% - Accent3 6" xfId="6232"/>
    <cellStyle name="40% - Accent3_Копия данецк" xfId="6233"/>
    <cellStyle name="40% - Accent4" xfId="6234"/>
    <cellStyle name="40% - Accent4 2" xfId="6235"/>
    <cellStyle name="40% - Accent4 2 2" xfId="6236"/>
    <cellStyle name="40% - Accent4 2 2 2" xfId="6237"/>
    <cellStyle name="40% - Accent4 2 3" xfId="6238"/>
    <cellStyle name="40% - Accent4 2 4" xfId="6239"/>
    <cellStyle name="40% - Accent4 3" xfId="6240"/>
    <cellStyle name="40% - Accent4 3 2" xfId="6241"/>
    <cellStyle name="40% - Accent4 3 3" xfId="6242"/>
    <cellStyle name="40% - Accent4 4" xfId="6243"/>
    <cellStyle name="40% - Accent4 4 2" xfId="6244"/>
    <cellStyle name="40% - Accent4 4 3" xfId="6245"/>
    <cellStyle name="40% - Accent4 5" xfId="6246"/>
    <cellStyle name="40% - Accent4 5 2" xfId="6247"/>
    <cellStyle name="40% - Accent4 6" xfId="6248"/>
    <cellStyle name="40% - Accent4_Копия данецк" xfId="6249"/>
    <cellStyle name="40% - Accent5" xfId="6250"/>
    <cellStyle name="40% - Accent5 2" xfId="6251"/>
    <cellStyle name="40% - Accent5 2 2" xfId="6252"/>
    <cellStyle name="40% - Accent5 2 2 2" xfId="6253"/>
    <cellStyle name="40% - Accent5 2 3" xfId="6254"/>
    <cellStyle name="40% - Accent5 2 4" xfId="6255"/>
    <cellStyle name="40% - Accent5 3" xfId="6256"/>
    <cellStyle name="40% - Accent5 3 2" xfId="6257"/>
    <cellStyle name="40% - Accent5 3 3" xfId="6258"/>
    <cellStyle name="40% - Accent5 4" xfId="6259"/>
    <cellStyle name="40% - Accent5 4 2" xfId="6260"/>
    <cellStyle name="40% - Accent5 4 3" xfId="6261"/>
    <cellStyle name="40% - Accent5 5" xfId="6262"/>
    <cellStyle name="40% - Accent5 5 2" xfId="6263"/>
    <cellStyle name="40% - Accent5 6" xfId="6264"/>
    <cellStyle name="40% - Accent5_Копия данецк" xfId="6265"/>
    <cellStyle name="40% - Accent6" xfId="6266"/>
    <cellStyle name="40% - Accent6 2" xfId="6267"/>
    <cellStyle name="40% - Accent6 2 2" xfId="6268"/>
    <cellStyle name="40% - Accent6 2 2 2" xfId="6269"/>
    <cellStyle name="40% - Accent6 2 3" xfId="6270"/>
    <cellStyle name="40% - Accent6 2 4" xfId="6271"/>
    <cellStyle name="40% - Accent6 3" xfId="6272"/>
    <cellStyle name="40% - Accent6 3 2" xfId="6273"/>
    <cellStyle name="40% - Accent6 3 3" xfId="6274"/>
    <cellStyle name="40% - Accent6 4" xfId="6275"/>
    <cellStyle name="40% - Accent6 4 2" xfId="6276"/>
    <cellStyle name="40% - Accent6 4 3" xfId="6277"/>
    <cellStyle name="40% - Accent6 5" xfId="6278"/>
    <cellStyle name="40% - Accent6 5 2" xfId="6279"/>
    <cellStyle name="40% - Accent6 6" xfId="6280"/>
    <cellStyle name="40% - Accent6_Копия данецк" xfId="6281"/>
    <cellStyle name="40% - Акцент1 1" xfId="6282"/>
    <cellStyle name="40% - Акцент1 10" xfId="6283"/>
    <cellStyle name="40% - Акцент1 10 2" xfId="6284"/>
    <cellStyle name="40% - Акцент1 10 3" xfId="6285"/>
    <cellStyle name="40% - Акцент1 11" xfId="6286"/>
    <cellStyle name="40% - Акцент1 11 2" xfId="6287"/>
    <cellStyle name="40% - Акцент1 11 3" xfId="6288"/>
    <cellStyle name="40% - Акцент1 12" xfId="6289"/>
    <cellStyle name="40% - Акцент1 12 2" xfId="6290"/>
    <cellStyle name="40% - Акцент1 12 3" xfId="6291"/>
    <cellStyle name="40% - Акцент1 13" xfId="6292"/>
    <cellStyle name="40% - Акцент1 14" xfId="6293"/>
    <cellStyle name="40% - Акцент1 15" xfId="6294"/>
    <cellStyle name="40% - Акцент1 16" xfId="6295"/>
    <cellStyle name="40% - Акцент1 17" xfId="6296"/>
    <cellStyle name="40% - Акцент1 18" xfId="6297"/>
    <cellStyle name="40% - Акцент1 19" xfId="6298"/>
    <cellStyle name="40% - Акцент1 2" xfId="10"/>
    <cellStyle name="40% - Акцент1 2 10" xfId="6299"/>
    <cellStyle name="40% - Акцент1 2 11" xfId="6300"/>
    <cellStyle name="40% - Акцент1 2 12" xfId="6301"/>
    <cellStyle name="40% - Акцент1 2 13" xfId="6302"/>
    <cellStyle name="40% - Акцент1 2 14" xfId="6303"/>
    <cellStyle name="40% - Акцент1 2 15" xfId="6304"/>
    <cellStyle name="40% - Акцент1 2 16" xfId="6305"/>
    <cellStyle name="40% - Акцент1 2 16 2" xfId="6306"/>
    <cellStyle name="40% - Акцент1 2 16 3" xfId="6307"/>
    <cellStyle name="40% - Акцент1 2 16 4" xfId="6308"/>
    <cellStyle name="40% - Акцент1 2 16 5" xfId="6309"/>
    <cellStyle name="40% - Акцент1 2 16 6" xfId="6310"/>
    <cellStyle name="40% - Акцент1 2 16 7" xfId="6311"/>
    <cellStyle name="40% - Акцент1 2 17" xfId="6312"/>
    <cellStyle name="40% - Акцент1 2 18" xfId="6313"/>
    <cellStyle name="40% - Акцент1 2 19" xfId="6314"/>
    <cellStyle name="40% - Акцент1 2 2" xfId="6315"/>
    <cellStyle name="40% - Акцент1 2 2 10" xfId="6316"/>
    <cellStyle name="40% - Акцент1 2 2 11" xfId="6317"/>
    <cellStyle name="40% - Акцент1 2 2 12" xfId="6318"/>
    <cellStyle name="40% - Акцент1 2 2 13" xfId="6319"/>
    <cellStyle name="40% - Акцент1 2 2 14" xfId="6320"/>
    <cellStyle name="40% - Акцент1 2 2 15" xfId="6321"/>
    <cellStyle name="40% - Акцент1 2 2 16" xfId="6322"/>
    <cellStyle name="40% - Акцент1 2 2 17" xfId="6323"/>
    <cellStyle name="40% - Акцент1 2 2 18" xfId="6324"/>
    <cellStyle name="40% - Акцент1 2 2 19" xfId="6325"/>
    <cellStyle name="40% - Акцент1 2 2 2" xfId="6326"/>
    <cellStyle name="40% - Акцент1 2 2 2 2" xfId="6327"/>
    <cellStyle name="40% - Акцент1 2 2 2 3" xfId="6328"/>
    <cellStyle name="40% - Акцент1 2 2 2 4" xfId="6329"/>
    <cellStyle name="40% - Акцент1 2 2 2 5" xfId="6330"/>
    <cellStyle name="40% - Акцент1 2 2 2 6" xfId="6331"/>
    <cellStyle name="40% - Акцент1 2 2 20" xfId="6332"/>
    <cellStyle name="40% - Акцент1 2 2 21" xfId="6333"/>
    <cellStyle name="40% - Акцент1 2 2 22" xfId="6334"/>
    <cellStyle name="40% - Акцент1 2 2 3" xfId="6335"/>
    <cellStyle name="40% - Акцент1 2 2 4" xfId="6336"/>
    <cellStyle name="40% - Акцент1 2 2 5" xfId="6337"/>
    <cellStyle name="40% - Акцент1 2 2 6" xfId="6338"/>
    <cellStyle name="40% - Акцент1 2 2 7" xfId="6339"/>
    <cellStyle name="40% - Акцент1 2 2 8" xfId="6340"/>
    <cellStyle name="40% - Акцент1 2 2 9" xfId="6341"/>
    <cellStyle name="40% - Акцент1 2 20" xfId="6342"/>
    <cellStyle name="40% - Акцент1 2 21" xfId="6343"/>
    <cellStyle name="40% - Акцент1 2 22" xfId="6344"/>
    <cellStyle name="40% - Акцент1 2 23" xfId="6345"/>
    <cellStyle name="40% - Акцент1 2 24" xfId="6346"/>
    <cellStyle name="40% - Акцент1 2 25" xfId="6347"/>
    <cellStyle name="40% - Акцент1 2 26" xfId="6348"/>
    <cellStyle name="40% - Акцент1 2 27" xfId="6349"/>
    <cellStyle name="40% - Акцент1 2 28" xfId="6350"/>
    <cellStyle name="40% - Акцент1 2 29" xfId="6351"/>
    <cellStyle name="40% - Акцент1 2 3" xfId="6352"/>
    <cellStyle name="40% - Акцент1 2 30" xfId="6353"/>
    <cellStyle name="40% - Акцент1 2 31" xfId="6354"/>
    <cellStyle name="40% - Акцент1 2 32" xfId="6355"/>
    <cellStyle name="40% - Акцент1 2 33" xfId="6356"/>
    <cellStyle name="40% - Акцент1 2 34" xfId="6357"/>
    <cellStyle name="40% - Акцент1 2 35" xfId="6358"/>
    <cellStyle name="40% - Акцент1 2 4" xfId="6359"/>
    <cellStyle name="40% - Акцент1 2 5" xfId="6360"/>
    <cellStyle name="40% - Акцент1 2 6" xfId="6361"/>
    <cellStyle name="40% - Акцент1 2 7" xfId="6362"/>
    <cellStyle name="40% - Акцент1 2 8" xfId="6363"/>
    <cellStyle name="40% - Акцент1 2 9" xfId="6364"/>
    <cellStyle name="40% - Акцент1 2_Копия данецк" xfId="6365"/>
    <cellStyle name="40% - Акцент1 20" xfId="6366"/>
    <cellStyle name="40% - Акцент1 21" xfId="6367"/>
    <cellStyle name="40% - Акцент1 22" xfId="6368"/>
    <cellStyle name="40% - Акцент1 22 10" xfId="6369"/>
    <cellStyle name="40% - Акцент1 22 11" xfId="6370"/>
    <cellStyle name="40% - Акцент1 22 12" xfId="6371"/>
    <cellStyle name="40% - Акцент1 22 2" xfId="6372"/>
    <cellStyle name="40% - Акцент1 22 2 2" xfId="6373"/>
    <cellStyle name="40% - Акцент1 22 3" xfId="6374"/>
    <cellStyle name="40% - Акцент1 22 4" xfId="6375"/>
    <cellStyle name="40% - Акцент1 22 5" xfId="6376"/>
    <cellStyle name="40% - Акцент1 22 6" xfId="6377"/>
    <cellStyle name="40% - Акцент1 22 7" xfId="6378"/>
    <cellStyle name="40% - Акцент1 22 8" xfId="6379"/>
    <cellStyle name="40% - Акцент1 22 9" xfId="6380"/>
    <cellStyle name="40% - Акцент1 23" xfId="6381"/>
    <cellStyle name="40% - Акцент1 23 2" xfId="6382"/>
    <cellStyle name="40% - Акцент1 23 3" xfId="6383"/>
    <cellStyle name="40% - Акцент1 24" xfId="6384"/>
    <cellStyle name="40% - Акцент1 24 2" xfId="6385"/>
    <cellStyle name="40% - Акцент1 25" xfId="6386"/>
    <cellStyle name="40% - Акцент1 26" xfId="6387"/>
    <cellStyle name="40% - Акцент1 27" xfId="6388"/>
    <cellStyle name="40% - Акцент1 27 2" xfId="6389"/>
    <cellStyle name="40% - Акцент1 27 3" xfId="6390"/>
    <cellStyle name="40% - Акцент1 27 4" xfId="6391"/>
    <cellStyle name="40% - Акцент1 27 5" xfId="6392"/>
    <cellStyle name="40% - Акцент1 27 6" xfId="6393"/>
    <cellStyle name="40% - Акцент1 28" xfId="6394"/>
    <cellStyle name="40% - Акцент1 28 2" xfId="6395"/>
    <cellStyle name="40% - Акцент1 28 3" xfId="6396"/>
    <cellStyle name="40% - Акцент1 28 4" xfId="6397"/>
    <cellStyle name="40% - Акцент1 28 5" xfId="6398"/>
    <cellStyle name="40% - Акцент1 28 6" xfId="6399"/>
    <cellStyle name="40% - Акцент1 29" xfId="6400"/>
    <cellStyle name="40% - Акцент1 29 2" xfId="6401"/>
    <cellStyle name="40% - Акцент1 29 3" xfId="6402"/>
    <cellStyle name="40% - Акцент1 29 4" xfId="6403"/>
    <cellStyle name="40% - Акцент1 29 5" xfId="6404"/>
    <cellStyle name="40% - Акцент1 29 6" xfId="6405"/>
    <cellStyle name="40% - Акцент1 3" xfId="6406"/>
    <cellStyle name="40% - Акцент1 3 2" xfId="6407"/>
    <cellStyle name="40% - Акцент1 3 2 2" xfId="6408"/>
    <cellStyle name="40% - Акцент1 3 3" xfId="6409"/>
    <cellStyle name="40% - Акцент1 3_Копия данецк" xfId="6410"/>
    <cellStyle name="40% - Акцент1 30" xfId="6411"/>
    <cellStyle name="40% - Акцент1 30 2" xfId="6412"/>
    <cellStyle name="40% - Акцент1 30 3" xfId="6413"/>
    <cellStyle name="40% - Акцент1 30 4" xfId="6414"/>
    <cellStyle name="40% - Акцент1 30 5" xfId="6415"/>
    <cellStyle name="40% - Акцент1 30 6" xfId="6416"/>
    <cellStyle name="40% - Акцент1 31" xfId="6417"/>
    <cellStyle name="40% - Акцент1 32" xfId="6418"/>
    <cellStyle name="40% - Акцент1 33" xfId="6419"/>
    <cellStyle name="40% - Акцент1 34" xfId="6420"/>
    <cellStyle name="40% - Акцент1 35" xfId="6421"/>
    <cellStyle name="40% - Акцент1 36" xfId="6422"/>
    <cellStyle name="40% - Акцент1 37" xfId="6423"/>
    <cellStyle name="40% - Акцент1 38" xfId="6424"/>
    <cellStyle name="40% - Акцент1 39" xfId="6425"/>
    <cellStyle name="40% - Акцент1 39 10" xfId="6426"/>
    <cellStyle name="40% - Акцент1 39 2" xfId="6427"/>
    <cellStyle name="40% - Акцент1 39 3" xfId="6428"/>
    <cellStyle name="40% - Акцент1 39 4" xfId="6429"/>
    <cellStyle name="40% - Акцент1 39 5" xfId="6430"/>
    <cellStyle name="40% - Акцент1 39 6" xfId="6431"/>
    <cellStyle name="40% - Акцент1 39 7" xfId="6432"/>
    <cellStyle name="40% - Акцент1 39 8" xfId="6433"/>
    <cellStyle name="40% - Акцент1 39 9" xfId="6434"/>
    <cellStyle name="40% - Акцент1 4" xfId="6435"/>
    <cellStyle name="40% - Акцент1 4 2" xfId="6436"/>
    <cellStyle name="40% - Акцент1 4 2 2" xfId="6437"/>
    <cellStyle name="40% - Акцент1 4 3" xfId="6438"/>
    <cellStyle name="40% - Акцент1 4_Копия данецк" xfId="6439"/>
    <cellStyle name="40% - Акцент1 40" xfId="6440"/>
    <cellStyle name="40% - Акцент1 41" xfId="6441"/>
    <cellStyle name="40% - Акцент1 42" xfId="6442"/>
    <cellStyle name="40% - Акцент1 43" xfId="6443"/>
    <cellStyle name="40% - Акцент1 44" xfId="6444"/>
    <cellStyle name="40% - Акцент1 45" xfId="6445"/>
    <cellStyle name="40% - Акцент1 46" xfId="6446"/>
    <cellStyle name="40% - Акцент1 47" xfId="6447"/>
    <cellStyle name="40% - Акцент1 48" xfId="6448"/>
    <cellStyle name="40% - Акцент1 49" xfId="6449"/>
    <cellStyle name="40% - Акцент1 5" xfId="6450"/>
    <cellStyle name="40% - Акцент1 5 2" xfId="6451"/>
    <cellStyle name="40% - Акцент1 5 2 2" xfId="6452"/>
    <cellStyle name="40% - Акцент1 5 3" xfId="6453"/>
    <cellStyle name="40% - Акцент1 5_Копия данецк" xfId="6454"/>
    <cellStyle name="40% - Акцент1 50" xfId="6455"/>
    <cellStyle name="40% - Акцент1 51" xfId="6456"/>
    <cellStyle name="40% - Акцент1 52" xfId="6457"/>
    <cellStyle name="40% - Акцент1 53" xfId="6458"/>
    <cellStyle name="40% - Акцент1 54" xfId="6459"/>
    <cellStyle name="40% - Акцент1 55" xfId="6460"/>
    <cellStyle name="40% - Акцент1 56" xfId="6461"/>
    <cellStyle name="40% - Акцент1 6" xfId="6462"/>
    <cellStyle name="40% - Акцент1 6 2" xfId="6463"/>
    <cellStyle name="40% - Акцент1 6 3" xfId="6464"/>
    <cellStyle name="40% - Акцент1 7" xfId="6465"/>
    <cellStyle name="40% - Акцент1 7 2" xfId="6466"/>
    <cellStyle name="40% - Акцент1 7 3" xfId="6467"/>
    <cellStyle name="40% - Акцент1 8" xfId="6468"/>
    <cellStyle name="40% - Акцент1 8 2" xfId="6469"/>
    <cellStyle name="40% - Акцент1 8 3" xfId="6470"/>
    <cellStyle name="40% - Акцент1 9" xfId="6471"/>
    <cellStyle name="40% - Акцент1 9 2" xfId="6472"/>
    <cellStyle name="40% - Акцент1 9 3" xfId="6473"/>
    <cellStyle name="40% - Акцент2 1" xfId="6474"/>
    <cellStyle name="40% - Акцент2 10" xfId="6475"/>
    <cellStyle name="40% - Акцент2 10 2" xfId="6476"/>
    <cellStyle name="40% - Акцент2 10 3" xfId="6477"/>
    <cellStyle name="40% - Акцент2 11" xfId="6478"/>
    <cellStyle name="40% - Акцент2 11 2" xfId="6479"/>
    <cellStyle name="40% - Акцент2 11 3" xfId="6480"/>
    <cellStyle name="40% - Акцент2 12" xfId="6481"/>
    <cellStyle name="40% - Акцент2 12 2" xfId="6482"/>
    <cellStyle name="40% - Акцент2 12 3" xfId="6483"/>
    <cellStyle name="40% - Акцент2 13" xfId="6484"/>
    <cellStyle name="40% - Акцент2 14" xfId="6485"/>
    <cellStyle name="40% - Акцент2 15" xfId="6486"/>
    <cellStyle name="40% - Акцент2 16" xfId="6487"/>
    <cellStyle name="40% - Акцент2 17" xfId="6488"/>
    <cellStyle name="40% - Акцент2 18" xfId="6489"/>
    <cellStyle name="40% - Акцент2 19" xfId="6490"/>
    <cellStyle name="40% - Акцент2 2" xfId="11"/>
    <cellStyle name="40% - Акцент2 2 10" xfId="6491"/>
    <cellStyle name="40% - Акцент2 2 11" xfId="6492"/>
    <cellStyle name="40% - Акцент2 2 12" xfId="6493"/>
    <cellStyle name="40% - Акцент2 2 13" xfId="6494"/>
    <cellStyle name="40% - Акцент2 2 14" xfId="6495"/>
    <cellStyle name="40% - Акцент2 2 15" xfId="6496"/>
    <cellStyle name="40% - Акцент2 2 16" xfId="6497"/>
    <cellStyle name="40% - Акцент2 2 16 2" xfId="6498"/>
    <cellStyle name="40% - Акцент2 2 16 3" xfId="6499"/>
    <cellStyle name="40% - Акцент2 2 16 4" xfId="6500"/>
    <cellStyle name="40% - Акцент2 2 16 5" xfId="6501"/>
    <cellStyle name="40% - Акцент2 2 16 6" xfId="6502"/>
    <cellStyle name="40% - Акцент2 2 16 7" xfId="6503"/>
    <cellStyle name="40% - Акцент2 2 17" xfId="6504"/>
    <cellStyle name="40% - Акцент2 2 18" xfId="6505"/>
    <cellStyle name="40% - Акцент2 2 19" xfId="6506"/>
    <cellStyle name="40% - Акцент2 2 2" xfId="6507"/>
    <cellStyle name="40% - Акцент2 2 2 10" xfId="6508"/>
    <cellStyle name="40% - Акцент2 2 2 11" xfId="6509"/>
    <cellStyle name="40% - Акцент2 2 2 12" xfId="6510"/>
    <cellStyle name="40% - Акцент2 2 2 13" xfId="6511"/>
    <cellStyle name="40% - Акцент2 2 2 14" xfId="6512"/>
    <cellStyle name="40% - Акцент2 2 2 15" xfId="6513"/>
    <cellStyle name="40% - Акцент2 2 2 16" xfId="6514"/>
    <cellStyle name="40% - Акцент2 2 2 17" xfId="6515"/>
    <cellStyle name="40% - Акцент2 2 2 18" xfId="6516"/>
    <cellStyle name="40% - Акцент2 2 2 19" xfId="6517"/>
    <cellStyle name="40% - Акцент2 2 2 2" xfId="6518"/>
    <cellStyle name="40% - Акцент2 2 2 2 2" xfId="6519"/>
    <cellStyle name="40% - Акцент2 2 2 2 3" xfId="6520"/>
    <cellStyle name="40% - Акцент2 2 2 2 4" xfId="6521"/>
    <cellStyle name="40% - Акцент2 2 2 2 5" xfId="6522"/>
    <cellStyle name="40% - Акцент2 2 2 2 6" xfId="6523"/>
    <cellStyle name="40% - Акцент2 2 2 20" xfId="6524"/>
    <cellStyle name="40% - Акцент2 2 2 21" xfId="6525"/>
    <cellStyle name="40% - Акцент2 2 2 22" xfId="6526"/>
    <cellStyle name="40% - Акцент2 2 2 3" xfId="6527"/>
    <cellStyle name="40% - Акцент2 2 2 4" xfId="6528"/>
    <cellStyle name="40% - Акцент2 2 2 5" xfId="6529"/>
    <cellStyle name="40% - Акцент2 2 2 6" xfId="6530"/>
    <cellStyle name="40% - Акцент2 2 2 7" xfId="6531"/>
    <cellStyle name="40% - Акцент2 2 2 8" xfId="6532"/>
    <cellStyle name="40% - Акцент2 2 2 9" xfId="6533"/>
    <cellStyle name="40% - Акцент2 2 20" xfId="6534"/>
    <cellStyle name="40% - Акцент2 2 21" xfId="6535"/>
    <cellStyle name="40% - Акцент2 2 22" xfId="6536"/>
    <cellStyle name="40% - Акцент2 2 23" xfId="6537"/>
    <cellStyle name="40% - Акцент2 2 24" xfId="6538"/>
    <cellStyle name="40% - Акцент2 2 25" xfId="6539"/>
    <cellStyle name="40% - Акцент2 2 26" xfId="6540"/>
    <cellStyle name="40% - Акцент2 2 27" xfId="6541"/>
    <cellStyle name="40% - Акцент2 2 28" xfId="6542"/>
    <cellStyle name="40% - Акцент2 2 29" xfId="6543"/>
    <cellStyle name="40% - Акцент2 2 3" xfId="6544"/>
    <cellStyle name="40% - Акцент2 2 30" xfId="6545"/>
    <cellStyle name="40% - Акцент2 2 31" xfId="6546"/>
    <cellStyle name="40% - Акцент2 2 32" xfId="6547"/>
    <cellStyle name="40% - Акцент2 2 33" xfId="6548"/>
    <cellStyle name="40% - Акцент2 2 34" xfId="6549"/>
    <cellStyle name="40% - Акцент2 2 35" xfId="6550"/>
    <cellStyle name="40% - Акцент2 2 4" xfId="6551"/>
    <cellStyle name="40% - Акцент2 2 5" xfId="6552"/>
    <cellStyle name="40% - Акцент2 2 6" xfId="6553"/>
    <cellStyle name="40% - Акцент2 2 7" xfId="6554"/>
    <cellStyle name="40% - Акцент2 2 8" xfId="6555"/>
    <cellStyle name="40% - Акцент2 2 9" xfId="6556"/>
    <cellStyle name="40% - Акцент2 2_Копия данецк" xfId="6557"/>
    <cellStyle name="40% - Акцент2 20" xfId="6558"/>
    <cellStyle name="40% - Акцент2 21" xfId="6559"/>
    <cellStyle name="40% - Акцент2 22" xfId="6560"/>
    <cellStyle name="40% - Акцент2 22 10" xfId="6561"/>
    <cellStyle name="40% - Акцент2 22 11" xfId="6562"/>
    <cellStyle name="40% - Акцент2 22 12" xfId="6563"/>
    <cellStyle name="40% - Акцент2 22 2" xfId="6564"/>
    <cellStyle name="40% - Акцент2 22 2 2" xfId="6565"/>
    <cellStyle name="40% - Акцент2 22 3" xfId="6566"/>
    <cellStyle name="40% - Акцент2 22 4" xfId="6567"/>
    <cellStyle name="40% - Акцент2 22 5" xfId="6568"/>
    <cellStyle name="40% - Акцент2 22 6" xfId="6569"/>
    <cellStyle name="40% - Акцент2 22 7" xfId="6570"/>
    <cellStyle name="40% - Акцент2 22 8" xfId="6571"/>
    <cellStyle name="40% - Акцент2 22 9" xfId="6572"/>
    <cellStyle name="40% - Акцент2 23" xfId="6573"/>
    <cellStyle name="40% - Акцент2 23 2" xfId="6574"/>
    <cellStyle name="40% - Акцент2 23 3" xfId="6575"/>
    <cellStyle name="40% - Акцент2 24" xfId="6576"/>
    <cellStyle name="40% - Акцент2 24 2" xfId="6577"/>
    <cellStyle name="40% - Акцент2 25" xfId="6578"/>
    <cellStyle name="40% - Акцент2 26" xfId="6579"/>
    <cellStyle name="40% - Акцент2 27" xfId="6580"/>
    <cellStyle name="40% - Акцент2 27 2" xfId="6581"/>
    <cellStyle name="40% - Акцент2 27 3" xfId="6582"/>
    <cellStyle name="40% - Акцент2 27 4" xfId="6583"/>
    <cellStyle name="40% - Акцент2 27 5" xfId="6584"/>
    <cellStyle name="40% - Акцент2 27 6" xfId="6585"/>
    <cellStyle name="40% - Акцент2 28" xfId="6586"/>
    <cellStyle name="40% - Акцент2 28 2" xfId="6587"/>
    <cellStyle name="40% - Акцент2 28 3" xfId="6588"/>
    <cellStyle name="40% - Акцент2 28 4" xfId="6589"/>
    <cellStyle name="40% - Акцент2 28 5" xfId="6590"/>
    <cellStyle name="40% - Акцент2 28 6" xfId="6591"/>
    <cellStyle name="40% - Акцент2 29" xfId="6592"/>
    <cellStyle name="40% - Акцент2 29 2" xfId="6593"/>
    <cellStyle name="40% - Акцент2 29 3" xfId="6594"/>
    <cellStyle name="40% - Акцент2 29 4" xfId="6595"/>
    <cellStyle name="40% - Акцент2 29 5" xfId="6596"/>
    <cellStyle name="40% - Акцент2 29 6" xfId="6597"/>
    <cellStyle name="40% - Акцент2 3" xfId="6598"/>
    <cellStyle name="40% - Акцент2 3 2" xfId="6599"/>
    <cellStyle name="40% - Акцент2 3 2 2" xfId="6600"/>
    <cellStyle name="40% - Акцент2 3 3" xfId="6601"/>
    <cellStyle name="40% - Акцент2 3_Копия данецк" xfId="6602"/>
    <cellStyle name="40% - Акцент2 30" xfId="6603"/>
    <cellStyle name="40% - Акцент2 30 2" xfId="6604"/>
    <cellStyle name="40% - Акцент2 30 3" xfId="6605"/>
    <cellStyle name="40% - Акцент2 30 4" xfId="6606"/>
    <cellStyle name="40% - Акцент2 30 5" xfId="6607"/>
    <cellStyle name="40% - Акцент2 30 6" xfId="6608"/>
    <cellStyle name="40% - Акцент2 31" xfId="6609"/>
    <cellStyle name="40% - Акцент2 32" xfId="6610"/>
    <cellStyle name="40% - Акцент2 33" xfId="6611"/>
    <cellStyle name="40% - Акцент2 34" xfId="6612"/>
    <cellStyle name="40% - Акцент2 35" xfId="6613"/>
    <cellStyle name="40% - Акцент2 36" xfId="6614"/>
    <cellStyle name="40% - Акцент2 37" xfId="6615"/>
    <cellStyle name="40% - Акцент2 38" xfId="6616"/>
    <cellStyle name="40% - Акцент2 39" xfId="6617"/>
    <cellStyle name="40% - Акцент2 39 10" xfId="6618"/>
    <cellStyle name="40% - Акцент2 39 2" xfId="6619"/>
    <cellStyle name="40% - Акцент2 39 3" xfId="6620"/>
    <cellStyle name="40% - Акцент2 39 4" xfId="6621"/>
    <cellStyle name="40% - Акцент2 39 5" xfId="6622"/>
    <cellStyle name="40% - Акцент2 39 6" xfId="6623"/>
    <cellStyle name="40% - Акцент2 39 7" xfId="6624"/>
    <cellStyle name="40% - Акцент2 39 8" xfId="6625"/>
    <cellStyle name="40% - Акцент2 39 9" xfId="6626"/>
    <cellStyle name="40% - Акцент2 4" xfId="6627"/>
    <cellStyle name="40% - Акцент2 4 2" xfId="6628"/>
    <cellStyle name="40% - Акцент2 4 2 2" xfId="6629"/>
    <cellStyle name="40% - Акцент2 4 3" xfId="6630"/>
    <cellStyle name="40% - Акцент2 4_Копия данецк" xfId="6631"/>
    <cellStyle name="40% - Акцент2 40" xfId="6632"/>
    <cellStyle name="40% - Акцент2 41" xfId="6633"/>
    <cellStyle name="40% - Акцент2 42" xfId="6634"/>
    <cellStyle name="40% - Акцент2 43" xfId="6635"/>
    <cellStyle name="40% - Акцент2 44" xfId="6636"/>
    <cellStyle name="40% - Акцент2 45" xfId="6637"/>
    <cellStyle name="40% - Акцент2 46" xfId="6638"/>
    <cellStyle name="40% - Акцент2 47" xfId="6639"/>
    <cellStyle name="40% - Акцент2 48" xfId="6640"/>
    <cellStyle name="40% - Акцент2 49" xfId="6641"/>
    <cellStyle name="40% - Акцент2 5" xfId="6642"/>
    <cellStyle name="40% - Акцент2 5 2" xfId="6643"/>
    <cellStyle name="40% - Акцент2 5 2 2" xfId="6644"/>
    <cellStyle name="40% - Акцент2 5 3" xfId="6645"/>
    <cellStyle name="40% - Акцент2 5_Копия данецк" xfId="6646"/>
    <cellStyle name="40% - Акцент2 50" xfId="6647"/>
    <cellStyle name="40% - Акцент2 51" xfId="6648"/>
    <cellStyle name="40% - Акцент2 52" xfId="6649"/>
    <cellStyle name="40% - Акцент2 53" xfId="6650"/>
    <cellStyle name="40% - Акцент2 54" xfId="6651"/>
    <cellStyle name="40% - Акцент2 55" xfId="6652"/>
    <cellStyle name="40% - Акцент2 56" xfId="6653"/>
    <cellStyle name="40% - Акцент2 6" xfId="6654"/>
    <cellStyle name="40% - Акцент2 6 2" xfId="6655"/>
    <cellStyle name="40% - Акцент2 6 3" xfId="6656"/>
    <cellStyle name="40% - Акцент2 7" xfId="6657"/>
    <cellStyle name="40% - Акцент2 7 2" xfId="6658"/>
    <cellStyle name="40% - Акцент2 7 3" xfId="6659"/>
    <cellStyle name="40% - Акцент2 8" xfId="6660"/>
    <cellStyle name="40% - Акцент2 8 2" xfId="6661"/>
    <cellStyle name="40% - Акцент2 8 3" xfId="6662"/>
    <cellStyle name="40% - Акцент2 9" xfId="6663"/>
    <cellStyle name="40% - Акцент2 9 2" xfId="6664"/>
    <cellStyle name="40% - Акцент2 9 3" xfId="6665"/>
    <cellStyle name="40% - Акцент3 1" xfId="6666"/>
    <cellStyle name="40% - Акцент3 10" xfId="6667"/>
    <cellStyle name="40% - Акцент3 10 2" xfId="6668"/>
    <cellStyle name="40% - Акцент3 10 3" xfId="6669"/>
    <cellStyle name="40% - Акцент3 11" xfId="6670"/>
    <cellStyle name="40% - Акцент3 11 2" xfId="6671"/>
    <cellStyle name="40% - Акцент3 11 3" xfId="6672"/>
    <cellStyle name="40% - Акцент3 12" xfId="6673"/>
    <cellStyle name="40% - Акцент3 12 2" xfId="6674"/>
    <cellStyle name="40% - Акцент3 12 3" xfId="6675"/>
    <cellStyle name="40% - Акцент3 13" xfId="6676"/>
    <cellStyle name="40% - Акцент3 14" xfId="6677"/>
    <cellStyle name="40% - Акцент3 15" xfId="6678"/>
    <cellStyle name="40% - Акцент3 16" xfId="6679"/>
    <cellStyle name="40% - Акцент3 17" xfId="6680"/>
    <cellStyle name="40% - Акцент3 18" xfId="6681"/>
    <cellStyle name="40% - Акцент3 19" xfId="6682"/>
    <cellStyle name="40% - Акцент3 2" xfId="12"/>
    <cellStyle name="40% - Акцент3 2 10" xfId="6683"/>
    <cellStyle name="40% - Акцент3 2 11" xfId="6684"/>
    <cellStyle name="40% - Акцент3 2 12" xfId="6685"/>
    <cellStyle name="40% - Акцент3 2 13" xfId="6686"/>
    <cellStyle name="40% - Акцент3 2 14" xfId="6687"/>
    <cellStyle name="40% - Акцент3 2 15" xfId="6688"/>
    <cellStyle name="40% - Акцент3 2 16" xfId="6689"/>
    <cellStyle name="40% - Акцент3 2 16 2" xfId="6690"/>
    <cellStyle name="40% - Акцент3 2 16 3" xfId="6691"/>
    <cellStyle name="40% - Акцент3 2 16 4" xfId="6692"/>
    <cellStyle name="40% - Акцент3 2 16 5" xfId="6693"/>
    <cellStyle name="40% - Акцент3 2 16 6" xfId="6694"/>
    <cellStyle name="40% - Акцент3 2 16 7" xfId="6695"/>
    <cellStyle name="40% - Акцент3 2 17" xfId="6696"/>
    <cellStyle name="40% - Акцент3 2 18" xfId="6697"/>
    <cellStyle name="40% - Акцент3 2 19" xfId="6698"/>
    <cellStyle name="40% - Акцент3 2 2" xfId="6699"/>
    <cellStyle name="40% - Акцент3 2 2 10" xfId="6700"/>
    <cellStyle name="40% - Акцент3 2 2 11" xfId="6701"/>
    <cellStyle name="40% - Акцент3 2 2 12" xfId="6702"/>
    <cellStyle name="40% - Акцент3 2 2 13" xfId="6703"/>
    <cellStyle name="40% - Акцент3 2 2 14" xfId="6704"/>
    <cellStyle name="40% - Акцент3 2 2 15" xfId="6705"/>
    <cellStyle name="40% - Акцент3 2 2 16" xfId="6706"/>
    <cellStyle name="40% - Акцент3 2 2 17" xfId="6707"/>
    <cellStyle name="40% - Акцент3 2 2 18" xfId="6708"/>
    <cellStyle name="40% - Акцент3 2 2 19" xfId="6709"/>
    <cellStyle name="40% - Акцент3 2 2 2" xfId="6710"/>
    <cellStyle name="40% - Акцент3 2 2 2 2" xfId="6711"/>
    <cellStyle name="40% - Акцент3 2 2 2 3" xfId="6712"/>
    <cellStyle name="40% - Акцент3 2 2 2 4" xfId="6713"/>
    <cellStyle name="40% - Акцент3 2 2 2 5" xfId="6714"/>
    <cellStyle name="40% - Акцент3 2 2 2 6" xfId="6715"/>
    <cellStyle name="40% - Акцент3 2 2 20" xfId="6716"/>
    <cellStyle name="40% - Акцент3 2 2 21" xfId="6717"/>
    <cellStyle name="40% - Акцент3 2 2 22" xfId="6718"/>
    <cellStyle name="40% - Акцент3 2 2 3" xfId="6719"/>
    <cellStyle name="40% - Акцент3 2 2 4" xfId="6720"/>
    <cellStyle name="40% - Акцент3 2 2 5" xfId="6721"/>
    <cellStyle name="40% - Акцент3 2 2 6" xfId="6722"/>
    <cellStyle name="40% - Акцент3 2 2 7" xfId="6723"/>
    <cellStyle name="40% - Акцент3 2 2 8" xfId="6724"/>
    <cellStyle name="40% - Акцент3 2 2 9" xfId="6725"/>
    <cellStyle name="40% - Акцент3 2 20" xfId="6726"/>
    <cellStyle name="40% - Акцент3 2 21" xfId="6727"/>
    <cellStyle name="40% - Акцент3 2 22" xfId="6728"/>
    <cellStyle name="40% - Акцент3 2 23" xfId="6729"/>
    <cellStyle name="40% - Акцент3 2 24" xfId="6730"/>
    <cellStyle name="40% - Акцент3 2 25" xfId="6731"/>
    <cellStyle name="40% - Акцент3 2 26" xfId="6732"/>
    <cellStyle name="40% - Акцент3 2 27" xfId="6733"/>
    <cellStyle name="40% - Акцент3 2 28" xfId="6734"/>
    <cellStyle name="40% - Акцент3 2 29" xfId="6735"/>
    <cellStyle name="40% - Акцент3 2 3" xfId="6736"/>
    <cellStyle name="40% - Акцент3 2 30" xfId="6737"/>
    <cellStyle name="40% - Акцент3 2 31" xfId="6738"/>
    <cellStyle name="40% - Акцент3 2 32" xfId="6739"/>
    <cellStyle name="40% - Акцент3 2 33" xfId="6740"/>
    <cellStyle name="40% - Акцент3 2 34" xfId="6741"/>
    <cellStyle name="40% - Акцент3 2 35" xfId="6742"/>
    <cellStyle name="40% - Акцент3 2 4" xfId="6743"/>
    <cellStyle name="40% - Акцент3 2 5" xfId="6744"/>
    <cellStyle name="40% - Акцент3 2 6" xfId="6745"/>
    <cellStyle name="40% - Акцент3 2 7" xfId="6746"/>
    <cellStyle name="40% - Акцент3 2 8" xfId="6747"/>
    <cellStyle name="40% - Акцент3 2 9" xfId="6748"/>
    <cellStyle name="40% - Акцент3 2_Копия данецк" xfId="6749"/>
    <cellStyle name="40% - Акцент3 20" xfId="6750"/>
    <cellStyle name="40% - Акцент3 21" xfId="6751"/>
    <cellStyle name="40% - Акцент3 22" xfId="6752"/>
    <cellStyle name="40% - Акцент3 22 10" xfId="6753"/>
    <cellStyle name="40% - Акцент3 22 11" xfId="6754"/>
    <cellStyle name="40% - Акцент3 22 12" xfId="6755"/>
    <cellStyle name="40% - Акцент3 22 2" xfId="6756"/>
    <cellStyle name="40% - Акцент3 22 2 2" xfId="6757"/>
    <cellStyle name="40% - Акцент3 22 3" xfId="6758"/>
    <cellStyle name="40% - Акцент3 22 4" xfId="6759"/>
    <cellStyle name="40% - Акцент3 22 5" xfId="6760"/>
    <cellStyle name="40% - Акцент3 22 6" xfId="6761"/>
    <cellStyle name="40% - Акцент3 22 7" xfId="6762"/>
    <cellStyle name="40% - Акцент3 22 8" xfId="6763"/>
    <cellStyle name="40% - Акцент3 22 9" xfId="6764"/>
    <cellStyle name="40% - Акцент3 23" xfId="6765"/>
    <cellStyle name="40% - Акцент3 23 2" xfId="6766"/>
    <cellStyle name="40% - Акцент3 23 3" xfId="6767"/>
    <cellStyle name="40% - Акцент3 24" xfId="6768"/>
    <cellStyle name="40% - Акцент3 24 2" xfId="6769"/>
    <cellStyle name="40% - Акцент3 25" xfId="6770"/>
    <cellStyle name="40% - Акцент3 26" xfId="6771"/>
    <cellStyle name="40% - Акцент3 27" xfId="6772"/>
    <cellStyle name="40% - Акцент3 27 2" xfId="6773"/>
    <cellStyle name="40% - Акцент3 27 3" xfId="6774"/>
    <cellStyle name="40% - Акцент3 27 4" xfId="6775"/>
    <cellStyle name="40% - Акцент3 27 5" xfId="6776"/>
    <cellStyle name="40% - Акцент3 27 6" xfId="6777"/>
    <cellStyle name="40% - Акцент3 28" xfId="6778"/>
    <cellStyle name="40% - Акцент3 28 2" xfId="6779"/>
    <cellStyle name="40% - Акцент3 28 3" xfId="6780"/>
    <cellStyle name="40% - Акцент3 28 4" xfId="6781"/>
    <cellStyle name="40% - Акцент3 28 5" xfId="6782"/>
    <cellStyle name="40% - Акцент3 28 6" xfId="6783"/>
    <cellStyle name="40% - Акцент3 29" xfId="6784"/>
    <cellStyle name="40% - Акцент3 29 2" xfId="6785"/>
    <cellStyle name="40% - Акцент3 29 3" xfId="6786"/>
    <cellStyle name="40% - Акцент3 29 4" xfId="6787"/>
    <cellStyle name="40% - Акцент3 29 5" xfId="6788"/>
    <cellStyle name="40% - Акцент3 29 6" xfId="6789"/>
    <cellStyle name="40% - Акцент3 3" xfId="6790"/>
    <cellStyle name="40% - Акцент3 3 2" xfId="6791"/>
    <cellStyle name="40% - Акцент3 3 2 2" xfId="6792"/>
    <cellStyle name="40% - Акцент3 3 3" xfId="6793"/>
    <cellStyle name="40% - Акцент3 3_Копия данецк" xfId="6794"/>
    <cellStyle name="40% - Акцент3 30" xfId="6795"/>
    <cellStyle name="40% - Акцент3 30 2" xfId="6796"/>
    <cellStyle name="40% - Акцент3 30 3" xfId="6797"/>
    <cellStyle name="40% - Акцент3 30 4" xfId="6798"/>
    <cellStyle name="40% - Акцент3 30 5" xfId="6799"/>
    <cellStyle name="40% - Акцент3 30 6" xfId="6800"/>
    <cellStyle name="40% - Акцент3 31" xfId="6801"/>
    <cellStyle name="40% - Акцент3 32" xfId="6802"/>
    <cellStyle name="40% - Акцент3 33" xfId="6803"/>
    <cellStyle name="40% - Акцент3 34" xfId="6804"/>
    <cellStyle name="40% - Акцент3 35" xfId="6805"/>
    <cellStyle name="40% - Акцент3 36" xfId="6806"/>
    <cellStyle name="40% - Акцент3 37" xfId="6807"/>
    <cellStyle name="40% - Акцент3 38" xfId="6808"/>
    <cellStyle name="40% - Акцент3 39" xfId="6809"/>
    <cellStyle name="40% - Акцент3 39 10" xfId="6810"/>
    <cellStyle name="40% - Акцент3 39 2" xfId="6811"/>
    <cellStyle name="40% - Акцент3 39 3" xfId="6812"/>
    <cellStyle name="40% - Акцент3 39 4" xfId="6813"/>
    <cellStyle name="40% - Акцент3 39 5" xfId="6814"/>
    <cellStyle name="40% - Акцент3 39 6" xfId="6815"/>
    <cellStyle name="40% - Акцент3 39 7" xfId="6816"/>
    <cellStyle name="40% - Акцент3 39 8" xfId="6817"/>
    <cellStyle name="40% - Акцент3 39 9" xfId="6818"/>
    <cellStyle name="40% - Акцент3 4" xfId="6819"/>
    <cellStyle name="40% - Акцент3 4 2" xfId="6820"/>
    <cellStyle name="40% - Акцент3 4 2 2" xfId="6821"/>
    <cellStyle name="40% - Акцент3 4 3" xfId="6822"/>
    <cellStyle name="40% - Акцент3 4_Копия данецк" xfId="6823"/>
    <cellStyle name="40% - Акцент3 40" xfId="6824"/>
    <cellStyle name="40% - Акцент3 41" xfId="6825"/>
    <cellStyle name="40% - Акцент3 42" xfId="6826"/>
    <cellStyle name="40% - Акцент3 43" xfId="6827"/>
    <cellStyle name="40% - Акцент3 44" xfId="6828"/>
    <cellStyle name="40% - Акцент3 45" xfId="6829"/>
    <cellStyle name="40% - Акцент3 46" xfId="6830"/>
    <cellStyle name="40% - Акцент3 47" xfId="6831"/>
    <cellStyle name="40% - Акцент3 48" xfId="6832"/>
    <cellStyle name="40% - Акцент3 49" xfId="6833"/>
    <cellStyle name="40% - Акцент3 5" xfId="6834"/>
    <cellStyle name="40% - Акцент3 5 2" xfId="6835"/>
    <cellStyle name="40% - Акцент3 5 2 2" xfId="6836"/>
    <cellStyle name="40% - Акцент3 5 3" xfId="6837"/>
    <cellStyle name="40% - Акцент3 5_Копия данецк" xfId="6838"/>
    <cellStyle name="40% - Акцент3 50" xfId="6839"/>
    <cellStyle name="40% - Акцент3 51" xfId="6840"/>
    <cellStyle name="40% - Акцент3 52" xfId="6841"/>
    <cellStyle name="40% - Акцент3 53" xfId="6842"/>
    <cellStyle name="40% - Акцент3 54" xfId="6843"/>
    <cellStyle name="40% - Акцент3 55" xfId="6844"/>
    <cellStyle name="40% - Акцент3 56" xfId="6845"/>
    <cellStyle name="40% - Акцент3 6" xfId="6846"/>
    <cellStyle name="40% - Акцент3 6 2" xfId="6847"/>
    <cellStyle name="40% - Акцент3 6 3" xfId="6848"/>
    <cellStyle name="40% - Акцент3 7" xfId="6849"/>
    <cellStyle name="40% - Акцент3 7 2" xfId="6850"/>
    <cellStyle name="40% - Акцент3 7 3" xfId="6851"/>
    <cellStyle name="40% - Акцент3 8" xfId="6852"/>
    <cellStyle name="40% - Акцент3 8 2" xfId="6853"/>
    <cellStyle name="40% - Акцент3 8 3" xfId="6854"/>
    <cellStyle name="40% - Акцент3 9" xfId="6855"/>
    <cellStyle name="40% - Акцент3 9 2" xfId="6856"/>
    <cellStyle name="40% - Акцент3 9 3" xfId="6857"/>
    <cellStyle name="40% - Акцент4 1" xfId="6858"/>
    <cellStyle name="40% - Акцент4 10" xfId="6859"/>
    <cellStyle name="40% - Акцент4 10 2" xfId="6860"/>
    <cellStyle name="40% - Акцент4 10 3" xfId="6861"/>
    <cellStyle name="40% - Акцент4 11" xfId="6862"/>
    <cellStyle name="40% - Акцент4 11 2" xfId="6863"/>
    <cellStyle name="40% - Акцент4 11 3" xfId="6864"/>
    <cellStyle name="40% - Акцент4 12" xfId="6865"/>
    <cellStyle name="40% - Акцент4 12 2" xfId="6866"/>
    <cellStyle name="40% - Акцент4 12 3" xfId="6867"/>
    <cellStyle name="40% - Акцент4 13" xfId="6868"/>
    <cellStyle name="40% - Акцент4 14" xfId="6869"/>
    <cellStyle name="40% - Акцент4 15" xfId="6870"/>
    <cellStyle name="40% - Акцент4 16" xfId="6871"/>
    <cellStyle name="40% - Акцент4 17" xfId="6872"/>
    <cellStyle name="40% - Акцент4 18" xfId="6873"/>
    <cellStyle name="40% - Акцент4 19" xfId="6874"/>
    <cellStyle name="40% - Акцент4 2" xfId="13"/>
    <cellStyle name="40% - Акцент4 2 10" xfId="6875"/>
    <cellStyle name="40% - Акцент4 2 11" xfId="6876"/>
    <cellStyle name="40% - Акцент4 2 12" xfId="6877"/>
    <cellStyle name="40% - Акцент4 2 13" xfId="6878"/>
    <cellStyle name="40% - Акцент4 2 14" xfId="6879"/>
    <cellStyle name="40% - Акцент4 2 15" xfId="6880"/>
    <cellStyle name="40% - Акцент4 2 16" xfId="6881"/>
    <cellStyle name="40% - Акцент4 2 16 2" xfId="6882"/>
    <cellStyle name="40% - Акцент4 2 16 3" xfId="6883"/>
    <cellStyle name="40% - Акцент4 2 16 4" xfId="6884"/>
    <cellStyle name="40% - Акцент4 2 16 5" xfId="6885"/>
    <cellStyle name="40% - Акцент4 2 16 6" xfId="6886"/>
    <cellStyle name="40% - Акцент4 2 16 7" xfId="6887"/>
    <cellStyle name="40% - Акцент4 2 17" xfId="6888"/>
    <cellStyle name="40% - Акцент4 2 18" xfId="6889"/>
    <cellStyle name="40% - Акцент4 2 19" xfId="6890"/>
    <cellStyle name="40% - Акцент4 2 2" xfId="6891"/>
    <cellStyle name="40% - Акцент4 2 2 10" xfId="6892"/>
    <cellStyle name="40% - Акцент4 2 2 11" xfId="6893"/>
    <cellStyle name="40% - Акцент4 2 2 12" xfId="6894"/>
    <cellStyle name="40% - Акцент4 2 2 13" xfId="6895"/>
    <cellStyle name="40% - Акцент4 2 2 14" xfId="6896"/>
    <cellStyle name="40% - Акцент4 2 2 15" xfId="6897"/>
    <cellStyle name="40% - Акцент4 2 2 16" xfId="6898"/>
    <cellStyle name="40% - Акцент4 2 2 17" xfId="6899"/>
    <cellStyle name="40% - Акцент4 2 2 18" xfId="6900"/>
    <cellStyle name="40% - Акцент4 2 2 19" xfId="6901"/>
    <cellStyle name="40% - Акцент4 2 2 2" xfId="6902"/>
    <cellStyle name="40% - Акцент4 2 2 2 2" xfId="6903"/>
    <cellStyle name="40% - Акцент4 2 2 2 3" xfId="6904"/>
    <cellStyle name="40% - Акцент4 2 2 2 4" xfId="6905"/>
    <cellStyle name="40% - Акцент4 2 2 2 5" xfId="6906"/>
    <cellStyle name="40% - Акцент4 2 2 2 6" xfId="6907"/>
    <cellStyle name="40% - Акцент4 2 2 20" xfId="6908"/>
    <cellStyle name="40% - Акцент4 2 2 21" xfId="6909"/>
    <cellStyle name="40% - Акцент4 2 2 22" xfId="6910"/>
    <cellStyle name="40% - Акцент4 2 2 3" xfId="6911"/>
    <cellStyle name="40% - Акцент4 2 2 4" xfId="6912"/>
    <cellStyle name="40% - Акцент4 2 2 5" xfId="6913"/>
    <cellStyle name="40% - Акцент4 2 2 6" xfId="6914"/>
    <cellStyle name="40% - Акцент4 2 2 7" xfId="6915"/>
    <cellStyle name="40% - Акцент4 2 2 8" xfId="6916"/>
    <cellStyle name="40% - Акцент4 2 2 9" xfId="6917"/>
    <cellStyle name="40% - Акцент4 2 20" xfId="6918"/>
    <cellStyle name="40% - Акцент4 2 21" xfId="6919"/>
    <cellStyle name="40% - Акцент4 2 22" xfId="6920"/>
    <cellStyle name="40% - Акцент4 2 23" xfId="6921"/>
    <cellStyle name="40% - Акцент4 2 24" xfId="6922"/>
    <cellStyle name="40% - Акцент4 2 25" xfId="6923"/>
    <cellStyle name="40% - Акцент4 2 26" xfId="6924"/>
    <cellStyle name="40% - Акцент4 2 27" xfId="6925"/>
    <cellStyle name="40% - Акцент4 2 28" xfId="6926"/>
    <cellStyle name="40% - Акцент4 2 29" xfId="6927"/>
    <cellStyle name="40% - Акцент4 2 3" xfId="6928"/>
    <cellStyle name="40% - Акцент4 2 30" xfId="6929"/>
    <cellStyle name="40% - Акцент4 2 31" xfId="6930"/>
    <cellStyle name="40% - Акцент4 2 32" xfId="6931"/>
    <cellStyle name="40% - Акцент4 2 33" xfId="6932"/>
    <cellStyle name="40% - Акцент4 2 34" xfId="6933"/>
    <cellStyle name="40% - Акцент4 2 35" xfId="6934"/>
    <cellStyle name="40% - Акцент4 2 4" xfId="6935"/>
    <cellStyle name="40% - Акцент4 2 5" xfId="6936"/>
    <cellStyle name="40% - Акцент4 2 6" xfId="6937"/>
    <cellStyle name="40% - Акцент4 2 7" xfId="6938"/>
    <cellStyle name="40% - Акцент4 2 8" xfId="6939"/>
    <cellStyle name="40% - Акцент4 2 9" xfId="6940"/>
    <cellStyle name="40% - Акцент4 2_Копия данецк" xfId="6941"/>
    <cellStyle name="40% - Акцент4 20" xfId="6942"/>
    <cellStyle name="40% - Акцент4 21" xfId="6943"/>
    <cellStyle name="40% - Акцент4 22" xfId="6944"/>
    <cellStyle name="40% - Акцент4 22 10" xfId="6945"/>
    <cellStyle name="40% - Акцент4 22 11" xfId="6946"/>
    <cellStyle name="40% - Акцент4 22 12" xfId="6947"/>
    <cellStyle name="40% - Акцент4 22 2" xfId="6948"/>
    <cellStyle name="40% - Акцент4 22 2 2" xfId="6949"/>
    <cellStyle name="40% - Акцент4 22 3" xfId="6950"/>
    <cellStyle name="40% - Акцент4 22 4" xfId="6951"/>
    <cellStyle name="40% - Акцент4 22 5" xfId="6952"/>
    <cellStyle name="40% - Акцент4 22 6" xfId="6953"/>
    <cellStyle name="40% - Акцент4 22 7" xfId="6954"/>
    <cellStyle name="40% - Акцент4 22 8" xfId="6955"/>
    <cellStyle name="40% - Акцент4 22 9" xfId="6956"/>
    <cellStyle name="40% - Акцент4 23" xfId="6957"/>
    <cellStyle name="40% - Акцент4 23 2" xfId="6958"/>
    <cellStyle name="40% - Акцент4 23 3" xfId="6959"/>
    <cellStyle name="40% - Акцент4 24" xfId="6960"/>
    <cellStyle name="40% - Акцент4 24 2" xfId="6961"/>
    <cellStyle name="40% - Акцент4 25" xfId="6962"/>
    <cellStyle name="40% - Акцент4 26" xfId="6963"/>
    <cellStyle name="40% - Акцент4 27" xfId="6964"/>
    <cellStyle name="40% - Акцент4 27 2" xfId="6965"/>
    <cellStyle name="40% - Акцент4 27 3" xfId="6966"/>
    <cellStyle name="40% - Акцент4 27 4" xfId="6967"/>
    <cellStyle name="40% - Акцент4 27 5" xfId="6968"/>
    <cellStyle name="40% - Акцент4 27 6" xfId="6969"/>
    <cellStyle name="40% - Акцент4 28" xfId="6970"/>
    <cellStyle name="40% - Акцент4 28 2" xfId="6971"/>
    <cellStyle name="40% - Акцент4 28 3" xfId="6972"/>
    <cellStyle name="40% - Акцент4 28 4" xfId="6973"/>
    <cellStyle name="40% - Акцент4 28 5" xfId="6974"/>
    <cellStyle name="40% - Акцент4 28 6" xfId="6975"/>
    <cellStyle name="40% - Акцент4 29" xfId="6976"/>
    <cellStyle name="40% - Акцент4 29 2" xfId="6977"/>
    <cellStyle name="40% - Акцент4 29 3" xfId="6978"/>
    <cellStyle name="40% - Акцент4 29 4" xfId="6979"/>
    <cellStyle name="40% - Акцент4 29 5" xfId="6980"/>
    <cellStyle name="40% - Акцент4 29 6" xfId="6981"/>
    <cellStyle name="40% - Акцент4 3" xfId="6982"/>
    <cellStyle name="40% - Акцент4 3 2" xfId="6983"/>
    <cellStyle name="40% - Акцент4 3 2 2" xfId="6984"/>
    <cellStyle name="40% - Акцент4 3 3" xfId="6985"/>
    <cellStyle name="40% - Акцент4 3_Копия данецк" xfId="6986"/>
    <cellStyle name="40% - Акцент4 30" xfId="6987"/>
    <cellStyle name="40% - Акцент4 30 2" xfId="6988"/>
    <cellStyle name="40% - Акцент4 30 3" xfId="6989"/>
    <cellStyle name="40% - Акцент4 30 4" xfId="6990"/>
    <cellStyle name="40% - Акцент4 30 5" xfId="6991"/>
    <cellStyle name="40% - Акцент4 30 6" xfId="6992"/>
    <cellStyle name="40% - Акцент4 31" xfId="6993"/>
    <cellStyle name="40% - Акцент4 32" xfId="6994"/>
    <cellStyle name="40% - Акцент4 33" xfId="6995"/>
    <cellStyle name="40% - Акцент4 34" xfId="6996"/>
    <cellStyle name="40% - Акцент4 35" xfId="6997"/>
    <cellStyle name="40% - Акцент4 36" xfId="6998"/>
    <cellStyle name="40% - Акцент4 37" xfId="6999"/>
    <cellStyle name="40% - Акцент4 38" xfId="7000"/>
    <cellStyle name="40% - Акцент4 39" xfId="7001"/>
    <cellStyle name="40% - Акцент4 39 10" xfId="7002"/>
    <cellStyle name="40% - Акцент4 39 2" xfId="7003"/>
    <cellStyle name="40% - Акцент4 39 3" xfId="7004"/>
    <cellStyle name="40% - Акцент4 39 4" xfId="7005"/>
    <cellStyle name="40% - Акцент4 39 5" xfId="7006"/>
    <cellStyle name="40% - Акцент4 39 6" xfId="7007"/>
    <cellStyle name="40% - Акцент4 39 7" xfId="7008"/>
    <cellStyle name="40% - Акцент4 39 8" xfId="7009"/>
    <cellStyle name="40% - Акцент4 39 9" xfId="7010"/>
    <cellStyle name="40% - Акцент4 4" xfId="7011"/>
    <cellStyle name="40% - Акцент4 4 2" xfId="7012"/>
    <cellStyle name="40% - Акцент4 4 2 2" xfId="7013"/>
    <cellStyle name="40% - Акцент4 4 3" xfId="7014"/>
    <cellStyle name="40% - Акцент4 4_Копия данецк" xfId="7015"/>
    <cellStyle name="40% - Акцент4 40" xfId="7016"/>
    <cellStyle name="40% - Акцент4 41" xfId="7017"/>
    <cellStyle name="40% - Акцент4 42" xfId="7018"/>
    <cellStyle name="40% - Акцент4 43" xfId="7019"/>
    <cellStyle name="40% - Акцент4 44" xfId="7020"/>
    <cellStyle name="40% - Акцент4 45" xfId="7021"/>
    <cellStyle name="40% - Акцент4 46" xfId="7022"/>
    <cellStyle name="40% - Акцент4 47" xfId="7023"/>
    <cellStyle name="40% - Акцент4 48" xfId="7024"/>
    <cellStyle name="40% - Акцент4 49" xfId="7025"/>
    <cellStyle name="40% - Акцент4 5" xfId="7026"/>
    <cellStyle name="40% - Акцент4 5 2" xfId="7027"/>
    <cellStyle name="40% - Акцент4 5 2 2" xfId="7028"/>
    <cellStyle name="40% - Акцент4 5 3" xfId="7029"/>
    <cellStyle name="40% - Акцент4 5_Копия данецк" xfId="7030"/>
    <cellStyle name="40% - Акцент4 50" xfId="7031"/>
    <cellStyle name="40% - Акцент4 51" xfId="7032"/>
    <cellStyle name="40% - Акцент4 52" xfId="7033"/>
    <cellStyle name="40% - Акцент4 53" xfId="7034"/>
    <cellStyle name="40% - Акцент4 54" xfId="7035"/>
    <cellStyle name="40% - Акцент4 55" xfId="7036"/>
    <cellStyle name="40% - Акцент4 56" xfId="7037"/>
    <cellStyle name="40% - Акцент4 6" xfId="7038"/>
    <cellStyle name="40% - Акцент4 6 2" xfId="7039"/>
    <cellStyle name="40% - Акцент4 6 3" xfId="7040"/>
    <cellStyle name="40% - Акцент4 7" xfId="7041"/>
    <cellStyle name="40% - Акцент4 7 2" xfId="7042"/>
    <cellStyle name="40% - Акцент4 7 3" xfId="7043"/>
    <cellStyle name="40% - Акцент4 8" xfId="7044"/>
    <cellStyle name="40% - Акцент4 8 2" xfId="7045"/>
    <cellStyle name="40% - Акцент4 8 3" xfId="7046"/>
    <cellStyle name="40% - Акцент4 9" xfId="7047"/>
    <cellStyle name="40% - Акцент4 9 2" xfId="7048"/>
    <cellStyle name="40% - Акцент4 9 3" xfId="7049"/>
    <cellStyle name="40% - Акцент5 1" xfId="7050"/>
    <cellStyle name="40% - Акцент5 10" xfId="7051"/>
    <cellStyle name="40% - Акцент5 10 2" xfId="7052"/>
    <cellStyle name="40% - Акцент5 10 3" xfId="7053"/>
    <cellStyle name="40% - Акцент5 11" xfId="7054"/>
    <cellStyle name="40% - Акцент5 11 2" xfId="7055"/>
    <cellStyle name="40% - Акцент5 11 3" xfId="7056"/>
    <cellStyle name="40% - Акцент5 12" xfId="7057"/>
    <cellStyle name="40% - Акцент5 12 2" xfId="7058"/>
    <cellStyle name="40% - Акцент5 12 3" xfId="7059"/>
    <cellStyle name="40% - Акцент5 13" xfId="7060"/>
    <cellStyle name="40% - Акцент5 14" xfId="7061"/>
    <cellStyle name="40% - Акцент5 15" xfId="7062"/>
    <cellStyle name="40% - Акцент5 16" xfId="7063"/>
    <cellStyle name="40% - Акцент5 17" xfId="7064"/>
    <cellStyle name="40% - Акцент5 18" xfId="7065"/>
    <cellStyle name="40% - Акцент5 19" xfId="7066"/>
    <cellStyle name="40% - Акцент5 2" xfId="14"/>
    <cellStyle name="40% - Акцент5 2 10" xfId="7067"/>
    <cellStyle name="40% - Акцент5 2 11" xfId="7068"/>
    <cellStyle name="40% - Акцент5 2 12" xfId="7069"/>
    <cellStyle name="40% - Акцент5 2 13" xfId="7070"/>
    <cellStyle name="40% - Акцент5 2 14" xfId="7071"/>
    <cellStyle name="40% - Акцент5 2 15" xfId="7072"/>
    <cellStyle name="40% - Акцент5 2 16" xfId="7073"/>
    <cellStyle name="40% - Акцент5 2 16 2" xfId="7074"/>
    <cellStyle name="40% - Акцент5 2 16 3" xfId="7075"/>
    <cellStyle name="40% - Акцент5 2 16 4" xfId="7076"/>
    <cellStyle name="40% - Акцент5 2 16 5" xfId="7077"/>
    <cellStyle name="40% - Акцент5 2 16 6" xfId="7078"/>
    <cellStyle name="40% - Акцент5 2 16 7" xfId="7079"/>
    <cellStyle name="40% - Акцент5 2 17" xfId="7080"/>
    <cellStyle name="40% - Акцент5 2 18" xfId="7081"/>
    <cellStyle name="40% - Акцент5 2 19" xfId="7082"/>
    <cellStyle name="40% - Акцент5 2 2" xfId="7083"/>
    <cellStyle name="40% - Акцент5 2 2 10" xfId="7084"/>
    <cellStyle name="40% - Акцент5 2 2 11" xfId="7085"/>
    <cellStyle name="40% - Акцент5 2 2 12" xfId="7086"/>
    <cellStyle name="40% - Акцент5 2 2 13" xfId="7087"/>
    <cellStyle name="40% - Акцент5 2 2 14" xfId="7088"/>
    <cellStyle name="40% - Акцент5 2 2 15" xfId="7089"/>
    <cellStyle name="40% - Акцент5 2 2 16" xfId="7090"/>
    <cellStyle name="40% - Акцент5 2 2 17" xfId="7091"/>
    <cellStyle name="40% - Акцент5 2 2 18" xfId="7092"/>
    <cellStyle name="40% - Акцент5 2 2 19" xfId="7093"/>
    <cellStyle name="40% - Акцент5 2 2 2" xfId="7094"/>
    <cellStyle name="40% - Акцент5 2 2 2 2" xfId="7095"/>
    <cellStyle name="40% - Акцент5 2 2 2 3" xfId="7096"/>
    <cellStyle name="40% - Акцент5 2 2 2 4" xfId="7097"/>
    <cellStyle name="40% - Акцент5 2 2 2 5" xfId="7098"/>
    <cellStyle name="40% - Акцент5 2 2 2 6" xfId="7099"/>
    <cellStyle name="40% - Акцент5 2 2 20" xfId="7100"/>
    <cellStyle name="40% - Акцент5 2 2 21" xfId="7101"/>
    <cellStyle name="40% - Акцент5 2 2 22" xfId="7102"/>
    <cellStyle name="40% - Акцент5 2 2 3" xfId="7103"/>
    <cellStyle name="40% - Акцент5 2 2 4" xfId="7104"/>
    <cellStyle name="40% - Акцент5 2 2 5" xfId="7105"/>
    <cellStyle name="40% - Акцент5 2 2 6" xfId="7106"/>
    <cellStyle name="40% - Акцент5 2 2 7" xfId="7107"/>
    <cellStyle name="40% - Акцент5 2 2 8" xfId="7108"/>
    <cellStyle name="40% - Акцент5 2 2 9" xfId="7109"/>
    <cellStyle name="40% - Акцент5 2 20" xfId="7110"/>
    <cellStyle name="40% - Акцент5 2 21" xfId="7111"/>
    <cellStyle name="40% - Акцент5 2 22" xfId="7112"/>
    <cellStyle name="40% - Акцент5 2 23" xfId="7113"/>
    <cellStyle name="40% - Акцент5 2 24" xfId="7114"/>
    <cellStyle name="40% - Акцент5 2 25" xfId="7115"/>
    <cellStyle name="40% - Акцент5 2 26" xfId="7116"/>
    <cellStyle name="40% - Акцент5 2 27" xfId="7117"/>
    <cellStyle name="40% - Акцент5 2 28" xfId="7118"/>
    <cellStyle name="40% - Акцент5 2 29" xfId="7119"/>
    <cellStyle name="40% - Акцент5 2 3" xfId="7120"/>
    <cellStyle name="40% - Акцент5 2 30" xfId="7121"/>
    <cellStyle name="40% - Акцент5 2 31" xfId="7122"/>
    <cellStyle name="40% - Акцент5 2 32" xfId="7123"/>
    <cellStyle name="40% - Акцент5 2 33" xfId="7124"/>
    <cellStyle name="40% - Акцент5 2 34" xfId="7125"/>
    <cellStyle name="40% - Акцент5 2 35" xfId="7126"/>
    <cellStyle name="40% - Акцент5 2 4" xfId="7127"/>
    <cellStyle name="40% - Акцент5 2 5" xfId="7128"/>
    <cellStyle name="40% - Акцент5 2 6" xfId="7129"/>
    <cellStyle name="40% - Акцент5 2 7" xfId="7130"/>
    <cellStyle name="40% - Акцент5 2 8" xfId="7131"/>
    <cellStyle name="40% - Акцент5 2 9" xfId="7132"/>
    <cellStyle name="40% - Акцент5 2_Копия данецк" xfId="7133"/>
    <cellStyle name="40% - Акцент5 20" xfId="7134"/>
    <cellStyle name="40% - Акцент5 21" xfId="7135"/>
    <cellStyle name="40% - Акцент5 22" xfId="7136"/>
    <cellStyle name="40% - Акцент5 22 10" xfId="7137"/>
    <cellStyle name="40% - Акцент5 22 11" xfId="7138"/>
    <cellStyle name="40% - Акцент5 22 12" xfId="7139"/>
    <cellStyle name="40% - Акцент5 22 2" xfId="7140"/>
    <cellStyle name="40% - Акцент5 22 2 2" xfId="7141"/>
    <cellStyle name="40% - Акцент5 22 3" xfId="7142"/>
    <cellStyle name="40% - Акцент5 22 4" xfId="7143"/>
    <cellStyle name="40% - Акцент5 22 5" xfId="7144"/>
    <cellStyle name="40% - Акцент5 22 6" xfId="7145"/>
    <cellStyle name="40% - Акцент5 22 7" xfId="7146"/>
    <cellStyle name="40% - Акцент5 22 8" xfId="7147"/>
    <cellStyle name="40% - Акцент5 22 9" xfId="7148"/>
    <cellStyle name="40% - Акцент5 23" xfId="7149"/>
    <cellStyle name="40% - Акцент5 23 2" xfId="7150"/>
    <cellStyle name="40% - Акцент5 23 3" xfId="7151"/>
    <cellStyle name="40% - Акцент5 24" xfId="7152"/>
    <cellStyle name="40% - Акцент5 24 2" xfId="7153"/>
    <cellStyle name="40% - Акцент5 25" xfId="7154"/>
    <cellStyle name="40% - Акцент5 26" xfId="7155"/>
    <cellStyle name="40% - Акцент5 27" xfId="7156"/>
    <cellStyle name="40% - Акцент5 27 2" xfId="7157"/>
    <cellStyle name="40% - Акцент5 27 3" xfId="7158"/>
    <cellStyle name="40% - Акцент5 27 4" xfId="7159"/>
    <cellStyle name="40% - Акцент5 27 5" xfId="7160"/>
    <cellStyle name="40% - Акцент5 27 6" xfId="7161"/>
    <cellStyle name="40% - Акцент5 28" xfId="7162"/>
    <cellStyle name="40% - Акцент5 28 2" xfId="7163"/>
    <cellStyle name="40% - Акцент5 28 3" xfId="7164"/>
    <cellStyle name="40% - Акцент5 28 4" xfId="7165"/>
    <cellStyle name="40% - Акцент5 28 5" xfId="7166"/>
    <cellStyle name="40% - Акцент5 28 6" xfId="7167"/>
    <cellStyle name="40% - Акцент5 29" xfId="7168"/>
    <cellStyle name="40% - Акцент5 29 2" xfId="7169"/>
    <cellStyle name="40% - Акцент5 29 3" xfId="7170"/>
    <cellStyle name="40% - Акцент5 29 4" xfId="7171"/>
    <cellStyle name="40% - Акцент5 29 5" xfId="7172"/>
    <cellStyle name="40% - Акцент5 29 6" xfId="7173"/>
    <cellStyle name="40% - Акцент5 3" xfId="7174"/>
    <cellStyle name="40% - Акцент5 3 2" xfId="7175"/>
    <cellStyle name="40% - Акцент5 3 2 2" xfId="7176"/>
    <cellStyle name="40% - Акцент5 3 3" xfId="7177"/>
    <cellStyle name="40% - Акцент5 3_Копия данецк" xfId="7178"/>
    <cellStyle name="40% - Акцент5 30" xfId="7179"/>
    <cellStyle name="40% - Акцент5 30 2" xfId="7180"/>
    <cellStyle name="40% - Акцент5 30 3" xfId="7181"/>
    <cellStyle name="40% - Акцент5 30 4" xfId="7182"/>
    <cellStyle name="40% - Акцент5 30 5" xfId="7183"/>
    <cellStyle name="40% - Акцент5 30 6" xfId="7184"/>
    <cellStyle name="40% - Акцент5 31" xfId="7185"/>
    <cellStyle name="40% - Акцент5 32" xfId="7186"/>
    <cellStyle name="40% - Акцент5 33" xfId="7187"/>
    <cellStyle name="40% - Акцент5 34" xfId="7188"/>
    <cellStyle name="40% - Акцент5 35" xfId="7189"/>
    <cellStyle name="40% - Акцент5 36" xfId="7190"/>
    <cellStyle name="40% - Акцент5 37" xfId="7191"/>
    <cellStyle name="40% - Акцент5 38" xfId="7192"/>
    <cellStyle name="40% - Акцент5 39" xfId="7193"/>
    <cellStyle name="40% - Акцент5 39 10" xfId="7194"/>
    <cellStyle name="40% - Акцент5 39 2" xfId="7195"/>
    <cellStyle name="40% - Акцент5 39 3" xfId="7196"/>
    <cellStyle name="40% - Акцент5 39 4" xfId="7197"/>
    <cellStyle name="40% - Акцент5 39 5" xfId="7198"/>
    <cellStyle name="40% - Акцент5 39 6" xfId="7199"/>
    <cellStyle name="40% - Акцент5 39 7" xfId="7200"/>
    <cellStyle name="40% - Акцент5 39 8" xfId="7201"/>
    <cellStyle name="40% - Акцент5 39 9" xfId="7202"/>
    <cellStyle name="40% - Акцент5 4" xfId="7203"/>
    <cellStyle name="40% - Акцент5 4 2" xfId="7204"/>
    <cellStyle name="40% - Акцент5 4 2 2" xfId="7205"/>
    <cellStyle name="40% - Акцент5 4 3" xfId="7206"/>
    <cellStyle name="40% - Акцент5 4_Копия данецк" xfId="7207"/>
    <cellStyle name="40% - Акцент5 40" xfId="7208"/>
    <cellStyle name="40% - Акцент5 41" xfId="7209"/>
    <cellStyle name="40% - Акцент5 42" xfId="7210"/>
    <cellStyle name="40% - Акцент5 43" xfId="7211"/>
    <cellStyle name="40% - Акцент5 44" xfId="7212"/>
    <cellStyle name="40% - Акцент5 45" xfId="7213"/>
    <cellStyle name="40% - Акцент5 46" xfId="7214"/>
    <cellStyle name="40% - Акцент5 47" xfId="7215"/>
    <cellStyle name="40% - Акцент5 48" xfId="7216"/>
    <cellStyle name="40% - Акцент5 49" xfId="7217"/>
    <cellStyle name="40% - Акцент5 5" xfId="7218"/>
    <cellStyle name="40% - Акцент5 5 2" xfId="7219"/>
    <cellStyle name="40% - Акцент5 5 2 2" xfId="7220"/>
    <cellStyle name="40% - Акцент5 5 3" xfId="7221"/>
    <cellStyle name="40% - Акцент5 5_Копия данецк" xfId="7222"/>
    <cellStyle name="40% - Акцент5 50" xfId="7223"/>
    <cellStyle name="40% - Акцент5 51" xfId="7224"/>
    <cellStyle name="40% - Акцент5 52" xfId="7225"/>
    <cellStyle name="40% - Акцент5 53" xfId="7226"/>
    <cellStyle name="40% - Акцент5 54" xfId="7227"/>
    <cellStyle name="40% - Акцент5 55" xfId="7228"/>
    <cellStyle name="40% - Акцент5 56" xfId="7229"/>
    <cellStyle name="40% - Акцент5 6" xfId="7230"/>
    <cellStyle name="40% - Акцент5 6 2" xfId="7231"/>
    <cellStyle name="40% - Акцент5 6 3" xfId="7232"/>
    <cellStyle name="40% - Акцент5 7" xfId="7233"/>
    <cellStyle name="40% - Акцент5 7 2" xfId="7234"/>
    <cellStyle name="40% - Акцент5 7 3" xfId="7235"/>
    <cellStyle name="40% - Акцент5 8" xfId="7236"/>
    <cellStyle name="40% - Акцент5 8 2" xfId="7237"/>
    <cellStyle name="40% - Акцент5 8 3" xfId="7238"/>
    <cellStyle name="40% - Акцент5 9" xfId="7239"/>
    <cellStyle name="40% - Акцент5 9 2" xfId="7240"/>
    <cellStyle name="40% - Акцент5 9 3" xfId="7241"/>
    <cellStyle name="40% - Акцент6 1" xfId="7242"/>
    <cellStyle name="40% - Акцент6 10" xfId="7243"/>
    <cellStyle name="40% - Акцент6 10 2" xfId="7244"/>
    <cellStyle name="40% - Акцент6 10 3" xfId="7245"/>
    <cellStyle name="40% - Акцент6 11" xfId="7246"/>
    <cellStyle name="40% - Акцент6 11 2" xfId="7247"/>
    <cellStyle name="40% - Акцент6 11 3" xfId="7248"/>
    <cellStyle name="40% - Акцент6 12" xfId="7249"/>
    <cellStyle name="40% - Акцент6 12 2" xfId="7250"/>
    <cellStyle name="40% - Акцент6 12 3" xfId="7251"/>
    <cellStyle name="40% - Акцент6 13" xfId="7252"/>
    <cellStyle name="40% - Акцент6 14" xfId="7253"/>
    <cellStyle name="40% - Акцент6 15" xfId="7254"/>
    <cellStyle name="40% - Акцент6 16" xfId="7255"/>
    <cellStyle name="40% - Акцент6 17" xfId="7256"/>
    <cellStyle name="40% - Акцент6 18" xfId="7257"/>
    <cellStyle name="40% - Акцент6 19" xfId="7258"/>
    <cellStyle name="40% - Акцент6 2" xfId="15"/>
    <cellStyle name="40% - Акцент6 2 10" xfId="7259"/>
    <cellStyle name="40% - Акцент6 2 11" xfId="7260"/>
    <cellStyle name="40% - Акцент6 2 12" xfId="7261"/>
    <cellStyle name="40% - Акцент6 2 13" xfId="7262"/>
    <cellStyle name="40% - Акцент6 2 14" xfId="7263"/>
    <cellStyle name="40% - Акцент6 2 15" xfId="7264"/>
    <cellStyle name="40% - Акцент6 2 16" xfId="7265"/>
    <cellStyle name="40% - Акцент6 2 16 2" xfId="7266"/>
    <cellStyle name="40% - Акцент6 2 16 3" xfId="7267"/>
    <cellStyle name="40% - Акцент6 2 16 4" xfId="7268"/>
    <cellStyle name="40% - Акцент6 2 16 5" xfId="7269"/>
    <cellStyle name="40% - Акцент6 2 16 6" xfId="7270"/>
    <cellStyle name="40% - Акцент6 2 16 7" xfId="7271"/>
    <cellStyle name="40% - Акцент6 2 17" xfId="7272"/>
    <cellStyle name="40% - Акцент6 2 18" xfId="7273"/>
    <cellStyle name="40% - Акцент6 2 19" xfId="7274"/>
    <cellStyle name="40% - Акцент6 2 2" xfId="7275"/>
    <cellStyle name="40% - Акцент6 2 2 10" xfId="7276"/>
    <cellStyle name="40% - Акцент6 2 2 11" xfId="7277"/>
    <cellStyle name="40% - Акцент6 2 2 12" xfId="7278"/>
    <cellStyle name="40% - Акцент6 2 2 13" xfId="7279"/>
    <cellStyle name="40% - Акцент6 2 2 14" xfId="7280"/>
    <cellStyle name="40% - Акцент6 2 2 15" xfId="7281"/>
    <cellStyle name="40% - Акцент6 2 2 16" xfId="7282"/>
    <cellStyle name="40% - Акцент6 2 2 17" xfId="7283"/>
    <cellStyle name="40% - Акцент6 2 2 18" xfId="7284"/>
    <cellStyle name="40% - Акцент6 2 2 19" xfId="7285"/>
    <cellStyle name="40% - Акцент6 2 2 2" xfId="7286"/>
    <cellStyle name="40% - Акцент6 2 2 2 2" xfId="7287"/>
    <cellStyle name="40% - Акцент6 2 2 2 3" xfId="7288"/>
    <cellStyle name="40% - Акцент6 2 2 2 4" xfId="7289"/>
    <cellStyle name="40% - Акцент6 2 2 2 5" xfId="7290"/>
    <cellStyle name="40% - Акцент6 2 2 2 6" xfId="7291"/>
    <cellStyle name="40% - Акцент6 2 2 20" xfId="7292"/>
    <cellStyle name="40% - Акцент6 2 2 21" xfId="7293"/>
    <cellStyle name="40% - Акцент6 2 2 22" xfId="7294"/>
    <cellStyle name="40% - Акцент6 2 2 3" xfId="7295"/>
    <cellStyle name="40% - Акцент6 2 2 4" xfId="7296"/>
    <cellStyle name="40% - Акцент6 2 2 5" xfId="7297"/>
    <cellStyle name="40% - Акцент6 2 2 6" xfId="7298"/>
    <cellStyle name="40% - Акцент6 2 2 7" xfId="7299"/>
    <cellStyle name="40% - Акцент6 2 2 8" xfId="7300"/>
    <cellStyle name="40% - Акцент6 2 2 9" xfId="7301"/>
    <cellStyle name="40% - Акцент6 2 20" xfId="7302"/>
    <cellStyle name="40% - Акцент6 2 21" xfId="7303"/>
    <cellStyle name="40% - Акцент6 2 22" xfId="7304"/>
    <cellStyle name="40% - Акцент6 2 23" xfId="7305"/>
    <cellStyle name="40% - Акцент6 2 24" xfId="7306"/>
    <cellStyle name="40% - Акцент6 2 25" xfId="7307"/>
    <cellStyle name="40% - Акцент6 2 26" xfId="7308"/>
    <cellStyle name="40% - Акцент6 2 27" xfId="7309"/>
    <cellStyle name="40% - Акцент6 2 28" xfId="7310"/>
    <cellStyle name="40% - Акцент6 2 29" xfId="7311"/>
    <cellStyle name="40% - Акцент6 2 3" xfId="7312"/>
    <cellStyle name="40% - Акцент6 2 30" xfId="7313"/>
    <cellStyle name="40% - Акцент6 2 31" xfId="7314"/>
    <cellStyle name="40% - Акцент6 2 32" xfId="7315"/>
    <cellStyle name="40% - Акцент6 2 33" xfId="7316"/>
    <cellStyle name="40% - Акцент6 2 34" xfId="7317"/>
    <cellStyle name="40% - Акцент6 2 35" xfId="7318"/>
    <cellStyle name="40% - Акцент6 2 4" xfId="7319"/>
    <cellStyle name="40% - Акцент6 2 5" xfId="7320"/>
    <cellStyle name="40% - Акцент6 2 6" xfId="7321"/>
    <cellStyle name="40% - Акцент6 2 7" xfId="7322"/>
    <cellStyle name="40% - Акцент6 2 8" xfId="7323"/>
    <cellStyle name="40% - Акцент6 2 9" xfId="7324"/>
    <cellStyle name="40% - Акцент6 2_Копия данецк" xfId="7325"/>
    <cellStyle name="40% - Акцент6 20" xfId="7326"/>
    <cellStyle name="40% - Акцент6 21" xfId="7327"/>
    <cellStyle name="40% - Акцент6 22" xfId="7328"/>
    <cellStyle name="40% - Акцент6 22 10" xfId="7329"/>
    <cellStyle name="40% - Акцент6 22 11" xfId="7330"/>
    <cellStyle name="40% - Акцент6 22 12" xfId="7331"/>
    <cellStyle name="40% - Акцент6 22 2" xfId="7332"/>
    <cellStyle name="40% - Акцент6 22 2 2" xfId="7333"/>
    <cellStyle name="40% - Акцент6 22 3" xfId="7334"/>
    <cellStyle name="40% - Акцент6 22 4" xfId="7335"/>
    <cellStyle name="40% - Акцент6 22 5" xfId="7336"/>
    <cellStyle name="40% - Акцент6 22 6" xfId="7337"/>
    <cellStyle name="40% - Акцент6 22 7" xfId="7338"/>
    <cellStyle name="40% - Акцент6 22 8" xfId="7339"/>
    <cellStyle name="40% - Акцент6 22 9" xfId="7340"/>
    <cellStyle name="40% - Акцент6 23" xfId="7341"/>
    <cellStyle name="40% - Акцент6 23 2" xfId="7342"/>
    <cellStyle name="40% - Акцент6 23 3" xfId="7343"/>
    <cellStyle name="40% - Акцент6 24" xfId="7344"/>
    <cellStyle name="40% - Акцент6 24 2" xfId="7345"/>
    <cellStyle name="40% - Акцент6 25" xfId="7346"/>
    <cellStyle name="40% - Акцент6 26" xfId="7347"/>
    <cellStyle name="40% - Акцент6 27" xfId="7348"/>
    <cellStyle name="40% - Акцент6 27 2" xfId="7349"/>
    <cellStyle name="40% - Акцент6 27 3" xfId="7350"/>
    <cellStyle name="40% - Акцент6 27 4" xfId="7351"/>
    <cellStyle name="40% - Акцент6 27 5" xfId="7352"/>
    <cellStyle name="40% - Акцент6 27 6" xfId="7353"/>
    <cellStyle name="40% - Акцент6 28" xfId="7354"/>
    <cellStyle name="40% - Акцент6 28 2" xfId="7355"/>
    <cellStyle name="40% - Акцент6 28 3" xfId="7356"/>
    <cellStyle name="40% - Акцент6 28 4" xfId="7357"/>
    <cellStyle name="40% - Акцент6 28 5" xfId="7358"/>
    <cellStyle name="40% - Акцент6 28 6" xfId="7359"/>
    <cellStyle name="40% - Акцент6 29" xfId="7360"/>
    <cellStyle name="40% - Акцент6 29 2" xfId="7361"/>
    <cellStyle name="40% - Акцент6 29 3" xfId="7362"/>
    <cellStyle name="40% - Акцент6 29 4" xfId="7363"/>
    <cellStyle name="40% - Акцент6 29 5" xfId="7364"/>
    <cellStyle name="40% - Акцент6 29 6" xfId="7365"/>
    <cellStyle name="40% - Акцент6 3" xfId="7366"/>
    <cellStyle name="40% - Акцент6 3 2" xfId="7367"/>
    <cellStyle name="40% - Акцент6 3 2 2" xfId="7368"/>
    <cellStyle name="40% - Акцент6 3 3" xfId="7369"/>
    <cellStyle name="40% - Акцент6 3_Копия данецк" xfId="7370"/>
    <cellStyle name="40% - Акцент6 30" xfId="7371"/>
    <cellStyle name="40% - Акцент6 30 2" xfId="7372"/>
    <cellStyle name="40% - Акцент6 30 3" xfId="7373"/>
    <cellStyle name="40% - Акцент6 30 4" xfId="7374"/>
    <cellStyle name="40% - Акцент6 30 5" xfId="7375"/>
    <cellStyle name="40% - Акцент6 30 6" xfId="7376"/>
    <cellStyle name="40% - Акцент6 31" xfId="7377"/>
    <cellStyle name="40% - Акцент6 32" xfId="7378"/>
    <cellStyle name="40% - Акцент6 33" xfId="7379"/>
    <cellStyle name="40% - Акцент6 34" xfId="7380"/>
    <cellStyle name="40% - Акцент6 35" xfId="7381"/>
    <cellStyle name="40% - Акцент6 36" xfId="7382"/>
    <cellStyle name="40% - Акцент6 37" xfId="7383"/>
    <cellStyle name="40% - Акцент6 38" xfId="7384"/>
    <cellStyle name="40% - Акцент6 39" xfId="7385"/>
    <cellStyle name="40% - Акцент6 39 10" xfId="7386"/>
    <cellStyle name="40% - Акцент6 39 2" xfId="7387"/>
    <cellStyle name="40% - Акцент6 39 3" xfId="7388"/>
    <cellStyle name="40% - Акцент6 39 4" xfId="7389"/>
    <cellStyle name="40% - Акцент6 39 5" xfId="7390"/>
    <cellStyle name="40% - Акцент6 39 6" xfId="7391"/>
    <cellStyle name="40% - Акцент6 39 7" xfId="7392"/>
    <cellStyle name="40% - Акцент6 39 8" xfId="7393"/>
    <cellStyle name="40% - Акцент6 39 9" xfId="7394"/>
    <cellStyle name="40% - Акцент6 4" xfId="7395"/>
    <cellStyle name="40% - Акцент6 4 2" xfId="7396"/>
    <cellStyle name="40% - Акцент6 4 2 2" xfId="7397"/>
    <cellStyle name="40% - Акцент6 4 3" xfId="7398"/>
    <cellStyle name="40% - Акцент6 4_Копия данецк" xfId="7399"/>
    <cellStyle name="40% - Акцент6 40" xfId="7400"/>
    <cellStyle name="40% - Акцент6 41" xfId="7401"/>
    <cellStyle name="40% - Акцент6 42" xfId="7402"/>
    <cellStyle name="40% - Акцент6 43" xfId="7403"/>
    <cellStyle name="40% - Акцент6 44" xfId="7404"/>
    <cellStyle name="40% - Акцент6 45" xfId="7405"/>
    <cellStyle name="40% - Акцент6 46" xfId="7406"/>
    <cellStyle name="40% - Акцент6 47" xfId="7407"/>
    <cellStyle name="40% - Акцент6 48" xfId="7408"/>
    <cellStyle name="40% - Акцент6 49" xfId="7409"/>
    <cellStyle name="40% - Акцент6 5" xfId="7410"/>
    <cellStyle name="40% - Акцент6 5 2" xfId="7411"/>
    <cellStyle name="40% - Акцент6 5 2 2" xfId="7412"/>
    <cellStyle name="40% - Акцент6 5 3" xfId="7413"/>
    <cellStyle name="40% - Акцент6 5_Копия данецк" xfId="7414"/>
    <cellStyle name="40% - Акцент6 50" xfId="7415"/>
    <cellStyle name="40% - Акцент6 51" xfId="7416"/>
    <cellStyle name="40% - Акцент6 52" xfId="7417"/>
    <cellStyle name="40% - Акцент6 53" xfId="7418"/>
    <cellStyle name="40% - Акцент6 54" xfId="7419"/>
    <cellStyle name="40% - Акцент6 55" xfId="7420"/>
    <cellStyle name="40% - Акцент6 56" xfId="7421"/>
    <cellStyle name="40% - Акцент6 6" xfId="7422"/>
    <cellStyle name="40% - Акцент6 6 2" xfId="7423"/>
    <cellStyle name="40% - Акцент6 6 3" xfId="7424"/>
    <cellStyle name="40% - Акцент6 7" xfId="7425"/>
    <cellStyle name="40% - Акцент6 7 2" xfId="7426"/>
    <cellStyle name="40% - Акцент6 7 3" xfId="7427"/>
    <cellStyle name="40% - Акцент6 8" xfId="7428"/>
    <cellStyle name="40% - Акцент6 8 2" xfId="7429"/>
    <cellStyle name="40% - Акцент6 8 3" xfId="7430"/>
    <cellStyle name="40% - Акцент6 9" xfId="7431"/>
    <cellStyle name="40% - Акцент6 9 2" xfId="7432"/>
    <cellStyle name="40% - Акцент6 9 3" xfId="7433"/>
    <cellStyle name="60% - Accent1" xfId="7434"/>
    <cellStyle name="60% - Accent1 2" xfId="7435"/>
    <cellStyle name="60% - Accent1 2 2" xfId="7436"/>
    <cellStyle name="60% - Accent1 3" xfId="7437"/>
    <cellStyle name="60% - Accent1 3 2" xfId="7438"/>
    <cellStyle name="60% - Accent1 4" xfId="7439"/>
    <cellStyle name="60% - Accent1 4 2" xfId="7440"/>
    <cellStyle name="60% - Accent1 5" xfId="7441"/>
    <cellStyle name="60% - Accent2" xfId="7442"/>
    <cellStyle name="60% - Accent2 2" xfId="7443"/>
    <cellStyle name="60% - Accent2 2 2" xfId="7444"/>
    <cellStyle name="60% - Accent2 3" xfId="7445"/>
    <cellStyle name="60% - Accent2 3 2" xfId="7446"/>
    <cellStyle name="60% - Accent2 4" xfId="7447"/>
    <cellStyle name="60% - Accent2 4 2" xfId="7448"/>
    <cellStyle name="60% - Accent2 5" xfId="7449"/>
    <cellStyle name="60% - Accent3" xfId="7450"/>
    <cellStyle name="60% - Accent3 2" xfId="7451"/>
    <cellStyle name="60% - Accent3 2 2" xfId="7452"/>
    <cellStyle name="60% - Accent3 3" xfId="7453"/>
    <cellStyle name="60% - Accent3 3 2" xfId="7454"/>
    <cellStyle name="60% - Accent3 4" xfId="7455"/>
    <cellStyle name="60% - Accent3 4 2" xfId="7456"/>
    <cellStyle name="60% - Accent3 5" xfId="7457"/>
    <cellStyle name="60% - Accent4" xfId="7458"/>
    <cellStyle name="60% - Accent4 2" xfId="7459"/>
    <cellStyle name="60% - Accent4 2 2" xfId="7460"/>
    <cellStyle name="60% - Accent4 3" xfId="7461"/>
    <cellStyle name="60% - Accent4 3 2" xfId="7462"/>
    <cellStyle name="60% - Accent4 4" xfId="7463"/>
    <cellStyle name="60% - Accent4 4 2" xfId="7464"/>
    <cellStyle name="60% - Accent4 5" xfId="7465"/>
    <cellStyle name="60% - Accent5" xfId="7466"/>
    <cellStyle name="60% - Accent5 2" xfId="7467"/>
    <cellStyle name="60% - Accent5 2 2" xfId="7468"/>
    <cellStyle name="60% - Accent5 3" xfId="7469"/>
    <cellStyle name="60% - Accent5 3 2" xfId="7470"/>
    <cellStyle name="60% - Accent5 4" xfId="7471"/>
    <cellStyle name="60% - Accent5 4 2" xfId="7472"/>
    <cellStyle name="60% - Accent5 5" xfId="7473"/>
    <cellStyle name="60% - Accent6" xfId="7474"/>
    <cellStyle name="60% - Accent6 2" xfId="7475"/>
    <cellStyle name="60% - Accent6 2 2" xfId="7476"/>
    <cellStyle name="60% - Accent6 3" xfId="7477"/>
    <cellStyle name="60% - Accent6 3 2" xfId="7478"/>
    <cellStyle name="60% - Accent6 4" xfId="7479"/>
    <cellStyle name="60% - Accent6 4 2" xfId="7480"/>
    <cellStyle name="60% - Accent6 5" xfId="7481"/>
    <cellStyle name="60% - Акцент1 1" xfId="7482"/>
    <cellStyle name="60% - Акцент1 10" xfId="7483"/>
    <cellStyle name="60% - Акцент1 10 2" xfId="7484"/>
    <cellStyle name="60% - Акцент1 10 3" xfId="7485"/>
    <cellStyle name="60% - Акцент1 11" xfId="7486"/>
    <cellStyle name="60% - Акцент1 11 2" xfId="7487"/>
    <cellStyle name="60% - Акцент1 11 3" xfId="7488"/>
    <cellStyle name="60% - Акцент1 12" xfId="7489"/>
    <cellStyle name="60% - Акцент1 12 2" xfId="7490"/>
    <cellStyle name="60% - Акцент1 12 3" xfId="7491"/>
    <cellStyle name="60% - Акцент1 13" xfId="7492"/>
    <cellStyle name="60% - Акцент1 14" xfId="7493"/>
    <cellStyle name="60% - Акцент1 15" xfId="7494"/>
    <cellStyle name="60% - Акцент1 16" xfId="7495"/>
    <cellStyle name="60% - Акцент1 17" xfId="7496"/>
    <cellStyle name="60% - Акцент1 18" xfId="7497"/>
    <cellStyle name="60% - Акцент1 19" xfId="7498"/>
    <cellStyle name="60% - Акцент1 2" xfId="16"/>
    <cellStyle name="60% - Акцент1 2 10" xfId="7499"/>
    <cellStyle name="60% - Акцент1 2 11" xfId="7500"/>
    <cellStyle name="60% - Акцент1 2 12" xfId="7501"/>
    <cellStyle name="60% - Акцент1 2 13" xfId="7502"/>
    <cellStyle name="60% - Акцент1 2 14" xfId="7503"/>
    <cellStyle name="60% - Акцент1 2 15" xfId="7504"/>
    <cellStyle name="60% - Акцент1 2 16" xfId="7505"/>
    <cellStyle name="60% - Акцент1 2 16 2" xfId="7506"/>
    <cellStyle name="60% - Акцент1 2 16 3" xfId="7507"/>
    <cellStyle name="60% - Акцент1 2 16 4" xfId="7508"/>
    <cellStyle name="60% - Акцент1 2 16 5" xfId="7509"/>
    <cellStyle name="60% - Акцент1 2 16 6" xfId="7510"/>
    <cellStyle name="60% - Акцент1 2 16 7" xfId="7511"/>
    <cellStyle name="60% - Акцент1 2 17" xfId="7512"/>
    <cellStyle name="60% - Акцент1 2 18" xfId="7513"/>
    <cellStyle name="60% - Акцент1 2 19" xfId="7514"/>
    <cellStyle name="60% - Акцент1 2 2" xfId="7515"/>
    <cellStyle name="60% - Акцент1 2 2 10" xfId="7516"/>
    <cellStyle name="60% - Акцент1 2 2 11" xfId="7517"/>
    <cellStyle name="60% - Акцент1 2 2 12" xfId="7518"/>
    <cellStyle name="60% - Акцент1 2 2 13" xfId="7519"/>
    <cellStyle name="60% - Акцент1 2 2 14" xfId="7520"/>
    <cellStyle name="60% - Акцент1 2 2 15" xfId="7521"/>
    <cellStyle name="60% - Акцент1 2 2 16" xfId="7522"/>
    <cellStyle name="60% - Акцент1 2 2 17" xfId="7523"/>
    <cellStyle name="60% - Акцент1 2 2 18" xfId="7524"/>
    <cellStyle name="60% - Акцент1 2 2 19" xfId="7525"/>
    <cellStyle name="60% - Акцент1 2 2 2" xfId="7526"/>
    <cellStyle name="60% - Акцент1 2 2 2 2" xfId="7527"/>
    <cellStyle name="60% - Акцент1 2 2 2 3" xfId="7528"/>
    <cellStyle name="60% - Акцент1 2 2 2 4" xfId="7529"/>
    <cellStyle name="60% - Акцент1 2 2 2 5" xfId="7530"/>
    <cellStyle name="60% - Акцент1 2 2 2 6" xfId="7531"/>
    <cellStyle name="60% - Акцент1 2 2 20" xfId="7532"/>
    <cellStyle name="60% - Акцент1 2 2 21" xfId="7533"/>
    <cellStyle name="60% - Акцент1 2 2 22" xfId="7534"/>
    <cellStyle name="60% - Акцент1 2 2 3" xfId="7535"/>
    <cellStyle name="60% - Акцент1 2 2 4" xfId="7536"/>
    <cellStyle name="60% - Акцент1 2 2 5" xfId="7537"/>
    <cellStyle name="60% - Акцент1 2 2 6" xfId="7538"/>
    <cellStyle name="60% - Акцент1 2 2 7" xfId="7539"/>
    <cellStyle name="60% - Акцент1 2 2 8" xfId="7540"/>
    <cellStyle name="60% - Акцент1 2 2 9" xfId="7541"/>
    <cellStyle name="60% - Акцент1 2 20" xfId="7542"/>
    <cellStyle name="60% - Акцент1 2 21" xfId="7543"/>
    <cellStyle name="60% - Акцент1 2 22" xfId="7544"/>
    <cellStyle name="60% - Акцент1 2 23" xfId="7545"/>
    <cellStyle name="60% - Акцент1 2 24" xfId="7546"/>
    <cellStyle name="60% - Акцент1 2 25" xfId="7547"/>
    <cellStyle name="60% - Акцент1 2 26" xfId="7548"/>
    <cellStyle name="60% - Акцент1 2 27" xfId="7549"/>
    <cellStyle name="60% - Акцент1 2 28" xfId="7550"/>
    <cellStyle name="60% - Акцент1 2 29" xfId="7551"/>
    <cellStyle name="60% - Акцент1 2 3" xfId="7552"/>
    <cellStyle name="60% - Акцент1 2 30" xfId="7553"/>
    <cellStyle name="60% - Акцент1 2 31" xfId="7554"/>
    <cellStyle name="60% - Акцент1 2 32" xfId="7555"/>
    <cellStyle name="60% - Акцент1 2 33" xfId="7556"/>
    <cellStyle name="60% - Акцент1 2 34" xfId="7557"/>
    <cellStyle name="60% - Акцент1 2 35" xfId="7558"/>
    <cellStyle name="60% - Акцент1 2 4" xfId="7559"/>
    <cellStyle name="60% - Акцент1 2 5" xfId="7560"/>
    <cellStyle name="60% - Акцент1 2 6" xfId="7561"/>
    <cellStyle name="60% - Акцент1 2 7" xfId="7562"/>
    <cellStyle name="60% - Акцент1 2 8" xfId="7563"/>
    <cellStyle name="60% - Акцент1 2 9" xfId="7564"/>
    <cellStyle name="60% - Акцент1 20" xfId="7565"/>
    <cellStyle name="60% - Акцент1 21" xfId="7566"/>
    <cellStyle name="60% - Акцент1 22" xfId="7567"/>
    <cellStyle name="60% - Акцент1 22 2" xfId="7568"/>
    <cellStyle name="60% - Акцент1 23" xfId="7569"/>
    <cellStyle name="60% - Акцент1 24" xfId="7570"/>
    <cellStyle name="60% - Акцент1 25" xfId="7571"/>
    <cellStyle name="60% - Акцент1 26" xfId="7572"/>
    <cellStyle name="60% - Акцент1 27" xfId="7573"/>
    <cellStyle name="60% - Акцент1 28" xfId="7574"/>
    <cellStyle name="60% - Акцент1 29" xfId="7575"/>
    <cellStyle name="60% - Акцент1 3" xfId="7576"/>
    <cellStyle name="60% - Акцент1 3 2" xfId="7577"/>
    <cellStyle name="60% - Акцент1 3 3" xfId="7578"/>
    <cellStyle name="60% - Акцент1 30" xfId="7579"/>
    <cellStyle name="60% - Акцент1 31" xfId="7580"/>
    <cellStyle name="60% - Акцент1 32" xfId="7581"/>
    <cellStyle name="60% - Акцент1 33" xfId="7582"/>
    <cellStyle name="60% - Акцент1 34" xfId="7583"/>
    <cellStyle name="60% - Акцент1 35" xfId="7584"/>
    <cellStyle name="60% - Акцент1 36" xfId="7585"/>
    <cellStyle name="60% - Акцент1 37" xfId="7586"/>
    <cellStyle name="60% - Акцент1 38" xfId="7587"/>
    <cellStyle name="60% - Акцент1 4" xfId="7588"/>
    <cellStyle name="60% - Акцент1 4 2" xfId="7589"/>
    <cellStyle name="60% - Акцент1 4 3" xfId="7590"/>
    <cellStyle name="60% - Акцент1 5" xfId="7591"/>
    <cellStyle name="60% - Акцент1 5 2" xfId="7592"/>
    <cellStyle name="60% - Акцент1 5 3" xfId="7593"/>
    <cellStyle name="60% - Акцент1 6" xfId="7594"/>
    <cellStyle name="60% - Акцент1 6 2" xfId="7595"/>
    <cellStyle name="60% - Акцент1 6 3" xfId="7596"/>
    <cellStyle name="60% - Акцент1 7" xfId="7597"/>
    <cellStyle name="60% - Акцент1 7 2" xfId="7598"/>
    <cellStyle name="60% - Акцент1 7 3" xfId="7599"/>
    <cellStyle name="60% - Акцент1 8" xfId="7600"/>
    <cellStyle name="60% - Акцент1 8 2" xfId="7601"/>
    <cellStyle name="60% - Акцент1 8 3" xfId="7602"/>
    <cellStyle name="60% - Акцент1 9" xfId="7603"/>
    <cellStyle name="60% - Акцент1 9 2" xfId="7604"/>
    <cellStyle name="60% - Акцент1 9 3" xfId="7605"/>
    <cellStyle name="60% - Акцент2 1" xfId="7606"/>
    <cellStyle name="60% - Акцент2 10" xfId="7607"/>
    <cellStyle name="60% - Акцент2 10 2" xfId="7608"/>
    <cellStyle name="60% - Акцент2 10 3" xfId="7609"/>
    <cellStyle name="60% - Акцент2 11" xfId="7610"/>
    <cellStyle name="60% - Акцент2 11 2" xfId="7611"/>
    <cellStyle name="60% - Акцент2 11 3" xfId="7612"/>
    <cellStyle name="60% - Акцент2 12" xfId="7613"/>
    <cellStyle name="60% - Акцент2 12 2" xfId="7614"/>
    <cellStyle name="60% - Акцент2 12 3" xfId="7615"/>
    <cellStyle name="60% - Акцент2 13" xfId="7616"/>
    <cellStyle name="60% - Акцент2 14" xfId="7617"/>
    <cellStyle name="60% - Акцент2 15" xfId="7618"/>
    <cellStyle name="60% - Акцент2 16" xfId="7619"/>
    <cellStyle name="60% - Акцент2 17" xfId="7620"/>
    <cellStyle name="60% - Акцент2 18" xfId="7621"/>
    <cellStyle name="60% - Акцент2 19" xfId="7622"/>
    <cellStyle name="60% - Акцент2 2" xfId="17"/>
    <cellStyle name="60% - Акцент2 2 10" xfId="7623"/>
    <cellStyle name="60% - Акцент2 2 11" xfId="7624"/>
    <cellStyle name="60% - Акцент2 2 12" xfId="7625"/>
    <cellStyle name="60% - Акцент2 2 13" xfId="7626"/>
    <cellStyle name="60% - Акцент2 2 14" xfId="7627"/>
    <cellStyle name="60% - Акцент2 2 15" xfId="7628"/>
    <cellStyle name="60% - Акцент2 2 16" xfId="7629"/>
    <cellStyle name="60% - Акцент2 2 16 2" xfId="7630"/>
    <cellStyle name="60% - Акцент2 2 16 3" xfId="7631"/>
    <cellStyle name="60% - Акцент2 2 16 4" xfId="7632"/>
    <cellStyle name="60% - Акцент2 2 16 5" xfId="7633"/>
    <cellStyle name="60% - Акцент2 2 16 6" xfId="7634"/>
    <cellStyle name="60% - Акцент2 2 16 7" xfId="7635"/>
    <cellStyle name="60% - Акцент2 2 17" xfId="7636"/>
    <cellStyle name="60% - Акцент2 2 18" xfId="7637"/>
    <cellStyle name="60% - Акцент2 2 19" xfId="7638"/>
    <cellStyle name="60% - Акцент2 2 2" xfId="7639"/>
    <cellStyle name="60% - Акцент2 2 2 10" xfId="7640"/>
    <cellStyle name="60% - Акцент2 2 2 11" xfId="7641"/>
    <cellStyle name="60% - Акцент2 2 2 12" xfId="7642"/>
    <cellStyle name="60% - Акцент2 2 2 13" xfId="7643"/>
    <cellStyle name="60% - Акцент2 2 2 14" xfId="7644"/>
    <cellStyle name="60% - Акцент2 2 2 15" xfId="7645"/>
    <cellStyle name="60% - Акцент2 2 2 16" xfId="7646"/>
    <cellStyle name="60% - Акцент2 2 2 17" xfId="7647"/>
    <cellStyle name="60% - Акцент2 2 2 18" xfId="7648"/>
    <cellStyle name="60% - Акцент2 2 2 19" xfId="7649"/>
    <cellStyle name="60% - Акцент2 2 2 2" xfId="7650"/>
    <cellStyle name="60% - Акцент2 2 2 2 2" xfId="7651"/>
    <cellStyle name="60% - Акцент2 2 2 2 3" xfId="7652"/>
    <cellStyle name="60% - Акцент2 2 2 2 4" xfId="7653"/>
    <cellStyle name="60% - Акцент2 2 2 2 5" xfId="7654"/>
    <cellStyle name="60% - Акцент2 2 2 2 6" xfId="7655"/>
    <cellStyle name="60% - Акцент2 2 2 20" xfId="7656"/>
    <cellStyle name="60% - Акцент2 2 2 21" xfId="7657"/>
    <cellStyle name="60% - Акцент2 2 2 22" xfId="7658"/>
    <cellStyle name="60% - Акцент2 2 2 3" xfId="7659"/>
    <cellStyle name="60% - Акцент2 2 2 4" xfId="7660"/>
    <cellStyle name="60% - Акцент2 2 2 5" xfId="7661"/>
    <cellStyle name="60% - Акцент2 2 2 6" xfId="7662"/>
    <cellStyle name="60% - Акцент2 2 2 7" xfId="7663"/>
    <cellStyle name="60% - Акцент2 2 2 8" xfId="7664"/>
    <cellStyle name="60% - Акцент2 2 2 9" xfId="7665"/>
    <cellStyle name="60% - Акцент2 2 20" xfId="7666"/>
    <cellStyle name="60% - Акцент2 2 21" xfId="7667"/>
    <cellStyle name="60% - Акцент2 2 22" xfId="7668"/>
    <cellStyle name="60% - Акцент2 2 23" xfId="7669"/>
    <cellStyle name="60% - Акцент2 2 24" xfId="7670"/>
    <cellStyle name="60% - Акцент2 2 25" xfId="7671"/>
    <cellStyle name="60% - Акцент2 2 26" xfId="7672"/>
    <cellStyle name="60% - Акцент2 2 27" xfId="7673"/>
    <cellStyle name="60% - Акцент2 2 28" xfId="7674"/>
    <cellStyle name="60% - Акцент2 2 29" xfId="7675"/>
    <cellStyle name="60% - Акцент2 2 3" xfId="7676"/>
    <cellStyle name="60% - Акцент2 2 30" xfId="7677"/>
    <cellStyle name="60% - Акцент2 2 31" xfId="7678"/>
    <cellStyle name="60% - Акцент2 2 32" xfId="7679"/>
    <cellStyle name="60% - Акцент2 2 33" xfId="7680"/>
    <cellStyle name="60% - Акцент2 2 34" xfId="7681"/>
    <cellStyle name="60% - Акцент2 2 35" xfId="7682"/>
    <cellStyle name="60% - Акцент2 2 4" xfId="7683"/>
    <cellStyle name="60% - Акцент2 2 5" xfId="7684"/>
    <cellStyle name="60% - Акцент2 2 6" xfId="7685"/>
    <cellStyle name="60% - Акцент2 2 7" xfId="7686"/>
    <cellStyle name="60% - Акцент2 2 8" xfId="7687"/>
    <cellStyle name="60% - Акцент2 2 9" xfId="7688"/>
    <cellStyle name="60% - Акцент2 20" xfId="7689"/>
    <cellStyle name="60% - Акцент2 21" xfId="7690"/>
    <cellStyle name="60% - Акцент2 22" xfId="7691"/>
    <cellStyle name="60% - Акцент2 22 2" xfId="7692"/>
    <cellStyle name="60% - Акцент2 23" xfId="7693"/>
    <cellStyle name="60% - Акцент2 24" xfId="7694"/>
    <cellStyle name="60% - Акцент2 25" xfId="7695"/>
    <cellStyle name="60% - Акцент2 26" xfId="7696"/>
    <cellStyle name="60% - Акцент2 27" xfId="7697"/>
    <cellStyle name="60% - Акцент2 28" xfId="7698"/>
    <cellStyle name="60% - Акцент2 29" xfId="7699"/>
    <cellStyle name="60% - Акцент2 3" xfId="7700"/>
    <cellStyle name="60% - Акцент2 3 2" xfId="7701"/>
    <cellStyle name="60% - Акцент2 3 3" xfId="7702"/>
    <cellStyle name="60% - Акцент2 30" xfId="7703"/>
    <cellStyle name="60% - Акцент2 31" xfId="7704"/>
    <cellStyle name="60% - Акцент2 32" xfId="7705"/>
    <cellStyle name="60% - Акцент2 33" xfId="7706"/>
    <cellStyle name="60% - Акцент2 34" xfId="7707"/>
    <cellStyle name="60% - Акцент2 35" xfId="7708"/>
    <cellStyle name="60% - Акцент2 36" xfId="7709"/>
    <cellStyle name="60% - Акцент2 37" xfId="7710"/>
    <cellStyle name="60% - Акцент2 4" xfId="7711"/>
    <cellStyle name="60% - Акцент2 4 2" xfId="7712"/>
    <cellStyle name="60% - Акцент2 4 3" xfId="7713"/>
    <cellStyle name="60% - Акцент2 5" xfId="7714"/>
    <cellStyle name="60% - Акцент2 5 2" xfId="7715"/>
    <cellStyle name="60% - Акцент2 5 3" xfId="7716"/>
    <cellStyle name="60% - Акцент2 6" xfId="7717"/>
    <cellStyle name="60% - Акцент2 6 2" xfId="7718"/>
    <cellStyle name="60% - Акцент2 6 3" xfId="7719"/>
    <cellStyle name="60% - Акцент2 7" xfId="7720"/>
    <cellStyle name="60% - Акцент2 7 2" xfId="7721"/>
    <cellStyle name="60% - Акцент2 7 3" xfId="7722"/>
    <cellStyle name="60% - Акцент2 8" xfId="7723"/>
    <cellStyle name="60% - Акцент2 8 2" xfId="7724"/>
    <cellStyle name="60% - Акцент2 8 3" xfId="7725"/>
    <cellStyle name="60% - Акцент2 9" xfId="7726"/>
    <cellStyle name="60% - Акцент2 9 2" xfId="7727"/>
    <cellStyle name="60% - Акцент2 9 3" xfId="7728"/>
    <cellStyle name="60% - Акцент3 1" xfId="7729"/>
    <cellStyle name="60% - Акцент3 10" xfId="7730"/>
    <cellStyle name="60% - Акцент3 10 2" xfId="7731"/>
    <cellStyle name="60% - Акцент3 10 3" xfId="7732"/>
    <cellStyle name="60% - Акцент3 11" xfId="7733"/>
    <cellStyle name="60% - Акцент3 11 2" xfId="7734"/>
    <cellStyle name="60% - Акцент3 11 3" xfId="7735"/>
    <cellStyle name="60% - Акцент3 12" xfId="7736"/>
    <cellStyle name="60% - Акцент3 12 2" xfId="7737"/>
    <cellStyle name="60% - Акцент3 12 3" xfId="7738"/>
    <cellStyle name="60% - Акцент3 13" xfId="7739"/>
    <cellStyle name="60% - Акцент3 14" xfId="7740"/>
    <cellStyle name="60% - Акцент3 15" xfId="7741"/>
    <cellStyle name="60% - Акцент3 16" xfId="7742"/>
    <cellStyle name="60% - Акцент3 17" xfId="7743"/>
    <cellStyle name="60% - Акцент3 18" xfId="7744"/>
    <cellStyle name="60% - Акцент3 19" xfId="7745"/>
    <cellStyle name="60% - Акцент3 2" xfId="18"/>
    <cellStyle name="60% - Акцент3 2 10" xfId="7746"/>
    <cellStyle name="60% - Акцент3 2 11" xfId="7747"/>
    <cellStyle name="60% - Акцент3 2 12" xfId="7748"/>
    <cellStyle name="60% - Акцент3 2 13" xfId="7749"/>
    <cellStyle name="60% - Акцент3 2 14" xfId="7750"/>
    <cellStyle name="60% - Акцент3 2 15" xfId="7751"/>
    <cellStyle name="60% - Акцент3 2 16" xfId="7752"/>
    <cellStyle name="60% - Акцент3 2 16 2" xfId="7753"/>
    <cellStyle name="60% - Акцент3 2 16 3" xfId="7754"/>
    <cellStyle name="60% - Акцент3 2 16 4" xfId="7755"/>
    <cellStyle name="60% - Акцент3 2 16 5" xfId="7756"/>
    <cellStyle name="60% - Акцент3 2 16 6" xfId="7757"/>
    <cellStyle name="60% - Акцент3 2 16 7" xfId="7758"/>
    <cellStyle name="60% - Акцент3 2 17" xfId="7759"/>
    <cellStyle name="60% - Акцент3 2 18" xfId="7760"/>
    <cellStyle name="60% - Акцент3 2 19" xfId="7761"/>
    <cellStyle name="60% - Акцент3 2 2" xfId="7762"/>
    <cellStyle name="60% - Акцент3 2 2 10" xfId="7763"/>
    <cellStyle name="60% - Акцент3 2 2 11" xfId="7764"/>
    <cellStyle name="60% - Акцент3 2 2 12" xfId="7765"/>
    <cellStyle name="60% - Акцент3 2 2 13" xfId="7766"/>
    <cellStyle name="60% - Акцент3 2 2 14" xfId="7767"/>
    <cellStyle name="60% - Акцент3 2 2 15" xfId="7768"/>
    <cellStyle name="60% - Акцент3 2 2 16" xfId="7769"/>
    <cellStyle name="60% - Акцент3 2 2 17" xfId="7770"/>
    <cellStyle name="60% - Акцент3 2 2 18" xfId="7771"/>
    <cellStyle name="60% - Акцент3 2 2 19" xfId="7772"/>
    <cellStyle name="60% - Акцент3 2 2 2" xfId="7773"/>
    <cellStyle name="60% - Акцент3 2 2 2 2" xfId="7774"/>
    <cellStyle name="60% - Акцент3 2 2 2 3" xfId="7775"/>
    <cellStyle name="60% - Акцент3 2 2 2 4" xfId="7776"/>
    <cellStyle name="60% - Акцент3 2 2 2 5" xfId="7777"/>
    <cellStyle name="60% - Акцент3 2 2 2 6" xfId="7778"/>
    <cellStyle name="60% - Акцент3 2 2 20" xfId="7779"/>
    <cellStyle name="60% - Акцент3 2 2 21" xfId="7780"/>
    <cellStyle name="60% - Акцент3 2 2 22" xfId="7781"/>
    <cellStyle name="60% - Акцент3 2 2 3" xfId="7782"/>
    <cellStyle name="60% - Акцент3 2 2 4" xfId="7783"/>
    <cellStyle name="60% - Акцент3 2 2 5" xfId="7784"/>
    <cellStyle name="60% - Акцент3 2 2 6" xfId="7785"/>
    <cellStyle name="60% - Акцент3 2 2 7" xfId="7786"/>
    <cellStyle name="60% - Акцент3 2 2 8" xfId="7787"/>
    <cellStyle name="60% - Акцент3 2 2 9" xfId="7788"/>
    <cellStyle name="60% - Акцент3 2 20" xfId="7789"/>
    <cellStyle name="60% - Акцент3 2 21" xfId="7790"/>
    <cellStyle name="60% - Акцент3 2 22" xfId="7791"/>
    <cellStyle name="60% - Акцент3 2 23" xfId="7792"/>
    <cellStyle name="60% - Акцент3 2 24" xfId="7793"/>
    <cellStyle name="60% - Акцент3 2 25" xfId="7794"/>
    <cellStyle name="60% - Акцент3 2 26" xfId="7795"/>
    <cellStyle name="60% - Акцент3 2 27" xfId="7796"/>
    <cellStyle name="60% - Акцент3 2 28" xfId="7797"/>
    <cellStyle name="60% - Акцент3 2 29" xfId="7798"/>
    <cellStyle name="60% - Акцент3 2 3" xfId="7799"/>
    <cellStyle name="60% - Акцент3 2 30" xfId="7800"/>
    <cellStyle name="60% - Акцент3 2 31" xfId="7801"/>
    <cellStyle name="60% - Акцент3 2 32" xfId="7802"/>
    <cellStyle name="60% - Акцент3 2 33" xfId="7803"/>
    <cellStyle name="60% - Акцент3 2 34" xfId="7804"/>
    <cellStyle name="60% - Акцент3 2 35" xfId="7805"/>
    <cellStyle name="60% - Акцент3 2 4" xfId="7806"/>
    <cellStyle name="60% - Акцент3 2 5" xfId="7807"/>
    <cellStyle name="60% - Акцент3 2 6" xfId="7808"/>
    <cellStyle name="60% - Акцент3 2 7" xfId="7809"/>
    <cellStyle name="60% - Акцент3 2 8" xfId="7810"/>
    <cellStyle name="60% - Акцент3 2 9" xfId="7811"/>
    <cellStyle name="60% - Акцент3 20" xfId="7812"/>
    <cellStyle name="60% - Акцент3 21" xfId="7813"/>
    <cellStyle name="60% - Акцент3 22" xfId="7814"/>
    <cellStyle name="60% - Акцент3 22 2" xfId="7815"/>
    <cellStyle name="60% - Акцент3 23" xfId="7816"/>
    <cellStyle name="60% - Акцент3 24" xfId="7817"/>
    <cellStyle name="60% - Акцент3 25" xfId="7818"/>
    <cellStyle name="60% - Акцент3 26" xfId="7819"/>
    <cellStyle name="60% - Акцент3 27" xfId="7820"/>
    <cellStyle name="60% - Акцент3 28" xfId="7821"/>
    <cellStyle name="60% - Акцент3 29" xfId="7822"/>
    <cellStyle name="60% - Акцент3 3" xfId="7823"/>
    <cellStyle name="60% - Акцент3 3 2" xfId="7824"/>
    <cellStyle name="60% - Акцент3 3 3" xfId="7825"/>
    <cellStyle name="60% - Акцент3 30" xfId="7826"/>
    <cellStyle name="60% - Акцент3 31" xfId="7827"/>
    <cellStyle name="60% - Акцент3 32" xfId="7828"/>
    <cellStyle name="60% - Акцент3 33" xfId="7829"/>
    <cellStyle name="60% - Акцент3 34" xfId="7830"/>
    <cellStyle name="60% - Акцент3 35" xfId="7831"/>
    <cellStyle name="60% - Акцент3 36" xfId="7832"/>
    <cellStyle name="60% - Акцент3 37" xfId="7833"/>
    <cellStyle name="60% - Акцент3 38" xfId="7834"/>
    <cellStyle name="60% - Акцент3 4" xfId="7835"/>
    <cellStyle name="60% - Акцент3 4 2" xfId="7836"/>
    <cellStyle name="60% - Акцент3 4 3" xfId="7837"/>
    <cellStyle name="60% - Акцент3 5" xfId="7838"/>
    <cellStyle name="60% - Акцент3 5 2" xfId="7839"/>
    <cellStyle name="60% - Акцент3 5 3" xfId="7840"/>
    <cellStyle name="60% - Акцент3 6" xfId="7841"/>
    <cellStyle name="60% - Акцент3 6 2" xfId="7842"/>
    <cellStyle name="60% - Акцент3 6 3" xfId="7843"/>
    <cellStyle name="60% - Акцент3 7" xfId="7844"/>
    <cellStyle name="60% - Акцент3 7 2" xfId="7845"/>
    <cellStyle name="60% - Акцент3 7 3" xfId="7846"/>
    <cellStyle name="60% - Акцент3 8" xfId="7847"/>
    <cellStyle name="60% - Акцент3 8 2" xfId="7848"/>
    <cellStyle name="60% - Акцент3 8 3" xfId="7849"/>
    <cellStyle name="60% - Акцент3 9" xfId="7850"/>
    <cellStyle name="60% - Акцент3 9 2" xfId="7851"/>
    <cellStyle name="60% - Акцент3 9 3" xfId="7852"/>
    <cellStyle name="60% - Акцент4 1" xfId="7853"/>
    <cellStyle name="60% - Акцент4 10" xfId="7854"/>
    <cellStyle name="60% - Акцент4 10 2" xfId="7855"/>
    <cellStyle name="60% - Акцент4 10 3" xfId="7856"/>
    <cellStyle name="60% - Акцент4 11" xfId="7857"/>
    <cellStyle name="60% - Акцент4 11 2" xfId="7858"/>
    <cellStyle name="60% - Акцент4 11 3" xfId="7859"/>
    <cellStyle name="60% - Акцент4 12" xfId="7860"/>
    <cellStyle name="60% - Акцент4 12 2" xfId="7861"/>
    <cellStyle name="60% - Акцент4 12 3" xfId="7862"/>
    <cellStyle name="60% - Акцент4 13" xfId="7863"/>
    <cellStyle name="60% - Акцент4 14" xfId="7864"/>
    <cellStyle name="60% - Акцент4 15" xfId="7865"/>
    <cellStyle name="60% - Акцент4 16" xfId="7866"/>
    <cellStyle name="60% - Акцент4 17" xfId="7867"/>
    <cellStyle name="60% - Акцент4 18" xfId="7868"/>
    <cellStyle name="60% - Акцент4 19" xfId="7869"/>
    <cellStyle name="60% - Акцент4 2" xfId="19"/>
    <cellStyle name="60% - Акцент4 2 10" xfId="7870"/>
    <cellStyle name="60% - Акцент4 2 11" xfId="7871"/>
    <cellStyle name="60% - Акцент4 2 12" xfId="7872"/>
    <cellStyle name="60% - Акцент4 2 13" xfId="7873"/>
    <cellStyle name="60% - Акцент4 2 14" xfId="7874"/>
    <cellStyle name="60% - Акцент4 2 15" xfId="7875"/>
    <cellStyle name="60% - Акцент4 2 16" xfId="7876"/>
    <cellStyle name="60% - Акцент4 2 16 2" xfId="7877"/>
    <cellStyle name="60% - Акцент4 2 16 3" xfId="7878"/>
    <cellStyle name="60% - Акцент4 2 16 4" xfId="7879"/>
    <cellStyle name="60% - Акцент4 2 16 5" xfId="7880"/>
    <cellStyle name="60% - Акцент4 2 16 6" xfId="7881"/>
    <cellStyle name="60% - Акцент4 2 16 7" xfId="7882"/>
    <cellStyle name="60% - Акцент4 2 17" xfId="7883"/>
    <cellStyle name="60% - Акцент4 2 18" xfId="7884"/>
    <cellStyle name="60% - Акцент4 2 19" xfId="7885"/>
    <cellStyle name="60% - Акцент4 2 2" xfId="7886"/>
    <cellStyle name="60% - Акцент4 2 2 10" xfId="7887"/>
    <cellStyle name="60% - Акцент4 2 2 11" xfId="7888"/>
    <cellStyle name="60% - Акцент4 2 2 12" xfId="7889"/>
    <cellStyle name="60% - Акцент4 2 2 13" xfId="7890"/>
    <cellStyle name="60% - Акцент4 2 2 14" xfId="7891"/>
    <cellStyle name="60% - Акцент4 2 2 15" xfId="7892"/>
    <cellStyle name="60% - Акцент4 2 2 16" xfId="7893"/>
    <cellStyle name="60% - Акцент4 2 2 17" xfId="7894"/>
    <cellStyle name="60% - Акцент4 2 2 18" xfId="7895"/>
    <cellStyle name="60% - Акцент4 2 2 19" xfId="7896"/>
    <cellStyle name="60% - Акцент4 2 2 2" xfId="7897"/>
    <cellStyle name="60% - Акцент4 2 2 2 2" xfId="7898"/>
    <cellStyle name="60% - Акцент4 2 2 2 3" xfId="7899"/>
    <cellStyle name="60% - Акцент4 2 2 2 4" xfId="7900"/>
    <cellStyle name="60% - Акцент4 2 2 2 5" xfId="7901"/>
    <cellStyle name="60% - Акцент4 2 2 2 6" xfId="7902"/>
    <cellStyle name="60% - Акцент4 2 2 20" xfId="7903"/>
    <cellStyle name="60% - Акцент4 2 2 21" xfId="7904"/>
    <cellStyle name="60% - Акцент4 2 2 22" xfId="7905"/>
    <cellStyle name="60% - Акцент4 2 2 3" xfId="7906"/>
    <cellStyle name="60% - Акцент4 2 2 4" xfId="7907"/>
    <cellStyle name="60% - Акцент4 2 2 5" xfId="7908"/>
    <cellStyle name="60% - Акцент4 2 2 6" xfId="7909"/>
    <cellStyle name="60% - Акцент4 2 2 7" xfId="7910"/>
    <cellStyle name="60% - Акцент4 2 2 8" xfId="7911"/>
    <cellStyle name="60% - Акцент4 2 2 9" xfId="7912"/>
    <cellStyle name="60% - Акцент4 2 20" xfId="7913"/>
    <cellStyle name="60% - Акцент4 2 21" xfId="7914"/>
    <cellStyle name="60% - Акцент4 2 22" xfId="7915"/>
    <cellStyle name="60% - Акцент4 2 23" xfId="7916"/>
    <cellStyle name="60% - Акцент4 2 24" xfId="7917"/>
    <cellStyle name="60% - Акцент4 2 25" xfId="7918"/>
    <cellStyle name="60% - Акцент4 2 26" xfId="7919"/>
    <cellStyle name="60% - Акцент4 2 27" xfId="7920"/>
    <cellStyle name="60% - Акцент4 2 28" xfId="7921"/>
    <cellStyle name="60% - Акцент4 2 29" xfId="7922"/>
    <cellStyle name="60% - Акцент4 2 3" xfId="7923"/>
    <cellStyle name="60% - Акцент4 2 30" xfId="7924"/>
    <cellStyle name="60% - Акцент4 2 31" xfId="7925"/>
    <cellStyle name="60% - Акцент4 2 32" xfId="7926"/>
    <cellStyle name="60% - Акцент4 2 33" xfId="7927"/>
    <cellStyle name="60% - Акцент4 2 34" xfId="7928"/>
    <cellStyle name="60% - Акцент4 2 35" xfId="7929"/>
    <cellStyle name="60% - Акцент4 2 4" xfId="7930"/>
    <cellStyle name="60% - Акцент4 2 5" xfId="7931"/>
    <cellStyle name="60% - Акцент4 2 6" xfId="7932"/>
    <cellStyle name="60% - Акцент4 2 7" xfId="7933"/>
    <cellStyle name="60% - Акцент4 2 8" xfId="7934"/>
    <cellStyle name="60% - Акцент4 2 9" xfId="7935"/>
    <cellStyle name="60% - Акцент4 20" xfId="7936"/>
    <cellStyle name="60% - Акцент4 21" xfId="7937"/>
    <cellStyle name="60% - Акцент4 22" xfId="7938"/>
    <cellStyle name="60% - Акцент4 22 2" xfId="7939"/>
    <cellStyle name="60% - Акцент4 23" xfId="7940"/>
    <cellStyle name="60% - Акцент4 24" xfId="7941"/>
    <cellStyle name="60% - Акцент4 25" xfId="7942"/>
    <cellStyle name="60% - Акцент4 26" xfId="7943"/>
    <cellStyle name="60% - Акцент4 27" xfId="7944"/>
    <cellStyle name="60% - Акцент4 28" xfId="7945"/>
    <cellStyle name="60% - Акцент4 29" xfId="7946"/>
    <cellStyle name="60% - Акцент4 3" xfId="7947"/>
    <cellStyle name="60% - Акцент4 3 2" xfId="7948"/>
    <cellStyle name="60% - Акцент4 3 3" xfId="7949"/>
    <cellStyle name="60% - Акцент4 30" xfId="7950"/>
    <cellStyle name="60% - Акцент4 31" xfId="7951"/>
    <cellStyle name="60% - Акцент4 32" xfId="7952"/>
    <cellStyle name="60% - Акцент4 33" xfId="7953"/>
    <cellStyle name="60% - Акцент4 34" xfId="7954"/>
    <cellStyle name="60% - Акцент4 35" xfId="7955"/>
    <cellStyle name="60% - Акцент4 36" xfId="7956"/>
    <cellStyle name="60% - Акцент4 37" xfId="7957"/>
    <cellStyle name="60% - Акцент4 38" xfId="7958"/>
    <cellStyle name="60% - Акцент4 4" xfId="7959"/>
    <cellStyle name="60% - Акцент4 4 2" xfId="7960"/>
    <cellStyle name="60% - Акцент4 4 3" xfId="7961"/>
    <cellStyle name="60% - Акцент4 5" xfId="7962"/>
    <cellStyle name="60% - Акцент4 5 2" xfId="7963"/>
    <cellStyle name="60% - Акцент4 5 3" xfId="7964"/>
    <cellStyle name="60% - Акцент4 6" xfId="7965"/>
    <cellStyle name="60% - Акцент4 6 2" xfId="7966"/>
    <cellStyle name="60% - Акцент4 6 3" xfId="7967"/>
    <cellStyle name="60% - Акцент4 7" xfId="7968"/>
    <cellStyle name="60% - Акцент4 7 2" xfId="7969"/>
    <cellStyle name="60% - Акцент4 7 3" xfId="7970"/>
    <cellStyle name="60% - Акцент4 8" xfId="7971"/>
    <cellStyle name="60% - Акцент4 8 2" xfId="7972"/>
    <cellStyle name="60% - Акцент4 8 3" xfId="7973"/>
    <cellStyle name="60% - Акцент4 9" xfId="7974"/>
    <cellStyle name="60% - Акцент4 9 2" xfId="7975"/>
    <cellStyle name="60% - Акцент4 9 3" xfId="7976"/>
    <cellStyle name="60% - Акцент5 1" xfId="7977"/>
    <cellStyle name="60% - Акцент5 10" xfId="7978"/>
    <cellStyle name="60% - Акцент5 10 2" xfId="7979"/>
    <cellStyle name="60% - Акцент5 10 3" xfId="7980"/>
    <cellStyle name="60% - Акцент5 11" xfId="7981"/>
    <cellStyle name="60% - Акцент5 11 2" xfId="7982"/>
    <cellStyle name="60% - Акцент5 11 3" xfId="7983"/>
    <cellStyle name="60% - Акцент5 12" xfId="7984"/>
    <cellStyle name="60% - Акцент5 12 2" xfId="7985"/>
    <cellStyle name="60% - Акцент5 12 3" xfId="7986"/>
    <cellStyle name="60% - Акцент5 13" xfId="7987"/>
    <cellStyle name="60% - Акцент5 14" xfId="7988"/>
    <cellStyle name="60% - Акцент5 15" xfId="7989"/>
    <cellStyle name="60% - Акцент5 16" xfId="7990"/>
    <cellStyle name="60% - Акцент5 17" xfId="7991"/>
    <cellStyle name="60% - Акцент5 18" xfId="7992"/>
    <cellStyle name="60% - Акцент5 19" xfId="7993"/>
    <cellStyle name="60% - Акцент5 2" xfId="20"/>
    <cellStyle name="60% - Акцент5 2 10" xfId="7994"/>
    <cellStyle name="60% - Акцент5 2 11" xfId="7995"/>
    <cellStyle name="60% - Акцент5 2 12" xfId="7996"/>
    <cellStyle name="60% - Акцент5 2 13" xfId="7997"/>
    <cellStyle name="60% - Акцент5 2 14" xfId="7998"/>
    <cellStyle name="60% - Акцент5 2 15" xfId="7999"/>
    <cellStyle name="60% - Акцент5 2 16" xfId="8000"/>
    <cellStyle name="60% - Акцент5 2 16 2" xfId="8001"/>
    <cellStyle name="60% - Акцент5 2 16 3" xfId="8002"/>
    <cellStyle name="60% - Акцент5 2 16 4" xfId="8003"/>
    <cellStyle name="60% - Акцент5 2 16 5" xfId="8004"/>
    <cellStyle name="60% - Акцент5 2 16 6" xfId="8005"/>
    <cellStyle name="60% - Акцент5 2 16 7" xfId="8006"/>
    <cellStyle name="60% - Акцент5 2 17" xfId="8007"/>
    <cellStyle name="60% - Акцент5 2 18" xfId="8008"/>
    <cellStyle name="60% - Акцент5 2 19" xfId="8009"/>
    <cellStyle name="60% - Акцент5 2 2" xfId="8010"/>
    <cellStyle name="60% - Акцент5 2 2 10" xfId="8011"/>
    <cellStyle name="60% - Акцент5 2 2 11" xfId="8012"/>
    <cellStyle name="60% - Акцент5 2 2 12" xfId="8013"/>
    <cellStyle name="60% - Акцент5 2 2 13" xfId="8014"/>
    <cellStyle name="60% - Акцент5 2 2 14" xfId="8015"/>
    <cellStyle name="60% - Акцент5 2 2 15" xfId="8016"/>
    <cellStyle name="60% - Акцент5 2 2 16" xfId="8017"/>
    <cellStyle name="60% - Акцент5 2 2 17" xfId="8018"/>
    <cellStyle name="60% - Акцент5 2 2 18" xfId="8019"/>
    <cellStyle name="60% - Акцент5 2 2 19" xfId="8020"/>
    <cellStyle name="60% - Акцент5 2 2 2" xfId="8021"/>
    <cellStyle name="60% - Акцент5 2 2 2 2" xfId="8022"/>
    <cellStyle name="60% - Акцент5 2 2 2 3" xfId="8023"/>
    <cellStyle name="60% - Акцент5 2 2 2 4" xfId="8024"/>
    <cellStyle name="60% - Акцент5 2 2 2 5" xfId="8025"/>
    <cellStyle name="60% - Акцент5 2 2 2 6" xfId="8026"/>
    <cellStyle name="60% - Акцент5 2 2 20" xfId="8027"/>
    <cellStyle name="60% - Акцент5 2 2 21" xfId="8028"/>
    <cellStyle name="60% - Акцент5 2 2 22" xfId="8029"/>
    <cellStyle name="60% - Акцент5 2 2 3" xfId="8030"/>
    <cellStyle name="60% - Акцент5 2 2 4" xfId="8031"/>
    <cellStyle name="60% - Акцент5 2 2 5" xfId="8032"/>
    <cellStyle name="60% - Акцент5 2 2 6" xfId="8033"/>
    <cellStyle name="60% - Акцент5 2 2 7" xfId="8034"/>
    <cellStyle name="60% - Акцент5 2 2 8" xfId="8035"/>
    <cellStyle name="60% - Акцент5 2 2 9" xfId="8036"/>
    <cellStyle name="60% - Акцент5 2 20" xfId="8037"/>
    <cellStyle name="60% - Акцент5 2 21" xfId="8038"/>
    <cellStyle name="60% - Акцент5 2 22" xfId="8039"/>
    <cellStyle name="60% - Акцент5 2 23" xfId="8040"/>
    <cellStyle name="60% - Акцент5 2 24" xfId="8041"/>
    <cellStyle name="60% - Акцент5 2 25" xfId="8042"/>
    <cellStyle name="60% - Акцент5 2 26" xfId="8043"/>
    <cellStyle name="60% - Акцент5 2 27" xfId="8044"/>
    <cellStyle name="60% - Акцент5 2 28" xfId="8045"/>
    <cellStyle name="60% - Акцент5 2 29" xfId="8046"/>
    <cellStyle name="60% - Акцент5 2 3" xfId="8047"/>
    <cellStyle name="60% - Акцент5 2 30" xfId="8048"/>
    <cellStyle name="60% - Акцент5 2 31" xfId="8049"/>
    <cellStyle name="60% - Акцент5 2 32" xfId="8050"/>
    <cellStyle name="60% - Акцент5 2 33" xfId="8051"/>
    <cellStyle name="60% - Акцент5 2 34" xfId="8052"/>
    <cellStyle name="60% - Акцент5 2 35" xfId="8053"/>
    <cellStyle name="60% - Акцент5 2 4" xfId="8054"/>
    <cellStyle name="60% - Акцент5 2 5" xfId="8055"/>
    <cellStyle name="60% - Акцент5 2 6" xfId="8056"/>
    <cellStyle name="60% - Акцент5 2 7" xfId="8057"/>
    <cellStyle name="60% - Акцент5 2 8" xfId="8058"/>
    <cellStyle name="60% - Акцент5 2 9" xfId="8059"/>
    <cellStyle name="60% - Акцент5 20" xfId="8060"/>
    <cellStyle name="60% - Акцент5 21" xfId="8061"/>
    <cellStyle name="60% - Акцент5 22" xfId="8062"/>
    <cellStyle name="60% - Акцент5 22 2" xfId="8063"/>
    <cellStyle name="60% - Акцент5 23" xfId="8064"/>
    <cellStyle name="60% - Акцент5 24" xfId="8065"/>
    <cellStyle name="60% - Акцент5 25" xfId="8066"/>
    <cellStyle name="60% - Акцент5 26" xfId="8067"/>
    <cellStyle name="60% - Акцент5 27" xfId="8068"/>
    <cellStyle name="60% - Акцент5 28" xfId="8069"/>
    <cellStyle name="60% - Акцент5 29" xfId="8070"/>
    <cellStyle name="60% - Акцент5 3" xfId="8071"/>
    <cellStyle name="60% - Акцент5 3 2" xfId="8072"/>
    <cellStyle name="60% - Акцент5 3 3" xfId="8073"/>
    <cellStyle name="60% - Акцент5 30" xfId="8074"/>
    <cellStyle name="60% - Акцент5 31" xfId="8075"/>
    <cellStyle name="60% - Акцент5 32" xfId="8076"/>
    <cellStyle name="60% - Акцент5 33" xfId="8077"/>
    <cellStyle name="60% - Акцент5 34" xfId="8078"/>
    <cellStyle name="60% - Акцент5 35" xfId="8079"/>
    <cellStyle name="60% - Акцент5 36" xfId="8080"/>
    <cellStyle name="60% - Акцент5 37" xfId="8081"/>
    <cellStyle name="60% - Акцент5 4" xfId="8082"/>
    <cellStyle name="60% - Акцент5 4 2" xfId="8083"/>
    <cellStyle name="60% - Акцент5 4 3" xfId="8084"/>
    <cellStyle name="60% - Акцент5 5" xfId="8085"/>
    <cellStyle name="60% - Акцент5 5 2" xfId="8086"/>
    <cellStyle name="60% - Акцент5 5 3" xfId="8087"/>
    <cellStyle name="60% - Акцент5 6" xfId="8088"/>
    <cellStyle name="60% - Акцент5 6 2" xfId="8089"/>
    <cellStyle name="60% - Акцент5 6 3" xfId="8090"/>
    <cellStyle name="60% - Акцент5 7" xfId="8091"/>
    <cellStyle name="60% - Акцент5 7 2" xfId="8092"/>
    <cellStyle name="60% - Акцент5 7 3" xfId="8093"/>
    <cellStyle name="60% - Акцент5 8" xfId="8094"/>
    <cellStyle name="60% - Акцент5 8 2" xfId="8095"/>
    <cellStyle name="60% - Акцент5 8 3" xfId="8096"/>
    <cellStyle name="60% - Акцент5 9" xfId="8097"/>
    <cellStyle name="60% - Акцент5 9 2" xfId="8098"/>
    <cellStyle name="60% - Акцент5 9 3" xfId="8099"/>
    <cellStyle name="60% - Акцент6 1" xfId="8100"/>
    <cellStyle name="60% - Акцент6 10" xfId="8101"/>
    <cellStyle name="60% - Акцент6 10 2" xfId="8102"/>
    <cellStyle name="60% - Акцент6 10 3" xfId="8103"/>
    <cellStyle name="60% - Акцент6 11" xfId="8104"/>
    <cellStyle name="60% - Акцент6 11 2" xfId="8105"/>
    <cellStyle name="60% - Акцент6 11 3" xfId="8106"/>
    <cellStyle name="60% - Акцент6 12" xfId="8107"/>
    <cellStyle name="60% - Акцент6 12 2" xfId="8108"/>
    <cellStyle name="60% - Акцент6 12 3" xfId="8109"/>
    <cellStyle name="60% - Акцент6 13" xfId="8110"/>
    <cellStyle name="60% - Акцент6 14" xfId="8111"/>
    <cellStyle name="60% - Акцент6 15" xfId="8112"/>
    <cellStyle name="60% - Акцент6 16" xfId="8113"/>
    <cellStyle name="60% - Акцент6 17" xfId="8114"/>
    <cellStyle name="60% - Акцент6 18" xfId="8115"/>
    <cellStyle name="60% - Акцент6 19" xfId="8116"/>
    <cellStyle name="60% - Акцент6 2" xfId="21"/>
    <cellStyle name="60% - Акцент6 2 10" xfId="8117"/>
    <cellStyle name="60% - Акцент6 2 11" xfId="8118"/>
    <cellStyle name="60% - Акцент6 2 12" xfId="8119"/>
    <cellStyle name="60% - Акцент6 2 13" xfId="8120"/>
    <cellStyle name="60% - Акцент6 2 14" xfId="8121"/>
    <cellStyle name="60% - Акцент6 2 15" xfId="8122"/>
    <cellStyle name="60% - Акцент6 2 16" xfId="8123"/>
    <cellStyle name="60% - Акцент6 2 16 2" xfId="8124"/>
    <cellStyle name="60% - Акцент6 2 16 3" xfId="8125"/>
    <cellStyle name="60% - Акцент6 2 16 4" xfId="8126"/>
    <cellStyle name="60% - Акцент6 2 16 5" xfId="8127"/>
    <cellStyle name="60% - Акцент6 2 16 6" xfId="8128"/>
    <cellStyle name="60% - Акцент6 2 16 7" xfId="8129"/>
    <cellStyle name="60% - Акцент6 2 17" xfId="8130"/>
    <cellStyle name="60% - Акцент6 2 18" xfId="8131"/>
    <cellStyle name="60% - Акцент6 2 19" xfId="8132"/>
    <cellStyle name="60% - Акцент6 2 2" xfId="8133"/>
    <cellStyle name="60% - Акцент6 2 2 10" xfId="8134"/>
    <cellStyle name="60% - Акцент6 2 2 11" xfId="8135"/>
    <cellStyle name="60% - Акцент6 2 2 12" xfId="8136"/>
    <cellStyle name="60% - Акцент6 2 2 13" xfId="8137"/>
    <cellStyle name="60% - Акцент6 2 2 14" xfId="8138"/>
    <cellStyle name="60% - Акцент6 2 2 15" xfId="8139"/>
    <cellStyle name="60% - Акцент6 2 2 16" xfId="8140"/>
    <cellStyle name="60% - Акцент6 2 2 17" xfId="8141"/>
    <cellStyle name="60% - Акцент6 2 2 18" xfId="8142"/>
    <cellStyle name="60% - Акцент6 2 2 19" xfId="8143"/>
    <cellStyle name="60% - Акцент6 2 2 2" xfId="8144"/>
    <cellStyle name="60% - Акцент6 2 2 2 2" xfId="8145"/>
    <cellStyle name="60% - Акцент6 2 2 2 3" xfId="8146"/>
    <cellStyle name="60% - Акцент6 2 2 2 4" xfId="8147"/>
    <cellStyle name="60% - Акцент6 2 2 2 5" xfId="8148"/>
    <cellStyle name="60% - Акцент6 2 2 2 6" xfId="8149"/>
    <cellStyle name="60% - Акцент6 2 2 20" xfId="8150"/>
    <cellStyle name="60% - Акцент6 2 2 21" xfId="8151"/>
    <cellStyle name="60% - Акцент6 2 2 22" xfId="8152"/>
    <cellStyle name="60% - Акцент6 2 2 3" xfId="8153"/>
    <cellStyle name="60% - Акцент6 2 2 4" xfId="8154"/>
    <cellStyle name="60% - Акцент6 2 2 5" xfId="8155"/>
    <cellStyle name="60% - Акцент6 2 2 6" xfId="8156"/>
    <cellStyle name="60% - Акцент6 2 2 7" xfId="8157"/>
    <cellStyle name="60% - Акцент6 2 2 8" xfId="8158"/>
    <cellStyle name="60% - Акцент6 2 2 9" xfId="8159"/>
    <cellStyle name="60% - Акцент6 2 20" xfId="8160"/>
    <cellStyle name="60% - Акцент6 2 21" xfId="8161"/>
    <cellStyle name="60% - Акцент6 2 22" xfId="8162"/>
    <cellStyle name="60% - Акцент6 2 23" xfId="8163"/>
    <cellStyle name="60% - Акцент6 2 24" xfId="8164"/>
    <cellStyle name="60% - Акцент6 2 25" xfId="8165"/>
    <cellStyle name="60% - Акцент6 2 26" xfId="8166"/>
    <cellStyle name="60% - Акцент6 2 27" xfId="8167"/>
    <cellStyle name="60% - Акцент6 2 28" xfId="8168"/>
    <cellStyle name="60% - Акцент6 2 29" xfId="8169"/>
    <cellStyle name="60% - Акцент6 2 3" xfId="8170"/>
    <cellStyle name="60% - Акцент6 2 30" xfId="8171"/>
    <cellStyle name="60% - Акцент6 2 31" xfId="8172"/>
    <cellStyle name="60% - Акцент6 2 32" xfId="8173"/>
    <cellStyle name="60% - Акцент6 2 33" xfId="8174"/>
    <cellStyle name="60% - Акцент6 2 34" xfId="8175"/>
    <cellStyle name="60% - Акцент6 2 35" xfId="8176"/>
    <cellStyle name="60% - Акцент6 2 4" xfId="8177"/>
    <cellStyle name="60% - Акцент6 2 5" xfId="8178"/>
    <cellStyle name="60% - Акцент6 2 6" xfId="8179"/>
    <cellStyle name="60% - Акцент6 2 7" xfId="8180"/>
    <cellStyle name="60% - Акцент6 2 8" xfId="8181"/>
    <cellStyle name="60% - Акцент6 2 9" xfId="8182"/>
    <cellStyle name="60% - Акцент6 20" xfId="8183"/>
    <cellStyle name="60% - Акцент6 21" xfId="8184"/>
    <cellStyle name="60% - Акцент6 22" xfId="8185"/>
    <cellStyle name="60% - Акцент6 22 2" xfId="8186"/>
    <cellStyle name="60% - Акцент6 23" xfId="8187"/>
    <cellStyle name="60% - Акцент6 24" xfId="8188"/>
    <cellStyle name="60% - Акцент6 25" xfId="8189"/>
    <cellStyle name="60% - Акцент6 26" xfId="8190"/>
    <cellStyle name="60% - Акцент6 27" xfId="8191"/>
    <cellStyle name="60% - Акцент6 28" xfId="8192"/>
    <cellStyle name="60% - Акцент6 29" xfId="8193"/>
    <cellStyle name="60% - Акцент6 3" xfId="8194"/>
    <cellStyle name="60% - Акцент6 3 2" xfId="8195"/>
    <cellStyle name="60% - Акцент6 3 3" xfId="8196"/>
    <cellStyle name="60% - Акцент6 30" xfId="8197"/>
    <cellStyle name="60% - Акцент6 31" xfId="8198"/>
    <cellStyle name="60% - Акцент6 32" xfId="8199"/>
    <cellStyle name="60% - Акцент6 33" xfId="8200"/>
    <cellStyle name="60% - Акцент6 34" xfId="8201"/>
    <cellStyle name="60% - Акцент6 35" xfId="8202"/>
    <cellStyle name="60% - Акцент6 36" xfId="8203"/>
    <cellStyle name="60% - Акцент6 37" xfId="8204"/>
    <cellStyle name="60% - Акцент6 38" xfId="8205"/>
    <cellStyle name="60% - Акцент6 4" xfId="8206"/>
    <cellStyle name="60% - Акцент6 4 2" xfId="8207"/>
    <cellStyle name="60% - Акцент6 4 3" xfId="8208"/>
    <cellStyle name="60% - Акцент6 5" xfId="8209"/>
    <cellStyle name="60% - Акцент6 5 2" xfId="8210"/>
    <cellStyle name="60% - Акцент6 5 3" xfId="8211"/>
    <cellStyle name="60% - Акцент6 6" xfId="8212"/>
    <cellStyle name="60% - Акцент6 6 2" xfId="8213"/>
    <cellStyle name="60% - Акцент6 6 3" xfId="8214"/>
    <cellStyle name="60% - Акцент6 7" xfId="8215"/>
    <cellStyle name="60% - Акцент6 7 2" xfId="8216"/>
    <cellStyle name="60% - Акцент6 7 3" xfId="8217"/>
    <cellStyle name="60% - Акцент6 8" xfId="8218"/>
    <cellStyle name="60% - Акцент6 8 2" xfId="8219"/>
    <cellStyle name="60% - Акцент6 8 3" xfId="8220"/>
    <cellStyle name="60% - Акцент6 9" xfId="8221"/>
    <cellStyle name="60% - Акцент6 9 2" xfId="8222"/>
    <cellStyle name="60% - Акцент6 9 3" xfId="8223"/>
    <cellStyle name="Accent1" xfId="8224"/>
    <cellStyle name="Accent1 2" xfId="8225"/>
    <cellStyle name="Accent1 2 2" xfId="8226"/>
    <cellStyle name="Accent1 3" xfId="8227"/>
    <cellStyle name="Accent1 3 2" xfId="8228"/>
    <cellStyle name="Accent1 4" xfId="8229"/>
    <cellStyle name="Accent1 4 2" xfId="8230"/>
    <cellStyle name="Accent1 5" xfId="8231"/>
    <cellStyle name="Accent2" xfId="8232"/>
    <cellStyle name="Accent2 2" xfId="8233"/>
    <cellStyle name="Accent2 2 2" xfId="8234"/>
    <cellStyle name="Accent2 2 3" xfId="8235"/>
    <cellStyle name="Accent2 3" xfId="8236"/>
    <cellStyle name="Accent2 3 2" xfId="8237"/>
    <cellStyle name="Accent2 4" xfId="8238"/>
    <cellStyle name="Accent2 4 2" xfId="8239"/>
    <cellStyle name="Accent2 5" xfId="8240"/>
    <cellStyle name="Accent3" xfId="8241"/>
    <cellStyle name="Accent3 2" xfId="8242"/>
    <cellStyle name="Accent3 2 2" xfId="8243"/>
    <cellStyle name="Accent3 3" xfId="8244"/>
    <cellStyle name="Accent3 3 2" xfId="8245"/>
    <cellStyle name="Accent3 4" xfId="8246"/>
    <cellStyle name="Accent3 4 2" xfId="8247"/>
    <cellStyle name="Accent3 5" xfId="8248"/>
    <cellStyle name="Accent4" xfId="8249"/>
    <cellStyle name="Accent4 2" xfId="8250"/>
    <cellStyle name="Accent4 2 2" xfId="8251"/>
    <cellStyle name="Accent4 3" xfId="8252"/>
    <cellStyle name="Accent4 3 2" xfId="8253"/>
    <cellStyle name="Accent4 4" xfId="8254"/>
    <cellStyle name="Accent4 4 2" xfId="8255"/>
    <cellStyle name="Accent4 5" xfId="8256"/>
    <cellStyle name="Accent5" xfId="8257"/>
    <cellStyle name="Accent5 2" xfId="8258"/>
    <cellStyle name="Accent5 2 2" xfId="8259"/>
    <cellStyle name="Accent5 2 3" xfId="8260"/>
    <cellStyle name="Accent5 3" xfId="8261"/>
    <cellStyle name="Accent5 3 2" xfId="8262"/>
    <cellStyle name="Accent5 4" xfId="8263"/>
    <cellStyle name="Accent5 4 2" xfId="8264"/>
    <cellStyle name="Accent5 5" xfId="8265"/>
    <cellStyle name="Accent6" xfId="8266"/>
    <cellStyle name="Accent6 2" xfId="8267"/>
    <cellStyle name="Accent6 2 2" xfId="8268"/>
    <cellStyle name="Accent6 3" xfId="8269"/>
    <cellStyle name="Accent6 3 2" xfId="8270"/>
    <cellStyle name="Accent6 4" xfId="8271"/>
    <cellStyle name="Accent6 4 2" xfId="8272"/>
    <cellStyle name="Accent6 5" xfId="8273"/>
    <cellStyle name="alternate" xfId="8274"/>
    <cellStyle name="Back Cell" xfId="8275"/>
    <cellStyle name="Bad" xfId="8276"/>
    <cellStyle name="Bad 2" xfId="8277"/>
    <cellStyle name="Bad 2 2" xfId="8278"/>
    <cellStyle name="Bad 3" xfId="8279"/>
    <cellStyle name="Bad 3 2" xfId="8280"/>
    <cellStyle name="Bad 4" xfId="8281"/>
    <cellStyle name="Bad 4 2" xfId="8282"/>
    <cellStyle name="Bad 5" xfId="8283"/>
    <cellStyle name="blp_column_header" xfId="8284"/>
    <cellStyle name="Calculation" xfId="8285"/>
    <cellStyle name="Calculation 2" xfId="8286"/>
    <cellStyle name="Calculation 2 2" xfId="8287"/>
    <cellStyle name="Calculation 2 2 2" xfId="8288"/>
    <cellStyle name="Calculation 2 2 3" xfId="8289"/>
    <cellStyle name="Calculation 2 2 4" xfId="8290"/>
    <cellStyle name="Calculation 2 2 5" xfId="8291"/>
    <cellStyle name="Calculation 2 3" xfId="8292"/>
    <cellStyle name="Calculation 2 3 2" xfId="8293"/>
    <cellStyle name="Calculation 2 4" xfId="8294"/>
    <cellStyle name="Calculation 2 4 2" xfId="8295"/>
    <cellStyle name="Calculation 2 5" xfId="8296"/>
    <cellStyle name="Calculation 2 5 2" xfId="8297"/>
    <cellStyle name="Calculation 2 6" xfId="8298"/>
    <cellStyle name="Calculation 2 6 2" xfId="8299"/>
    <cellStyle name="Calculation 2 7" xfId="8300"/>
    <cellStyle name="Calculation 2 8" xfId="8301"/>
    <cellStyle name="Calculation 3" xfId="8302"/>
    <cellStyle name="Calculation 3 2" xfId="8303"/>
    <cellStyle name="Calculation 3 2 2" xfId="8304"/>
    <cellStyle name="Calculation 3 3" xfId="8305"/>
    <cellStyle name="Calculation 3 3 2" xfId="8306"/>
    <cellStyle name="Calculation 3 4" xfId="8307"/>
    <cellStyle name="Calculation 3 4 2" xfId="8308"/>
    <cellStyle name="Calculation 3 5" xfId="8309"/>
    <cellStyle name="Calculation 3 5 2" xfId="8310"/>
    <cellStyle name="Calculation 3 6" xfId="8311"/>
    <cellStyle name="Calculation 3 6 2" xfId="8312"/>
    <cellStyle name="Calculation 3 7" xfId="8313"/>
    <cellStyle name="Calculation 3 8" xfId="8314"/>
    <cellStyle name="Calculation 4" xfId="8315"/>
    <cellStyle name="Calculation 4 2" xfId="8316"/>
    <cellStyle name="Calculation 4 3" xfId="8317"/>
    <cellStyle name="Calculation 4 4" xfId="8318"/>
    <cellStyle name="Calculation 5" xfId="8319"/>
    <cellStyle name="Calculation 5 2" xfId="8320"/>
    <cellStyle name="Calculation 6" xfId="8321"/>
    <cellStyle name="Calculation 6 2" xfId="8322"/>
    <cellStyle name="Calculation 7" xfId="8323"/>
    <cellStyle name="Calculation 7 2" xfId="8324"/>
    <cellStyle name="Calculation 8" xfId="8325"/>
    <cellStyle name="Calculation 8 2" xfId="8326"/>
    <cellStyle name="Calculation 9" xfId="8327"/>
    <cellStyle name="Check" xfId="8328"/>
    <cellStyle name="Check 2" xfId="8329"/>
    <cellStyle name="Check Cell" xfId="8330"/>
    <cellStyle name="Check Cell 2" xfId="8331"/>
    <cellStyle name="Check Cell 2 2" xfId="8332"/>
    <cellStyle name="Check Cell 3" xfId="8333"/>
    <cellStyle name="Check Cell 3 2" xfId="8334"/>
    <cellStyle name="Check Cell 4" xfId="8335"/>
    <cellStyle name="Check Cell 4 2" xfId="8336"/>
    <cellStyle name="Check Cell 5" xfId="8337"/>
    <cellStyle name="Check_Слайд ИП 2009 (свод)" xfId="8338"/>
    <cellStyle name="ColumnHeading" xfId="8339"/>
    <cellStyle name="Comma  - Style1" xfId="30660"/>
    <cellStyle name="Comma 2" xfId="8340"/>
    <cellStyle name="Comma 3" xfId="8341"/>
    <cellStyle name="Comma 4" xfId="8342"/>
    <cellStyle name="Comma_#C" xfId="8343"/>
    <cellStyle name="Comma0" xfId="8344"/>
    <cellStyle name="Comma0 2" xfId="8345"/>
    <cellStyle name="Commodity" xfId="8346"/>
    <cellStyle name="Currency [0]_#C" xfId="8347"/>
    <cellStyle name="Currency_#C" xfId="8348"/>
    <cellStyle name="DataCell" xfId="8349"/>
    <cellStyle name="Date" xfId="8350"/>
    <cellStyle name="Date 1" xfId="8351"/>
    <cellStyle name="Date 10" xfId="8352"/>
    <cellStyle name="Date 11" xfId="8353"/>
    <cellStyle name="Date 2" xfId="8354"/>
    <cellStyle name="Date 2 2" xfId="8355"/>
    <cellStyle name="Date 2 3" xfId="8356"/>
    <cellStyle name="Date 2 4" xfId="8357"/>
    <cellStyle name="Date 2 5" xfId="8358"/>
    <cellStyle name="Date 2 6" xfId="8359"/>
    <cellStyle name="Date 3" xfId="8360"/>
    <cellStyle name="Date 3 2" xfId="8361"/>
    <cellStyle name="Date 3 2 2" xfId="8362"/>
    <cellStyle name="Date 3 3" xfId="8363"/>
    <cellStyle name="Date 4" xfId="8364"/>
    <cellStyle name="Date 4 2" xfId="8365"/>
    <cellStyle name="Date 5" xfId="8366"/>
    <cellStyle name="Date 5 2" xfId="8367"/>
    <cellStyle name="Date 5 2 2" xfId="8368"/>
    <cellStyle name="Date 5 3" xfId="8369"/>
    <cellStyle name="Date 6" xfId="8370"/>
    <cellStyle name="Date 7" xfId="8371"/>
    <cellStyle name="Date 8" xfId="8372"/>
    <cellStyle name="Date 9" xfId="8373"/>
    <cellStyle name="Date_Заявка на ВСПУ УКД200-250" xfId="8374"/>
    <cellStyle name="Default1" xfId="8375"/>
    <cellStyle name="Deviant" xfId="8376"/>
    <cellStyle name="Deviant 2" xfId="8377"/>
    <cellStyle name="done" xfId="8378"/>
    <cellStyle name="Dziesi?tny [0]_1" xfId="8379"/>
    <cellStyle name="Dziesi?tny_1" xfId="8380"/>
    <cellStyle name="Dziesiêtny [0]_1" xfId="8381"/>
    <cellStyle name="Dziesiêtny_1" xfId="8382"/>
    <cellStyle name="Euro" xfId="8383"/>
    <cellStyle name="Euro 1" xfId="8384"/>
    <cellStyle name="Euro 10" xfId="8385"/>
    <cellStyle name="Euro 11" xfId="8386"/>
    <cellStyle name="Euro 12" xfId="8387"/>
    <cellStyle name="Euro 13" xfId="8388"/>
    <cellStyle name="Euro 14" xfId="8389"/>
    <cellStyle name="Euro 15" xfId="8390"/>
    <cellStyle name="Euro 16" xfId="8391"/>
    <cellStyle name="Euro 17" xfId="8392"/>
    <cellStyle name="Euro 18" xfId="8393"/>
    <cellStyle name="Euro 19" xfId="8394"/>
    <cellStyle name="Euro 2" xfId="8395"/>
    <cellStyle name="Euro 2 2" xfId="8396"/>
    <cellStyle name="Euro 2 3" xfId="8397"/>
    <cellStyle name="Euro 20" xfId="8398"/>
    <cellStyle name="Euro 21" xfId="8399"/>
    <cellStyle name="Euro 22" xfId="8400"/>
    <cellStyle name="Euro 23" xfId="8401"/>
    <cellStyle name="Euro 24" xfId="8402"/>
    <cellStyle name="Euro 25" xfId="8403"/>
    <cellStyle name="Euro 26" xfId="8404"/>
    <cellStyle name="Euro 27" xfId="8405"/>
    <cellStyle name="Euro 28" xfId="8406"/>
    <cellStyle name="Euro 29" xfId="8407"/>
    <cellStyle name="Euro 3" xfId="8408"/>
    <cellStyle name="Euro 3 2" xfId="8409"/>
    <cellStyle name="Euro 3 3" xfId="8410"/>
    <cellStyle name="Euro 30" xfId="8411"/>
    <cellStyle name="Euro 31" xfId="8412"/>
    <cellStyle name="Euro 32" xfId="8413"/>
    <cellStyle name="Euro 33" xfId="8414"/>
    <cellStyle name="Euro 34" xfId="8415"/>
    <cellStyle name="Euro 35" xfId="8416"/>
    <cellStyle name="Euro 36" xfId="8417"/>
    <cellStyle name="Euro 37" xfId="8418"/>
    <cellStyle name="Euro 38" xfId="8419"/>
    <cellStyle name="Euro 39" xfId="8420"/>
    <cellStyle name="Euro 4" xfId="8421"/>
    <cellStyle name="Euro 4 2" xfId="8422"/>
    <cellStyle name="Euro 4 3" xfId="8423"/>
    <cellStyle name="Euro 40" xfId="8424"/>
    <cellStyle name="Euro 41" xfId="8425"/>
    <cellStyle name="Euro 42" xfId="8426"/>
    <cellStyle name="Euro 43" xfId="8427"/>
    <cellStyle name="Euro 44" xfId="8428"/>
    <cellStyle name="Euro 45" xfId="8429"/>
    <cellStyle name="Euro 46" xfId="8430"/>
    <cellStyle name="Euro 47" xfId="8431"/>
    <cellStyle name="Euro 48" xfId="8432"/>
    <cellStyle name="Euro 49" xfId="8433"/>
    <cellStyle name="Euro 5" xfId="8434"/>
    <cellStyle name="Euro 5 2" xfId="8435"/>
    <cellStyle name="Euro 5 3" xfId="8436"/>
    <cellStyle name="Euro 50" xfId="8437"/>
    <cellStyle name="Euro 51" xfId="8438"/>
    <cellStyle name="Euro 52" xfId="8439"/>
    <cellStyle name="Euro 53" xfId="8440"/>
    <cellStyle name="Euro 54" xfId="8441"/>
    <cellStyle name="Euro 55" xfId="8442"/>
    <cellStyle name="Euro 56" xfId="8443"/>
    <cellStyle name="Euro 57" xfId="8444"/>
    <cellStyle name="Euro 58" xfId="8445"/>
    <cellStyle name="Euro 6" xfId="8446"/>
    <cellStyle name="Euro 6 2" xfId="8447"/>
    <cellStyle name="Euro 7" xfId="8448"/>
    <cellStyle name="Euro 7 2" xfId="8449"/>
    <cellStyle name="Euro 7 3" xfId="8450"/>
    <cellStyle name="Euro 8" xfId="8451"/>
    <cellStyle name="Euro 9" xfId="8452"/>
    <cellStyle name="Euro_Setup" xfId="8453"/>
    <cellStyle name="Excel Built-in Normal" xfId="8454"/>
    <cellStyle name="Excel Built-in Normal 2" xfId="8455"/>
    <cellStyle name="Explanatory Text" xfId="8456"/>
    <cellStyle name="Explanatory Text 2" xfId="8457"/>
    <cellStyle name="Explanatory Text 2 2" xfId="8458"/>
    <cellStyle name="Explanatory Text 3" xfId="8459"/>
    <cellStyle name="Explanatory Text 4" xfId="8460"/>
    <cellStyle name="EY0dp" xfId="8461"/>
    <cellStyle name="EY2dp" xfId="8462"/>
    <cellStyle name="EYColumnHeading" xfId="8463"/>
    <cellStyle name="EYnumber" xfId="8464"/>
    <cellStyle name="EYSheetHeader1" xfId="8465"/>
    <cellStyle name="EYtext" xfId="8466"/>
    <cellStyle name="F4 - Style1" xfId="8467"/>
    <cellStyle name="Factor" xfId="8468"/>
    <cellStyle name="Factor 2" xfId="8469"/>
    <cellStyle name="Formula val" xfId="8470"/>
    <cellStyle name="Formula val 2" xfId="8471"/>
    <cellStyle name="From" xfId="8472"/>
    <cellStyle name="From 1" xfId="8473"/>
    <cellStyle name="From 10" xfId="8474"/>
    <cellStyle name="From 11" xfId="8475"/>
    <cellStyle name="From 12" xfId="8476"/>
    <cellStyle name="From 2" xfId="8477"/>
    <cellStyle name="From 2 2" xfId="8478"/>
    <cellStyle name="From 2 2 2" xfId="8479"/>
    <cellStyle name="From 2 3" xfId="8480"/>
    <cellStyle name="From 3" xfId="8481"/>
    <cellStyle name="From 3 2" xfId="8482"/>
    <cellStyle name="From 4" xfId="8483"/>
    <cellStyle name="From 4 2" xfId="8484"/>
    <cellStyle name="From 4 2 2" xfId="8485"/>
    <cellStyle name="From 4 3" xfId="8486"/>
    <cellStyle name="From 5" xfId="8487"/>
    <cellStyle name="From 6" xfId="8488"/>
    <cellStyle name="From 7" xfId="8489"/>
    <cellStyle name="From 8" xfId="8490"/>
    <cellStyle name="From 9" xfId="8491"/>
    <cellStyle name="From_Setup" xfId="8492"/>
    <cellStyle name="Good" xfId="8493"/>
    <cellStyle name="Good 2" xfId="8494"/>
    <cellStyle name="Good 2 2" xfId="8495"/>
    <cellStyle name="Good 3" xfId="8496"/>
    <cellStyle name="Good 3 2" xfId="8497"/>
    <cellStyle name="Good 4" xfId="8498"/>
    <cellStyle name="Good 4 2" xfId="8499"/>
    <cellStyle name="Good 5" xfId="8500"/>
    <cellStyle name="Grey" xfId="8501"/>
    <cellStyle name="Grey 2" xfId="8502"/>
    <cellStyle name="Header" xfId="8503"/>
    <cellStyle name="Header1" xfId="8504"/>
    <cellStyle name="Header1 2" xfId="8505"/>
    <cellStyle name="Header1 3" xfId="8506"/>
    <cellStyle name="Header1 4" xfId="8507"/>
    <cellStyle name="Header1 5" xfId="8508"/>
    <cellStyle name="Header2" xfId="8509"/>
    <cellStyle name="Header2 10" xfId="8510"/>
    <cellStyle name="Header2 10 2" xfId="8511"/>
    <cellStyle name="Header2 11" xfId="8512"/>
    <cellStyle name="Header2 11 2" xfId="8513"/>
    <cellStyle name="Header2 12" xfId="8514"/>
    <cellStyle name="Header2 2" xfId="8515"/>
    <cellStyle name="Header2 2 2" xfId="8516"/>
    <cellStyle name="Header2 2 2 2" xfId="8517"/>
    <cellStyle name="Header2 2 2 3" xfId="8518"/>
    <cellStyle name="Header2 2 2 4" xfId="8519"/>
    <cellStyle name="Header2 2 2 5" xfId="8520"/>
    <cellStyle name="Header2 2 3" xfId="8521"/>
    <cellStyle name="Header2 2 3 2" xfId="8522"/>
    <cellStyle name="Header2 2 4" xfId="8523"/>
    <cellStyle name="Header2 2 4 2" xfId="8524"/>
    <cellStyle name="Header2 2 5" xfId="8525"/>
    <cellStyle name="Header2 2 5 2" xfId="8526"/>
    <cellStyle name="Header2 2 6" xfId="8527"/>
    <cellStyle name="Header2 2 6 2" xfId="8528"/>
    <cellStyle name="Header2 2 7" xfId="8529"/>
    <cellStyle name="Header2 3" xfId="8530"/>
    <cellStyle name="Header2 3 2" xfId="8531"/>
    <cellStyle name="Header2 3 2 2" xfId="8532"/>
    <cellStyle name="Header2 3 3" xfId="8533"/>
    <cellStyle name="Header2 3 3 2" xfId="8534"/>
    <cellStyle name="Header2 3 4" xfId="8535"/>
    <cellStyle name="Header2 3 4 2" xfId="8536"/>
    <cellStyle name="Header2 3 5" xfId="8537"/>
    <cellStyle name="Header2 3 5 2" xfId="8538"/>
    <cellStyle name="Header2 3 6" xfId="8539"/>
    <cellStyle name="Header2 3 6 2" xfId="8540"/>
    <cellStyle name="Header2 3 7" xfId="8541"/>
    <cellStyle name="Header2 3 8" xfId="8542"/>
    <cellStyle name="Header2 4" xfId="8543"/>
    <cellStyle name="Header2 4 2" xfId="8544"/>
    <cellStyle name="Header2 4 2 2" xfId="8545"/>
    <cellStyle name="Header2 4 3" xfId="8546"/>
    <cellStyle name="Header2 4 3 2" xfId="8547"/>
    <cellStyle name="Header2 4 4" xfId="8548"/>
    <cellStyle name="Header2 4 4 2" xfId="8549"/>
    <cellStyle name="Header2 4 5" xfId="8550"/>
    <cellStyle name="Header2 4 5 2" xfId="8551"/>
    <cellStyle name="Header2 4 6" xfId="8552"/>
    <cellStyle name="Header2 4 6 2" xfId="8553"/>
    <cellStyle name="Header2 4 7" xfId="8554"/>
    <cellStyle name="Header2 5" xfId="8555"/>
    <cellStyle name="Header2 5 2" xfId="8556"/>
    <cellStyle name="Header2 5 2 2" xfId="8557"/>
    <cellStyle name="Header2 5 3" xfId="8558"/>
    <cellStyle name="Header2 5 3 2" xfId="8559"/>
    <cellStyle name="Header2 5 4" xfId="8560"/>
    <cellStyle name="Header2 5 4 2" xfId="8561"/>
    <cellStyle name="Header2 5 5" xfId="8562"/>
    <cellStyle name="Header2 5 5 2" xfId="8563"/>
    <cellStyle name="Header2 5 6" xfId="8564"/>
    <cellStyle name="Header2 5 6 2" xfId="8565"/>
    <cellStyle name="Header2 5 7" xfId="8566"/>
    <cellStyle name="Header2 6" xfId="8567"/>
    <cellStyle name="Header2 6 2" xfId="8568"/>
    <cellStyle name="Header2 7" xfId="8569"/>
    <cellStyle name="Header2 7 2" xfId="8570"/>
    <cellStyle name="Header2 8" xfId="8571"/>
    <cellStyle name="Header2 8 2" xfId="8572"/>
    <cellStyle name="Header2 9" xfId="8573"/>
    <cellStyle name="Header2 9 2" xfId="8574"/>
    <cellStyle name="Heading" xfId="8575"/>
    <cellStyle name="Heading 1" xfId="8576"/>
    <cellStyle name="Heading 1 2" xfId="8577"/>
    <cellStyle name="Heading 1 2 2" xfId="8578"/>
    <cellStyle name="Heading 1 3" xfId="8579"/>
    <cellStyle name="Heading 1 4" xfId="8580"/>
    <cellStyle name="Heading 10" xfId="8581"/>
    <cellStyle name="Heading 11" xfId="8582"/>
    <cellStyle name="Heading 12" xfId="8583"/>
    <cellStyle name="Heading 13" xfId="8584"/>
    <cellStyle name="Heading 14" xfId="8585"/>
    <cellStyle name="Heading 15" xfId="8586"/>
    <cellStyle name="Heading 16" xfId="8587"/>
    <cellStyle name="Heading 17" xfId="8588"/>
    <cellStyle name="Heading 18" xfId="8589"/>
    <cellStyle name="Heading 19" xfId="8590"/>
    <cellStyle name="Heading 2" xfId="8591"/>
    <cellStyle name="Heading 2 2" xfId="8592"/>
    <cellStyle name="Heading 2 2 2" xfId="8593"/>
    <cellStyle name="Heading 2 3" xfId="8594"/>
    <cellStyle name="Heading 2 4" xfId="8595"/>
    <cellStyle name="Heading 20" xfId="8596"/>
    <cellStyle name="Heading 21" xfId="8597"/>
    <cellStyle name="Heading 22" xfId="8598"/>
    <cellStyle name="Heading 23" xfId="8599"/>
    <cellStyle name="Heading 24" xfId="8600"/>
    <cellStyle name="Heading 25" xfId="8601"/>
    <cellStyle name="Heading 26" xfId="8602"/>
    <cellStyle name="Heading 27" xfId="8603"/>
    <cellStyle name="Heading 28" xfId="8604"/>
    <cellStyle name="Heading 29" xfId="8605"/>
    <cellStyle name="Heading 3" xfId="8606"/>
    <cellStyle name="Heading 3 2" xfId="8607"/>
    <cellStyle name="Heading 3 2 2" xfId="8608"/>
    <cellStyle name="Heading 3 3" xfId="8609"/>
    <cellStyle name="Heading 3 4" xfId="8610"/>
    <cellStyle name="Heading 4" xfId="8611"/>
    <cellStyle name="Heading 4 2" xfId="8612"/>
    <cellStyle name="Heading 4 2 2" xfId="8613"/>
    <cellStyle name="Heading 4 3" xfId="8614"/>
    <cellStyle name="Heading 4 4" xfId="8615"/>
    <cellStyle name="Heading 5" xfId="8616"/>
    <cellStyle name="Heading 6" xfId="8617"/>
    <cellStyle name="Heading 7" xfId="8618"/>
    <cellStyle name="Heading 8" xfId="8619"/>
    <cellStyle name="Heading 9" xfId="8620"/>
    <cellStyle name="Heading1" xfId="8621"/>
    <cellStyle name="highlight" xfId="8622"/>
    <cellStyle name="highlight 1" xfId="8623"/>
    <cellStyle name="highlight 10" xfId="8624"/>
    <cellStyle name="highlight 11" xfId="8625"/>
    <cellStyle name="highlight 12" xfId="8626"/>
    <cellStyle name="highlight 2" xfId="8627"/>
    <cellStyle name="highlight 2 2" xfId="8628"/>
    <cellStyle name="highlight 2 2 2" xfId="8629"/>
    <cellStyle name="highlight 2 3" xfId="8630"/>
    <cellStyle name="highlight 3" xfId="8631"/>
    <cellStyle name="highlight 3 2" xfId="8632"/>
    <cellStyle name="highlight 4" xfId="8633"/>
    <cellStyle name="highlight 4 2" xfId="8634"/>
    <cellStyle name="highlight 4 2 2" xfId="8635"/>
    <cellStyle name="highlight 4 3" xfId="8636"/>
    <cellStyle name="highlight 5" xfId="8637"/>
    <cellStyle name="highlight 6" xfId="8638"/>
    <cellStyle name="highlight 7" xfId="8639"/>
    <cellStyle name="highlight 8" xfId="8640"/>
    <cellStyle name="highlight 9" xfId="8641"/>
    <cellStyle name="highlight_Setup" xfId="8642"/>
    <cellStyle name="Hyperlink 2" xfId="8643"/>
    <cellStyle name="Hyperlink_MILL_PVG_8" xfId="8644"/>
    <cellStyle name="Hyperlink1" xfId="8645"/>
    <cellStyle name="Hyperlink2" xfId="8646"/>
    <cellStyle name="Hyperlink3" xfId="8647"/>
    <cellStyle name="Iau?iue" xfId="8648"/>
    <cellStyle name="Iau?iue 1" xfId="8649"/>
    <cellStyle name="Iau?iue 10" xfId="8650"/>
    <cellStyle name="Iau?iue 11" xfId="8651"/>
    <cellStyle name="Iau?iue 2" xfId="8652"/>
    <cellStyle name="Iau?iue 2 2" xfId="8653"/>
    <cellStyle name="Iau?iue 2 3" xfId="8654"/>
    <cellStyle name="Iau?iue 3" xfId="8655"/>
    <cellStyle name="Iau?iue 4" xfId="8656"/>
    <cellStyle name="Iau?iue 5" xfId="8657"/>
    <cellStyle name="Iau?iue 6" xfId="8658"/>
    <cellStyle name="Iau?iue 7" xfId="8659"/>
    <cellStyle name="Iau?iue 8" xfId="8660"/>
    <cellStyle name="Iau?iue 9" xfId="8661"/>
    <cellStyle name="Iau?iue_12_Реконструкция оборудования РП (замена масляных выключателей на вакуумные)_КС" xfId="8662"/>
    <cellStyle name="Input" xfId="8663"/>
    <cellStyle name="Input [yellow]" xfId="8664"/>
    <cellStyle name="Input [yellow] 10" xfId="8665"/>
    <cellStyle name="Input [yellow] 10 2" xfId="8666"/>
    <cellStyle name="Input [yellow] 11" xfId="8667"/>
    <cellStyle name="Input [yellow] 2" xfId="8668"/>
    <cellStyle name="Input [yellow] 2 2" xfId="8669"/>
    <cellStyle name="Input [yellow] 2 2 2" xfId="8670"/>
    <cellStyle name="Input [yellow] 2 2 3" xfId="8671"/>
    <cellStyle name="Input [yellow] 2 2 4" xfId="8672"/>
    <cellStyle name="Input [yellow] 2 2 5" xfId="8673"/>
    <cellStyle name="Input [yellow] 2 3" xfId="8674"/>
    <cellStyle name="Input [yellow] 2 3 2" xfId="8675"/>
    <cellStyle name="Input [yellow] 2 4" xfId="8676"/>
    <cellStyle name="Input [yellow] 2 4 2" xfId="8677"/>
    <cellStyle name="Input [yellow] 2 5" xfId="8678"/>
    <cellStyle name="Input [yellow] 2 5 2" xfId="8679"/>
    <cellStyle name="Input [yellow] 2 6" xfId="8680"/>
    <cellStyle name="Input [yellow] 2 6 2" xfId="8681"/>
    <cellStyle name="Input [yellow] 2 7" xfId="8682"/>
    <cellStyle name="Input [yellow] 3" xfId="8683"/>
    <cellStyle name="Input [yellow] 3 2" xfId="8684"/>
    <cellStyle name="Input [yellow] 3 2 2" xfId="8685"/>
    <cellStyle name="Input [yellow] 3 3" xfId="8686"/>
    <cellStyle name="Input [yellow] 3 3 2" xfId="8687"/>
    <cellStyle name="Input [yellow] 3 4" xfId="8688"/>
    <cellStyle name="Input [yellow] 3 4 2" xfId="8689"/>
    <cellStyle name="Input [yellow] 3 5" xfId="8690"/>
    <cellStyle name="Input [yellow] 3 5 2" xfId="8691"/>
    <cellStyle name="Input [yellow] 3 6" xfId="8692"/>
    <cellStyle name="Input [yellow] 3 6 2" xfId="8693"/>
    <cellStyle name="Input [yellow] 3 7" xfId="8694"/>
    <cellStyle name="Input [yellow] 4" xfId="8695"/>
    <cellStyle name="Input [yellow] 4 2" xfId="8696"/>
    <cellStyle name="Input [yellow] 4 2 2" xfId="8697"/>
    <cellStyle name="Input [yellow] 4 3" xfId="8698"/>
    <cellStyle name="Input [yellow] 4 3 2" xfId="8699"/>
    <cellStyle name="Input [yellow] 4 4" xfId="8700"/>
    <cellStyle name="Input [yellow] 4 4 2" xfId="8701"/>
    <cellStyle name="Input [yellow] 4 5" xfId="8702"/>
    <cellStyle name="Input [yellow] 4 5 2" xfId="8703"/>
    <cellStyle name="Input [yellow] 4 6" xfId="8704"/>
    <cellStyle name="Input [yellow] 4 6 2" xfId="8705"/>
    <cellStyle name="Input [yellow] 4 7" xfId="8706"/>
    <cellStyle name="Input [yellow] 5" xfId="8707"/>
    <cellStyle name="Input [yellow] 5 2" xfId="8708"/>
    <cellStyle name="Input [yellow] 5 2 2" xfId="8709"/>
    <cellStyle name="Input [yellow] 5 3" xfId="8710"/>
    <cellStyle name="Input [yellow] 5 3 2" xfId="8711"/>
    <cellStyle name="Input [yellow] 5 4" xfId="8712"/>
    <cellStyle name="Input [yellow] 5 4 2" xfId="8713"/>
    <cellStyle name="Input [yellow] 5 5" xfId="8714"/>
    <cellStyle name="Input [yellow] 5 5 2" xfId="8715"/>
    <cellStyle name="Input [yellow] 5 6" xfId="8716"/>
    <cellStyle name="Input [yellow] 5 6 2" xfId="8717"/>
    <cellStyle name="Input [yellow] 5 7" xfId="8718"/>
    <cellStyle name="Input [yellow] 6" xfId="8719"/>
    <cellStyle name="Input [yellow] 6 2" xfId="8720"/>
    <cellStyle name="Input [yellow] 7" xfId="8721"/>
    <cellStyle name="Input [yellow] 7 2" xfId="8722"/>
    <cellStyle name="Input [yellow] 8" xfId="8723"/>
    <cellStyle name="Input [yellow] 8 2" xfId="8724"/>
    <cellStyle name="Input [yellow] 9" xfId="8725"/>
    <cellStyle name="Input [yellow] 9 2" xfId="8726"/>
    <cellStyle name="Input 1" xfId="8727"/>
    <cellStyle name="Input 1 2" xfId="8728"/>
    <cellStyle name="Input 10" xfId="8729"/>
    <cellStyle name="Input 10 2" xfId="8730"/>
    <cellStyle name="Input 10 2 2" xfId="8731"/>
    <cellStyle name="Input 10 3" xfId="8732"/>
    <cellStyle name="Input 11" xfId="8733"/>
    <cellStyle name="Input 11 2" xfId="8734"/>
    <cellStyle name="Input 11 3" xfId="8735"/>
    <cellStyle name="Input 12" xfId="8736"/>
    <cellStyle name="Input 12 2" xfId="8737"/>
    <cellStyle name="Input 13" xfId="8738"/>
    <cellStyle name="Input 14" xfId="8739"/>
    <cellStyle name="Input 2" xfId="8740"/>
    <cellStyle name="Input 2 10" xfId="8741"/>
    <cellStyle name="Input 2 2" xfId="8742"/>
    <cellStyle name="Input 2 2 2" xfId="8743"/>
    <cellStyle name="Input 2 2 3" xfId="8744"/>
    <cellStyle name="Input 2 2 4" xfId="8745"/>
    <cellStyle name="Input 2 2 5" xfId="8746"/>
    <cellStyle name="Input 2 3" xfId="8747"/>
    <cellStyle name="Input 2 3 2" xfId="8748"/>
    <cellStyle name="Input 2 4" xfId="8749"/>
    <cellStyle name="Input 2 4 2" xfId="8750"/>
    <cellStyle name="Input 2 5" xfId="8751"/>
    <cellStyle name="Input 2 5 2" xfId="8752"/>
    <cellStyle name="Input 2 6" xfId="8753"/>
    <cellStyle name="Input 2 6 2" xfId="8754"/>
    <cellStyle name="Input 2 7" xfId="8755"/>
    <cellStyle name="Input 2 7 2" xfId="8756"/>
    <cellStyle name="Input 2 8" xfId="8757"/>
    <cellStyle name="Input 2 9" xfId="8758"/>
    <cellStyle name="Input 3" xfId="8759"/>
    <cellStyle name="Input 3 10" xfId="8760"/>
    <cellStyle name="Input 3 2" xfId="8761"/>
    <cellStyle name="Input 3 2 2" xfId="8762"/>
    <cellStyle name="Input 3 3" xfId="8763"/>
    <cellStyle name="Input 3 3 2" xfId="8764"/>
    <cellStyle name="Input 3 4" xfId="8765"/>
    <cellStyle name="Input 3 4 2" xfId="8766"/>
    <cellStyle name="Input 3 5" xfId="8767"/>
    <cellStyle name="Input 3 5 2" xfId="8768"/>
    <cellStyle name="Input 3 6" xfId="8769"/>
    <cellStyle name="Input 3 6 2" xfId="8770"/>
    <cellStyle name="Input 3 7" xfId="8771"/>
    <cellStyle name="Input 3 7 2" xfId="8772"/>
    <cellStyle name="Input 3 8" xfId="8773"/>
    <cellStyle name="Input 3 9" xfId="8774"/>
    <cellStyle name="Input 4" xfId="8775"/>
    <cellStyle name="Input 4 10" xfId="8776"/>
    <cellStyle name="Input 4 2" xfId="8777"/>
    <cellStyle name="Input 4 2 2" xfId="8778"/>
    <cellStyle name="Input 4 3" xfId="8779"/>
    <cellStyle name="Input 4 3 2" xfId="8780"/>
    <cellStyle name="Input 4 4" xfId="8781"/>
    <cellStyle name="Input 4 4 2" xfId="8782"/>
    <cellStyle name="Input 4 5" xfId="8783"/>
    <cellStyle name="Input 4 5 2" xfId="8784"/>
    <cellStyle name="Input 4 6" xfId="8785"/>
    <cellStyle name="Input 4 6 2" xfId="8786"/>
    <cellStyle name="Input 4 7" xfId="8787"/>
    <cellStyle name="Input 4 7 2" xfId="8788"/>
    <cellStyle name="Input 4 8" xfId="8789"/>
    <cellStyle name="Input 4 9" xfId="8790"/>
    <cellStyle name="Input 5" xfId="8791"/>
    <cellStyle name="Input 5 2" xfId="8792"/>
    <cellStyle name="Input 5 2 2" xfId="8793"/>
    <cellStyle name="Input 5 3" xfId="8794"/>
    <cellStyle name="Input 5 3 2" xfId="8795"/>
    <cellStyle name="Input 5 4" xfId="8796"/>
    <cellStyle name="Input 5 4 2" xfId="8797"/>
    <cellStyle name="Input 5 5" xfId="8798"/>
    <cellStyle name="Input 5 5 2" xfId="8799"/>
    <cellStyle name="Input 5 6" xfId="8800"/>
    <cellStyle name="Input 5 6 2" xfId="8801"/>
    <cellStyle name="Input 5 7" xfId="8802"/>
    <cellStyle name="Input 5 7 2" xfId="8803"/>
    <cellStyle name="Input 5 8" xfId="8804"/>
    <cellStyle name="Input 6" xfId="8805"/>
    <cellStyle name="Input 6 2" xfId="8806"/>
    <cellStyle name="Input 6 2 2" xfId="8807"/>
    <cellStyle name="Input 6 3" xfId="8808"/>
    <cellStyle name="Input 6 4" xfId="8809"/>
    <cellStyle name="Input 6 5" xfId="8810"/>
    <cellStyle name="Input 7" xfId="8811"/>
    <cellStyle name="Input 7 2" xfId="8812"/>
    <cellStyle name="Input 7 2 2" xfId="8813"/>
    <cellStyle name="Input 7 3" xfId="8814"/>
    <cellStyle name="Input 7 4" xfId="8815"/>
    <cellStyle name="Input 7 5" xfId="8816"/>
    <cellStyle name="Input 8" xfId="8817"/>
    <cellStyle name="Input 8 2" xfId="8818"/>
    <cellStyle name="Input 8 2 2" xfId="8819"/>
    <cellStyle name="Input 8 2 3" xfId="8820"/>
    <cellStyle name="Input 8 3" xfId="8821"/>
    <cellStyle name="Input 8 4" xfId="8822"/>
    <cellStyle name="Input 8 5" xfId="8823"/>
    <cellStyle name="Input 9" xfId="8824"/>
    <cellStyle name="Input 9 2" xfId="8825"/>
    <cellStyle name="Input 9 2 2" xfId="8826"/>
    <cellStyle name="Input 9 2 3" xfId="8827"/>
    <cellStyle name="Input 9 3" xfId="8828"/>
    <cellStyle name="Input 9 4" xfId="8829"/>
    <cellStyle name="Input 9 5" xfId="8830"/>
    <cellStyle name="Input_Text" xfId="8831"/>
    <cellStyle name="InputText" xfId="8832"/>
    <cellStyle name="InputText 2" xfId="8833"/>
    <cellStyle name="InputValue" xfId="8834"/>
    <cellStyle name="InputValue 2" xfId="8835"/>
    <cellStyle name="Interest" xfId="8836"/>
    <cellStyle name="ItemCode" xfId="8837"/>
    <cellStyle name="ItemCode 2" xfId="8838"/>
    <cellStyle name="ItemCode 2 2" xfId="8839"/>
    <cellStyle name="ItemCode 3" xfId="8840"/>
    <cellStyle name="ItemCode 4" xfId="8841"/>
    <cellStyle name="ItemCode_Setup" xfId="8842"/>
    <cellStyle name="ItemName" xfId="8843"/>
    <cellStyle name="ItemName 2" xfId="8844"/>
    <cellStyle name="ItemName 2 2" xfId="8845"/>
    <cellStyle name="ItemName 3" xfId="8846"/>
    <cellStyle name="ItemName 4" xfId="8847"/>
    <cellStyle name="IvkDocStyle 1" xfId="8848"/>
    <cellStyle name="IvkDocStyle 10" xfId="8849"/>
    <cellStyle name="IvkDocStyle 12" xfId="8850"/>
    <cellStyle name="IvkDocStyle 13" xfId="8851"/>
    <cellStyle name="IvkDocStyle 14" xfId="8852"/>
    <cellStyle name="IvkDocStyle 15" xfId="8853"/>
    <cellStyle name="IvkDocStyle 16" xfId="8854"/>
    <cellStyle name="IvkDocStyle 18" xfId="8855"/>
    <cellStyle name="IvkDocStyle 2" xfId="8856"/>
    <cellStyle name="IvkDocStyle 21" xfId="8857"/>
    <cellStyle name="IvkDocStyle 23" xfId="8858"/>
    <cellStyle name="IvkDocStyle 24" xfId="8859"/>
    <cellStyle name="IvkDocStyle 25" xfId="8860"/>
    <cellStyle name="IvkDocStyle 26" xfId="8861"/>
    <cellStyle name="IvkDocStyle 27" xfId="8862"/>
    <cellStyle name="IvkDocStyle 28" xfId="8863"/>
    <cellStyle name="IvkDocStyle 29" xfId="8864"/>
    <cellStyle name="IvkDocStyle 3" xfId="8865"/>
    <cellStyle name="IvkDocStyle 30" xfId="8866"/>
    <cellStyle name="IvkDocStyle 31" xfId="8867"/>
    <cellStyle name="IvkDocStyle 32" xfId="8868"/>
    <cellStyle name="IvkDocStyle 33" xfId="8869"/>
    <cellStyle name="IvkDocStyle 34" xfId="8870"/>
    <cellStyle name="IvkDocStyle 35" xfId="8871"/>
    <cellStyle name="IvkDocStyle 36" xfId="8872"/>
    <cellStyle name="IvkDocStyle 37" xfId="8873"/>
    <cellStyle name="IvkDocStyle 38" xfId="8874"/>
    <cellStyle name="IvkDocStyle 4" xfId="8875"/>
    <cellStyle name="IvkDocStyle 41" xfId="8876"/>
    <cellStyle name="IvkDocStyle 42" xfId="8877"/>
    <cellStyle name="IvkDocStyle 45" xfId="8878"/>
    <cellStyle name="IvkDocStyle 46" xfId="8879"/>
    <cellStyle name="IvkDocStyle 47" xfId="8880"/>
    <cellStyle name="IvkDocStyle 48" xfId="8881"/>
    <cellStyle name="IvkDocStyle 5" xfId="8882"/>
    <cellStyle name="IvkDocStyle 51" xfId="8883"/>
    <cellStyle name="IvkDocStyle 52" xfId="8884"/>
    <cellStyle name="IvkDocStyle 54" xfId="8885"/>
    <cellStyle name="IvkDocStyle 55" xfId="8886"/>
    <cellStyle name="IvkDocStyle 56" xfId="8887"/>
    <cellStyle name="IvkDocStyle 59" xfId="8888"/>
    <cellStyle name="IvkDocStyle 6" xfId="8889"/>
    <cellStyle name="IvkDocStyle 60" xfId="8890"/>
    <cellStyle name="IvkDocStyle 61" xfId="8891"/>
    <cellStyle name="IvkDocStyle 62" xfId="8892"/>
    <cellStyle name="IvkDocStyle 65" xfId="8893"/>
    <cellStyle name="IvkDocStyle 66" xfId="8894"/>
    <cellStyle name="IvkDocStyle 8" xfId="8895"/>
    <cellStyle name="KS_Number_K_Smart[1]" xfId="8896"/>
    <cellStyle name="Linked Cell" xfId="8897"/>
    <cellStyle name="Linked Cell 2" xfId="8898"/>
    <cellStyle name="Linked Cell 2 2" xfId="8899"/>
    <cellStyle name="Linked Cell 3" xfId="8900"/>
    <cellStyle name="Linked Cell 4" xfId="8901"/>
    <cellStyle name="Maturity" xfId="8902"/>
    <cellStyle name="Metric tons" xfId="8903"/>
    <cellStyle name="Millares [0]_CARAT SAPIC" xfId="8904"/>
    <cellStyle name="Millares_CARAT SAPIC" xfId="8905"/>
    <cellStyle name="Moneda [0]_CARAT SAPIC" xfId="8906"/>
    <cellStyle name="Moneda_CARAT SAPIC" xfId="8907"/>
    <cellStyle name="N1" xfId="8908"/>
    <cellStyle name="N10" xfId="8909"/>
    <cellStyle name="N104P0" xfId="8910"/>
    <cellStyle name="N11" xfId="8911"/>
    <cellStyle name="N29" xfId="8912"/>
    <cellStyle name="N3" xfId="8913"/>
    <cellStyle name="N30" xfId="8914"/>
    <cellStyle name="N32" xfId="8915"/>
    <cellStyle name="N34" xfId="8916"/>
    <cellStyle name="N35" xfId="8917"/>
    <cellStyle name="N40" xfId="8918"/>
    <cellStyle name="N41" xfId="8919"/>
    <cellStyle name="N42" xfId="8920"/>
    <cellStyle name="N5" xfId="8921"/>
    <cellStyle name="N6" xfId="8922"/>
    <cellStyle name="N7" xfId="8923"/>
    <cellStyle name="N9" xfId="8924"/>
    <cellStyle name="Neutral" xfId="8925"/>
    <cellStyle name="Neutral 2" xfId="8926"/>
    <cellStyle name="Neutral 2 2" xfId="8927"/>
    <cellStyle name="Neutral 3" xfId="8928"/>
    <cellStyle name="Neutral 3 2" xfId="8929"/>
    <cellStyle name="Neutral 4" xfId="8930"/>
    <cellStyle name="Neutral 4 2" xfId="8931"/>
    <cellStyle name="Neutral 5" xfId="8932"/>
    <cellStyle name="Nor}al" xfId="8933"/>
    <cellStyle name="norm?ln?_Rozvaha - aktiva" xfId="8934"/>
    <cellStyle name="normal" xfId="8935"/>
    <cellStyle name="Normal - Style1" xfId="8936"/>
    <cellStyle name="Normal - Style1 2" xfId="8937"/>
    <cellStyle name="Normal 10" xfId="8938"/>
    <cellStyle name="Normal 10 2" xfId="8939"/>
    <cellStyle name="Normal 10 3" xfId="8940"/>
    <cellStyle name="Normal 2" xfId="22"/>
    <cellStyle name="Normal 2 10" xfId="8941"/>
    <cellStyle name="Normal 2 11" xfId="8942"/>
    <cellStyle name="Normal 2 12" xfId="8943"/>
    <cellStyle name="Normal 2 13" xfId="8944"/>
    <cellStyle name="Normal 2 14" xfId="8945"/>
    <cellStyle name="Normal 2 15" xfId="8946"/>
    <cellStyle name="Normal 2 16" xfId="8947"/>
    <cellStyle name="Normal 2 17" xfId="8948"/>
    <cellStyle name="Normal 2 18" xfId="8949"/>
    <cellStyle name="Normal 2 19" xfId="8950"/>
    <cellStyle name="Normal 2 2" xfId="8951"/>
    <cellStyle name="Normal 2 2 10" xfId="8952"/>
    <cellStyle name="Normal 2 2 11" xfId="8953"/>
    <cellStyle name="Normal 2 2 12" xfId="8954"/>
    <cellStyle name="Normal 2 2 13" xfId="8955"/>
    <cellStyle name="Normal 2 2 14" xfId="8956"/>
    <cellStyle name="Normal 2 2 15" xfId="8957"/>
    <cellStyle name="Normal 2 2 16" xfId="8958"/>
    <cellStyle name="Normal 2 2 17" xfId="8959"/>
    <cellStyle name="Normal 2 2 18" xfId="8960"/>
    <cellStyle name="Normal 2 2 19" xfId="8961"/>
    <cellStyle name="Normal 2 2 2" xfId="8962"/>
    <cellStyle name="Normal 2 2 2 2" xfId="8963"/>
    <cellStyle name="Normal 2 2 2 3" xfId="8964"/>
    <cellStyle name="Normal 2 2 20" xfId="8965"/>
    <cellStyle name="Normal 2 2 21" xfId="8966"/>
    <cellStyle name="Normal 2 2 22" xfId="8967"/>
    <cellStyle name="Normal 2 2 23" xfId="8968"/>
    <cellStyle name="Normal 2 2 24" xfId="8969"/>
    <cellStyle name="Normal 2 2 25" xfId="8970"/>
    <cellStyle name="Normal 2 2 26" xfId="8971"/>
    <cellStyle name="Normal 2 2 27" xfId="8972"/>
    <cellStyle name="Normal 2 2 28" xfId="8973"/>
    <cellStyle name="Normal 2 2 29" xfId="8974"/>
    <cellStyle name="Normal 2 2 3" xfId="8975"/>
    <cellStyle name="Normal 2 2 30" xfId="8976"/>
    <cellStyle name="Normal 2 2 31" xfId="8977"/>
    <cellStyle name="Normal 2 2 32" xfId="8978"/>
    <cellStyle name="Normal 2 2 33" xfId="8979"/>
    <cellStyle name="Normal 2 2 34" xfId="8980"/>
    <cellStyle name="Normal 2 2 4" xfId="8981"/>
    <cellStyle name="Normal 2 2 5" xfId="8982"/>
    <cellStyle name="Normal 2 2 6" xfId="8983"/>
    <cellStyle name="Normal 2 2 7" xfId="8984"/>
    <cellStyle name="Normal 2 2 8" xfId="8985"/>
    <cellStyle name="Normal 2 2 9" xfId="8986"/>
    <cellStyle name="Normal 2 20" xfId="8987"/>
    <cellStyle name="Normal 2 21" xfId="8988"/>
    <cellStyle name="Normal 2 22" xfId="8989"/>
    <cellStyle name="Normal 2 23" xfId="8990"/>
    <cellStyle name="Normal 2 24" xfId="8991"/>
    <cellStyle name="Normal 2 25" xfId="8992"/>
    <cellStyle name="Normal 2 26" xfId="8993"/>
    <cellStyle name="Normal 2 27" xfId="8994"/>
    <cellStyle name="Normal 2 28" xfId="8995"/>
    <cellStyle name="Normal 2 29" xfId="8996"/>
    <cellStyle name="Normal 2 3" xfId="8997"/>
    <cellStyle name="Normal 2 30" xfId="8998"/>
    <cellStyle name="Normal 2 31" xfId="8999"/>
    <cellStyle name="Normal 2 32" xfId="9000"/>
    <cellStyle name="Normal 2 33" xfId="9001"/>
    <cellStyle name="Normal 2 34" xfId="9002"/>
    <cellStyle name="Normal 2 35" xfId="9003"/>
    <cellStyle name="Normal 2 36" xfId="9004"/>
    <cellStyle name="Normal 2 4" xfId="9005"/>
    <cellStyle name="Normal 2 4 2" xfId="9006"/>
    <cellStyle name="Normal 2 4 3" xfId="9007"/>
    <cellStyle name="Normal 2 5" xfId="9008"/>
    <cellStyle name="Normal 2 6" xfId="9009"/>
    <cellStyle name="Normal 2 7" xfId="9010"/>
    <cellStyle name="Normal 2 8" xfId="9011"/>
    <cellStyle name="Normal 2 9" xfId="9012"/>
    <cellStyle name="Normal 3" xfId="9013"/>
    <cellStyle name="Normal 3 2" xfId="9014"/>
    <cellStyle name="Normal 3 3" xfId="9015"/>
    <cellStyle name="Normal 4" xfId="9016"/>
    <cellStyle name="Normal 4 2" xfId="9017"/>
    <cellStyle name="Normal 4 3" xfId="9018"/>
    <cellStyle name="Normal 5" xfId="9019"/>
    <cellStyle name="Normal 5 2" xfId="9020"/>
    <cellStyle name="Normal 6" xfId="9021"/>
    <cellStyle name="Normal 6 2" xfId="9022"/>
    <cellStyle name="Normal 6 3" xfId="9023"/>
    <cellStyle name="Normal 7" xfId="9024"/>
    <cellStyle name="Normal 8" xfId="9025"/>
    <cellStyle name="Normal 9" xfId="9026"/>
    <cellStyle name="Normal 9 2" xfId="9027"/>
    <cellStyle name="Normal_#C" xfId="9028"/>
    <cellStyle name="normální_Rozvaha - aktiva" xfId="9029"/>
    <cellStyle name="Normalny_0" xfId="9030"/>
    <cellStyle name="normalPercent" xfId="9031"/>
    <cellStyle name="normalPercent 1" xfId="9032"/>
    <cellStyle name="normalPercent 10" xfId="9033"/>
    <cellStyle name="normalPercent 11" xfId="9034"/>
    <cellStyle name="normalPercent 12" xfId="9035"/>
    <cellStyle name="normalPercent 2" xfId="9036"/>
    <cellStyle name="normalPercent 3" xfId="9037"/>
    <cellStyle name="normalPercent 4" xfId="9038"/>
    <cellStyle name="normalPercent 5" xfId="9039"/>
    <cellStyle name="normalPercent 6" xfId="9040"/>
    <cellStyle name="normalPercent 7" xfId="9041"/>
    <cellStyle name="normalPercent 8" xfId="9042"/>
    <cellStyle name="normalPercent 9" xfId="9043"/>
    <cellStyle name="normбlnм_laroux" xfId="9044"/>
    <cellStyle name="nornPercent" xfId="9045"/>
    <cellStyle name="nornPercent 1" xfId="9046"/>
    <cellStyle name="nornPercent 10" xfId="9047"/>
    <cellStyle name="nornPercent 11" xfId="9048"/>
    <cellStyle name="nornPercent 12" xfId="9049"/>
    <cellStyle name="nornPercent 2" xfId="9050"/>
    <cellStyle name="nornPercent 3" xfId="9051"/>
    <cellStyle name="nornPercent 4" xfId="9052"/>
    <cellStyle name="nornPercent 5" xfId="9053"/>
    <cellStyle name="nornPercent 6" xfId="9054"/>
    <cellStyle name="nornPercent 7" xfId="9055"/>
    <cellStyle name="nornPercent 8" xfId="9056"/>
    <cellStyle name="nornPercent 9" xfId="9057"/>
    <cellStyle name="Note" xfId="9058"/>
    <cellStyle name="Note 2" xfId="9059"/>
    <cellStyle name="Note 2 2" xfId="9060"/>
    <cellStyle name="Note 2 2 2" xfId="9061"/>
    <cellStyle name="Note 2 2 3" xfId="9062"/>
    <cellStyle name="Note 2 2 4" xfId="9063"/>
    <cellStyle name="Note 2 2 5" xfId="9064"/>
    <cellStyle name="Note 2 3" xfId="9065"/>
    <cellStyle name="Note 2 3 2" xfId="9066"/>
    <cellStyle name="Note 2 4" xfId="9067"/>
    <cellStyle name="Note 2 4 2" xfId="9068"/>
    <cellStyle name="Note 2 5" xfId="9069"/>
    <cellStyle name="Note 2 5 2" xfId="9070"/>
    <cellStyle name="Note 2 6" xfId="9071"/>
    <cellStyle name="Note 2 6 2" xfId="9072"/>
    <cellStyle name="Note 2 7" xfId="9073"/>
    <cellStyle name="Note 2 8" xfId="9074"/>
    <cellStyle name="Note 3" xfId="9075"/>
    <cellStyle name="Note 3 2" xfId="9076"/>
    <cellStyle name="Note 3 2 2" xfId="9077"/>
    <cellStyle name="Note 3 3" xfId="9078"/>
    <cellStyle name="Note 3 3 2" xfId="9079"/>
    <cellStyle name="Note 3 4" xfId="9080"/>
    <cellStyle name="Note 3 4 2" xfId="9081"/>
    <cellStyle name="Note 3 5" xfId="9082"/>
    <cellStyle name="Note 3 5 2" xfId="9083"/>
    <cellStyle name="Note 3 6" xfId="9084"/>
    <cellStyle name="Note 3 6 2" xfId="9085"/>
    <cellStyle name="Note 3 7" xfId="9086"/>
    <cellStyle name="Note 3 8" xfId="9087"/>
    <cellStyle name="Note 4" xfId="9088"/>
    <cellStyle name="Note 4 2" xfId="9089"/>
    <cellStyle name="Note 4 2 2" xfId="9090"/>
    <cellStyle name="Note 4 3" xfId="9091"/>
    <cellStyle name="Note 5" xfId="9092"/>
    <cellStyle name="Note 5 2" xfId="9093"/>
    <cellStyle name="Note 5 3" xfId="9094"/>
    <cellStyle name="Note 6" xfId="9095"/>
    <cellStyle name="Note 6 2" xfId="9096"/>
    <cellStyle name="Note 6 3" xfId="9097"/>
    <cellStyle name="Note 7" xfId="9098"/>
    <cellStyle name="Note 7 2" xfId="9099"/>
    <cellStyle name="Note 8" xfId="9100"/>
    <cellStyle name="Note 8 2" xfId="9101"/>
    <cellStyle name="Note 9" xfId="9102"/>
    <cellStyle name="Note 9 2" xfId="9103"/>
    <cellStyle name="Note_Копия данецк" xfId="9104"/>
    <cellStyle name="Num Total" xfId="9105"/>
    <cellStyle name="Number Bold" xfId="9106"/>
    <cellStyle name="Number Normal" xfId="9107"/>
    <cellStyle name="Output" xfId="9108"/>
    <cellStyle name="Output 2" xfId="9109"/>
    <cellStyle name="Output 2 2" xfId="9110"/>
    <cellStyle name="Output 2 2 2" xfId="9111"/>
    <cellStyle name="Output 2 2 3" xfId="9112"/>
    <cellStyle name="Output 2 2 4" xfId="9113"/>
    <cellStyle name="Output 2 2 5" xfId="9114"/>
    <cellStyle name="Output 2 3" xfId="9115"/>
    <cellStyle name="Output 2 3 2" xfId="9116"/>
    <cellStyle name="Output 2 4" xfId="9117"/>
    <cellStyle name="Output 2 4 2" xfId="9118"/>
    <cellStyle name="Output 2 5" xfId="9119"/>
    <cellStyle name="Output 2 5 2" xfId="9120"/>
    <cellStyle name="Output 2 6" xfId="9121"/>
    <cellStyle name="Output 2 6 2" xfId="9122"/>
    <cellStyle name="Output 2 7" xfId="9123"/>
    <cellStyle name="Output 2 8" xfId="9124"/>
    <cellStyle name="Output 3" xfId="9125"/>
    <cellStyle name="Output 3 2" xfId="9126"/>
    <cellStyle name="Output 3 2 2" xfId="9127"/>
    <cellStyle name="Output 3 3" xfId="9128"/>
    <cellStyle name="Output 3 3 2" xfId="9129"/>
    <cellStyle name="Output 3 4" xfId="9130"/>
    <cellStyle name="Output 3 4 2" xfId="9131"/>
    <cellStyle name="Output 3 5" xfId="9132"/>
    <cellStyle name="Output 3 5 2" xfId="9133"/>
    <cellStyle name="Output 3 6" xfId="9134"/>
    <cellStyle name="Output 3 6 2" xfId="9135"/>
    <cellStyle name="Output 3 7" xfId="9136"/>
    <cellStyle name="Output 3 8" xfId="9137"/>
    <cellStyle name="Output 4" xfId="9138"/>
    <cellStyle name="Output 4 2" xfId="9139"/>
    <cellStyle name="Output 4 3" xfId="9140"/>
    <cellStyle name="Output 4 4" xfId="9141"/>
    <cellStyle name="Output 5" xfId="9142"/>
    <cellStyle name="Output 5 2" xfId="9143"/>
    <cellStyle name="Output 6" xfId="9144"/>
    <cellStyle name="Output 6 2" xfId="9145"/>
    <cellStyle name="Output 7" xfId="9146"/>
    <cellStyle name="Output 7 2" xfId="9147"/>
    <cellStyle name="Output 8" xfId="9148"/>
    <cellStyle name="Output 8 2" xfId="9149"/>
    <cellStyle name="Percent (0)" xfId="9150"/>
    <cellStyle name="Percent [2]" xfId="9151"/>
    <cellStyle name="Percent [2] 2" xfId="9152"/>
    <cellStyle name="Percent 2" xfId="9153"/>
    <cellStyle name="Percent 3" xfId="9154"/>
    <cellStyle name="Percent_A3.200 Consolidation support DTEK'06 v5" xfId="9155"/>
    <cellStyle name="Porcentual_PROVBRID (2)" xfId="9156"/>
    <cellStyle name="Regular" xfId="9157"/>
    <cellStyle name="Reporting Bold" xfId="9158"/>
    <cellStyle name="Reporting Bold 12" xfId="9159"/>
    <cellStyle name="Reporting Bold 14" xfId="9160"/>
    <cellStyle name="Reporting Bold_Elopak - Амортизация - T64.3" xfId="9161"/>
    <cellStyle name="Reporting Normal" xfId="9162"/>
    <cellStyle name="Result" xfId="9163"/>
    <cellStyle name="Result2" xfId="9164"/>
    <cellStyle name="S0" xfId="9165"/>
    <cellStyle name="S1" xfId="9166"/>
    <cellStyle name="S1 2" xfId="9167"/>
    <cellStyle name="S1 3" xfId="9168"/>
    <cellStyle name="S2" xfId="9169"/>
    <cellStyle name="S3" xfId="9170"/>
    <cellStyle name="S3 2" xfId="9171"/>
    <cellStyle name="S3 3" xfId="9172"/>
    <cellStyle name="SAS FM Column drillable header" xfId="9173"/>
    <cellStyle name="SAS FM Column drillable header 10" xfId="9174"/>
    <cellStyle name="SAS FM Column drillable header 10 2" xfId="9175"/>
    <cellStyle name="SAS FM Column drillable header 2" xfId="9176"/>
    <cellStyle name="SAS FM Column drillable header 2 2" xfId="9177"/>
    <cellStyle name="SAS FM Column drillable header 2 2 2" xfId="9178"/>
    <cellStyle name="SAS FM Column drillable header 2 2 3" xfId="9179"/>
    <cellStyle name="SAS FM Column drillable header 2 2 4" xfId="9180"/>
    <cellStyle name="SAS FM Column drillable header 2 2 5" xfId="9181"/>
    <cellStyle name="SAS FM Column drillable header 2 3" xfId="9182"/>
    <cellStyle name="SAS FM Column drillable header 2 3 2" xfId="9183"/>
    <cellStyle name="SAS FM Column drillable header 2 4" xfId="9184"/>
    <cellStyle name="SAS FM Column drillable header 2 4 2" xfId="9185"/>
    <cellStyle name="SAS FM Column drillable header 2 5" xfId="9186"/>
    <cellStyle name="SAS FM Column drillable header 2 5 2" xfId="9187"/>
    <cellStyle name="SAS FM Column drillable header 2 6" xfId="9188"/>
    <cellStyle name="SAS FM Column drillable header 2 6 2" xfId="9189"/>
    <cellStyle name="SAS FM Column drillable header 2 7" xfId="9190"/>
    <cellStyle name="SAS FM Column drillable header 3" xfId="9191"/>
    <cellStyle name="SAS FM Column drillable header 3 2" xfId="9192"/>
    <cellStyle name="SAS FM Column drillable header 3 2 2" xfId="9193"/>
    <cellStyle name="SAS FM Column drillable header 3 3" xfId="9194"/>
    <cellStyle name="SAS FM Column drillable header 3 3 2" xfId="9195"/>
    <cellStyle name="SAS FM Column drillable header 3 4" xfId="9196"/>
    <cellStyle name="SAS FM Column drillable header 3 4 2" xfId="9197"/>
    <cellStyle name="SAS FM Column drillable header 3 5" xfId="9198"/>
    <cellStyle name="SAS FM Column drillable header 3 5 2" xfId="9199"/>
    <cellStyle name="SAS FM Column drillable header 3 6" xfId="9200"/>
    <cellStyle name="SAS FM Column drillable header 3 6 2" xfId="9201"/>
    <cellStyle name="SAS FM Column drillable header 3 7" xfId="9202"/>
    <cellStyle name="SAS FM Column drillable header 4" xfId="9203"/>
    <cellStyle name="SAS FM Column drillable header 4 2" xfId="9204"/>
    <cellStyle name="SAS FM Column drillable header 4 2 2" xfId="9205"/>
    <cellStyle name="SAS FM Column drillable header 4 3" xfId="9206"/>
    <cellStyle name="SAS FM Column drillable header 4 3 2" xfId="9207"/>
    <cellStyle name="SAS FM Column drillable header 4 4" xfId="9208"/>
    <cellStyle name="SAS FM Column drillable header 4 4 2" xfId="9209"/>
    <cellStyle name="SAS FM Column drillable header 4 5" xfId="9210"/>
    <cellStyle name="SAS FM Column drillable header 4 5 2" xfId="9211"/>
    <cellStyle name="SAS FM Column drillable header 4 6" xfId="9212"/>
    <cellStyle name="SAS FM Column drillable header 4 6 2" xfId="9213"/>
    <cellStyle name="SAS FM Column drillable header 4 7" xfId="9214"/>
    <cellStyle name="SAS FM Column drillable header 5" xfId="9215"/>
    <cellStyle name="SAS FM Column drillable header 5 2" xfId="9216"/>
    <cellStyle name="SAS FM Column drillable header 5 2 2" xfId="9217"/>
    <cellStyle name="SAS FM Column drillable header 5 3" xfId="9218"/>
    <cellStyle name="SAS FM Column drillable header 5 3 2" xfId="9219"/>
    <cellStyle name="SAS FM Column drillable header 5 4" xfId="9220"/>
    <cellStyle name="SAS FM Column drillable header 5 4 2" xfId="9221"/>
    <cellStyle name="SAS FM Column drillable header 5 5" xfId="9222"/>
    <cellStyle name="SAS FM Column drillable header 5 5 2" xfId="9223"/>
    <cellStyle name="SAS FM Column drillable header 5 6" xfId="9224"/>
    <cellStyle name="SAS FM Column drillable header 5 6 2" xfId="9225"/>
    <cellStyle name="SAS FM Column drillable header 5 7" xfId="9226"/>
    <cellStyle name="SAS FM Column drillable header 6" xfId="9227"/>
    <cellStyle name="SAS FM Column drillable header 6 2" xfId="9228"/>
    <cellStyle name="SAS FM Column drillable header 7" xfId="9229"/>
    <cellStyle name="SAS FM Column drillable header 7 2" xfId="9230"/>
    <cellStyle name="SAS FM Column drillable header 8" xfId="9231"/>
    <cellStyle name="SAS FM Column drillable header 8 2" xfId="9232"/>
    <cellStyle name="SAS FM Column drillable header 9" xfId="9233"/>
    <cellStyle name="SAS FM Column drillable header 9 2" xfId="9234"/>
    <cellStyle name="SAS FM Column header" xfId="9235"/>
    <cellStyle name="SAS FM Column header 10" xfId="9236"/>
    <cellStyle name="SAS FM Column header 10 2" xfId="9237"/>
    <cellStyle name="SAS FM Column header 2" xfId="9238"/>
    <cellStyle name="SAS FM Column header 2 2" xfId="9239"/>
    <cellStyle name="SAS FM Column header 2 2 2" xfId="9240"/>
    <cellStyle name="SAS FM Column header 2 2 3" xfId="9241"/>
    <cellStyle name="SAS FM Column header 2 2 4" xfId="9242"/>
    <cellStyle name="SAS FM Column header 2 2 5" xfId="9243"/>
    <cellStyle name="SAS FM Column header 2 3" xfId="9244"/>
    <cellStyle name="SAS FM Column header 2 3 2" xfId="9245"/>
    <cellStyle name="SAS FM Column header 2 4" xfId="9246"/>
    <cellStyle name="SAS FM Column header 2 4 2" xfId="9247"/>
    <cellStyle name="SAS FM Column header 2 5" xfId="9248"/>
    <cellStyle name="SAS FM Column header 2 5 2" xfId="9249"/>
    <cellStyle name="SAS FM Column header 2 6" xfId="9250"/>
    <cellStyle name="SAS FM Column header 2 6 2" xfId="9251"/>
    <cellStyle name="SAS FM Column header 2 7" xfId="9252"/>
    <cellStyle name="SAS FM Column header 3" xfId="9253"/>
    <cellStyle name="SAS FM Column header 3 2" xfId="9254"/>
    <cellStyle name="SAS FM Column header 3 2 2" xfId="9255"/>
    <cellStyle name="SAS FM Column header 3 3" xfId="9256"/>
    <cellStyle name="SAS FM Column header 3 3 2" xfId="9257"/>
    <cellStyle name="SAS FM Column header 3 4" xfId="9258"/>
    <cellStyle name="SAS FM Column header 3 4 2" xfId="9259"/>
    <cellStyle name="SAS FM Column header 3 5" xfId="9260"/>
    <cellStyle name="SAS FM Column header 3 5 2" xfId="9261"/>
    <cellStyle name="SAS FM Column header 3 6" xfId="9262"/>
    <cellStyle name="SAS FM Column header 3 6 2" xfId="9263"/>
    <cellStyle name="SAS FM Column header 3 7" xfId="9264"/>
    <cellStyle name="SAS FM Column header 4" xfId="9265"/>
    <cellStyle name="SAS FM Column header 4 2" xfId="9266"/>
    <cellStyle name="SAS FM Column header 4 2 2" xfId="9267"/>
    <cellStyle name="SAS FM Column header 4 3" xfId="9268"/>
    <cellStyle name="SAS FM Column header 4 3 2" xfId="9269"/>
    <cellStyle name="SAS FM Column header 4 4" xfId="9270"/>
    <cellStyle name="SAS FM Column header 4 4 2" xfId="9271"/>
    <cellStyle name="SAS FM Column header 4 5" xfId="9272"/>
    <cellStyle name="SAS FM Column header 4 5 2" xfId="9273"/>
    <cellStyle name="SAS FM Column header 4 6" xfId="9274"/>
    <cellStyle name="SAS FM Column header 4 6 2" xfId="9275"/>
    <cellStyle name="SAS FM Column header 4 7" xfId="9276"/>
    <cellStyle name="SAS FM Column header 5" xfId="9277"/>
    <cellStyle name="SAS FM Column header 5 2" xfId="9278"/>
    <cellStyle name="SAS FM Column header 5 2 2" xfId="9279"/>
    <cellStyle name="SAS FM Column header 5 3" xfId="9280"/>
    <cellStyle name="SAS FM Column header 5 3 2" xfId="9281"/>
    <cellStyle name="SAS FM Column header 5 4" xfId="9282"/>
    <cellStyle name="SAS FM Column header 5 4 2" xfId="9283"/>
    <cellStyle name="SAS FM Column header 5 5" xfId="9284"/>
    <cellStyle name="SAS FM Column header 5 5 2" xfId="9285"/>
    <cellStyle name="SAS FM Column header 5 6" xfId="9286"/>
    <cellStyle name="SAS FM Column header 5 6 2" xfId="9287"/>
    <cellStyle name="SAS FM Column header 5 7" xfId="9288"/>
    <cellStyle name="SAS FM Column header 6" xfId="9289"/>
    <cellStyle name="SAS FM Column header 6 2" xfId="9290"/>
    <cellStyle name="SAS FM Column header 7" xfId="9291"/>
    <cellStyle name="SAS FM Column header 7 2" xfId="9292"/>
    <cellStyle name="SAS FM Column header 8" xfId="9293"/>
    <cellStyle name="SAS FM Column header 8 2" xfId="9294"/>
    <cellStyle name="SAS FM Column header 9" xfId="9295"/>
    <cellStyle name="SAS FM Column header 9 2" xfId="9296"/>
    <cellStyle name="SAS FM Drill path" xfId="9297"/>
    <cellStyle name="SAS FM Drill path 10" xfId="9298"/>
    <cellStyle name="SAS FM Drill path 2" xfId="9299"/>
    <cellStyle name="SAS FM Drill path 3" xfId="9300"/>
    <cellStyle name="SAS FM Drill path 4" xfId="9301"/>
    <cellStyle name="SAS FM Drill path 5" xfId="9302"/>
    <cellStyle name="SAS FM Drill path 6" xfId="9303"/>
    <cellStyle name="SAS FM Drill path 7" xfId="9304"/>
    <cellStyle name="SAS FM Drill path 8" xfId="9305"/>
    <cellStyle name="SAS FM Drill path 9" xfId="9306"/>
    <cellStyle name="SAS FM Invalid data cell" xfId="9307"/>
    <cellStyle name="SAS FM Invalid data cell 10" xfId="9308"/>
    <cellStyle name="SAS FM Invalid data cell 10 2" xfId="9309"/>
    <cellStyle name="SAS FM Invalid data cell 2" xfId="9310"/>
    <cellStyle name="SAS FM Invalid data cell 2 2" xfId="9311"/>
    <cellStyle name="SAS FM Invalid data cell 2 2 2" xfId="9312"/>
    <cellStyle name="SAS FM Invalid data cell 2 2 3" xfId="9313"/>
    <cellStyle name="SAS FM Invalid data cell 2 2 4" xfId="9314"/>
    <cellStyle name="SAS FM Invalid data cell 2 2 5" xfId="9315"/>
    <cellStyle name="SAS FM Invalid data cell 2 3" xfId="9316"/>
    <cellStyle name="SAS FM Invalid data cell 2 3 2" xfId="9317"/>
    <cellStyle name="SAS FM Invalid data cell 2 4" xfId="9318"/>
    <cellStyle name="SAS FM Invalid data cell 2 4 2" xfId="9319"/>
    <cellStyle name="SAS FM Invalid data cell 2 5" xfId="9320"/>
    <cellStyle name="SAS FM Invalid data cell 2 5 2" xfId="9321"/>
    <cellStyle name="SAS FM Invalid data cell 2 6" xfId="9322"/>
    <cellStyle name="SAS FM Invalid data cell 2 6 2" xfId="9323"/>
    <cellStyle name="SAS FM Invalid data cell 2 7" xfId="9324"/>
    <cellStyle name="SAS FM Invalid data cell 3" xfId="9325"/>
    <cellStyle name="SAS FM Invalid data cell 3 2" xfId="9326"/>
    <cellStyle name="SAS FM Invalid data cell 3 2 2" xfId="9327"/>
    <cellStyle name="SAS FM Invalid data cell 3 3" xfId="9328"/>
    <cellStyle name="SAS FM Invalid data cell 3 3 2" xfId="9329"/>
    <cellStyle name="SAS FM Invalid data cell 3 4" xfId="9330"/>
    <cellStyle name="SAS FM Invalid data cell 3 4 2" xfId="9331"/>
    <cellStyle name="SAS FM Invalid data cell 3 5" xfId="9332"/>
    <cellStyle name="SAS FM Invalid data cell 3 5 2" xfId="9333"/>
    <cellStyle name="SAS FM Invalid data cell 3 6" xfId="9334"/>
    <cellStyle name="SAS FM Invalid data cell 3 6 2" xfId="9335"/>
    <cellStyle name="SAS FM Invalid data cell 3 7" xfId="9336"/>
    <cellStyle name="SAS FM Invalid data cell 4" xfId="9337"/>
    <cellStyle name="SAS FM Invalid data cell 4 2" xfId="9338"/>
    <cellStyle name="SAS FM Invalid data cell 4 2 2" xfId="9339"/>
    <cellStyle name="SAS FM Invalid data cell 4 3" xfId="9340"/>
    <cellStyle name="SAS FM Invalid data cell 4 3 2" xfId="9341"/>
    <cellStyle name="SAS FM Invalid data cell 4 4" xfId="9342"/>
    <cellStyle name="SAS FM Invalid data cell 4 4 2" xfId="9343"/>
    <cellStyle name="SAS FM Invalid data cell 4 5" xfId="9344"/>
    <cellStyle name="SAS FM Invalid data cell 4 5 2" xfId="9345"/>
    <cellStyle name="SAS FM Invalid data cell 4 6" xfId="9346"/>
    <cellStyle name="SAS FM Invalid data cell 4 6 2" xfId="9347"/>
    <cellStyle name="SAS FM Invalid data cell 4 7" xfId="9348"/>
    <cellStyle name="SAS FM Invalid data cell 5" xfId="9349"/>
    <cellStyle name="SAS FM Invalid data cell 5 2" xfId="9350"/>
    <cellStyle name="SAS FM Invalid data cell 5 2 2" xfId="9351"/>
    <cellStyle name="SAS FM Invalid data cell 5 3" xfId="9352"/>
    <cellStyle name="SAS FM Invalid data cell 5 3 2" xfId="9353"/>
    <cellStyle name="SAS FM Invalid data cell 5 4" xfId="9354"/>
    <cellStyle name="SAS FM Invalid data cell 5 4 2" xfId="9355"/>
    <cellStyle name="SAS FM Invalid data cell 5 5" xfId="9356"/>
    <cellStyle name="SAS FM Invalid data cell 5 5 2" xfId="9357"/>
    <cellStyle name="SAS FM Invalid data cell 5 6" xfId="9358"/>
    <cellStyle name="SAS FM Invalid data cell 5 6 2" xfId="9359"/>
    <cellStyle name="SAS FM Invalid data cell 5 7" xfId="9360"/>
    <cellStyle name="SAS FM Invalid data cell 6" xfId="9361"/>
    <cellStyle name="SAS FM Invalid data cell 6 2" xfId="9362"/>
    <cellStyle name="SAS FM Invalid data cell 7" xfId="9363"/>
    <cellStyle name="SAS FM Invalid data cell 7 2" xfId="9364"/>
    <cellStyle name="SAS FM Invalid data cell 8" xfId="9365"/>
    <cellStyle name="SAS FM Invalid data cell 8 2" xfId="9366"/>
    <cellStyle name="SAS FM Invalid data cell 9" xfId="9367"/>
    <cellStyle name="SAS FM Invalid data cell 9 2" xfId="9368"/>
    <cellStyle name="SAS FM Read-only data cell (data entry table)" xfId="9369"/>
    <cellStyle name="SAS FM Read-only data cell (data entry table) 10" xfId="9370"/>
    <cellStyle name="SAS FM Read-only data cell (data entry table) 10 2" xfId="9371"/>
    <cellStyle name="SAS FM Read-only data cell (data entry table) 2" xfId="9372"/>
    <cellStyle name="SAS FM Read-only data cell (data entry table) 2 2" xfId="9373"/>
    <cellStyle name="SAS FM Read-only data cell (data entry table) 2 2 2" xfId="9374"/>
    <cellStyle name="SAS FM Read-only data cell (data entry table) 2 2 3" xfId="9375"/>
    <cellStyle name="SAS FM Read-only data cell (data entry table) 2 2 4" xfId="9376"/>
    <cellStyle name="SAS FM Read-only data cell (data entry table) 2 2 5" xfId="9377"/>
    <cellStyle name="SAS FM Read-only data cell (data entry table) 2 3" xfId="9378"/>
    <cellStyle name="SAS FM Read-only data cell (data entry table) 2 3 2" xfId="9379"/>
    <cellStyle name="SAS FM Read-only data cell (data entry table) 2 4" xfId="9380"/>
    <cellStyle name="SAS FM Read-only data cell (data entry table) 2 4 2" xfId="9381"/>
    <cellStyle name="SAS FM Read-only data cell (data entry table) 2 5" xfId="9382"/>
    <cellStyle name="SAS FM Read-only data cell (data entry table) 2 5 2" xfId="9383"/>
    <cellStyle name="SAS FM Read-only data cell (data entry table) 2 6" xfId="9384"/>
    <cellStyle name="SAS FM Read-only data cell (data entry table) 2 6 2" xfId="9385"/>
    <cellStyle name="SAS FM Read-only data cell (data entry table) 2 7" xfId="9386"/>
    <cellStyle name="SAS FM Read-only data cell (data entry table) 3" xfId="9387"/>
    <cellStyle name="SAS FM Read-only data cell (data entry table) 3 2" xfId="9388"/>
    <cellStyle name="SAS FM Read-only data cell (data entry table) 3 2 2" xfId="9389"/>
    <cellStyle name="SAS FM Read-only data cell (data entry table) 3 3" xfId="9390"/>
    <cellStyle name="SAS FM Read-only data cell (data entry table) 3 3 2" xfId="9391"/>
    <cellStyle name="SAS FM Read-only data cell (data entry table) 3 4" xfId="9392"/>
    <cellStyle name="SAS FM Read-only data cell (data entry table) 3 4 2" xfId="9393"/>
    <cellStyle name="SAS FM Read-only data cell (data entry table) 3 5" xfId="9394"/>
    <cellStyle name="SAS FM Read-only data cell (data entry table) 3 5 2" xfId="9395"/>
    <cellStyle name="SAS FM Read-only data cell (data entry table) 3 6" xfId="9396"/>
    <cellStyle name="SAS FM Read-only data cell (data entry table) 3 6 2" xfId="9397"/>
    <cellStyle name="SAS FM Read-only data cell (data entry table) 3 7" xfId="9398"/>
    <cellStyle name="SAS FM Read-only data cell (data entry table) 4" xfId="9399"/>
    <cellStyle name="SAS FM Read-only data cell (data entry table) 4 2" xfId="9400"/>
    <cellStyle name="SAS FM Read-only data cell (data entry table) 4 2 2" xfId="9401"/>
    <cellStyle name="SAS FM Read-only data cell (data entry table) 4 3" xfId="9402"/>
    <cellStyle name="SAS FM Read-only data cell (data entry table) 4 3 2" xfId="9403"/>
    <cellStyle name="SAS FM Read-only data cell (data entry table) 4 4" xfId="9404"/>
    <cellStyle name="SAS FM Read-only data cell (data entry table) 4 4 2" xfId="9405"/>
    <cellStyle name="SAS FM Read-only data cell (data entry table) 4 5" xfId="9406"/>
    <cellStyle name="SAS FM Read-only data cell (data entry table) 4 5 2" xfId="9407"/>
    <cellStyle name="SAS FM Read-only data cell (data entry table) 4 6" xfId="9408"/>
    <cellStyle name="SAS FM Read-only data cell (data entry table) 4 6 2" xfId="9409"/>
    <cellStyle name="SAS FM Read-only data cell (data entry table) 4 7" xfId="9410"/>
    <cellStyle name="SAS FM Read-only data cell (data entry table) 5" xfId="9411"/>
    <cellStyle name="SAS FM Read-only data cell (data entry table) 5 2" xfId="9412"/>
    <cellStyle name="SAS FM Read-only data cell (data entry table) 5 2 2" xfId="9413"/>
    <cellStyle name="SAS FM Read-only data cell (data entry table) 5 3" xfId="9414"/>
    <cellStyle name="SAS FM Read-only data cell (data entry table) 5 3 2" xfId="9415"/>
    <cellStyle name="SAS FM Read-only data cell (data entry table) 5 4" xfId="9416"/>
    <cellStyle name="SAS FM Read-only data cell (data entry table) 5 4 2" xfId="9417"/>
    <cellStyle name="SAS FM Read-only data cell (data entry table) 5 5" xfId="9418"/>
    <cellStyle name="SAS FM Read-only data cell (data entry table) 5 5 2" xfId="9419"/>
    <cellStyle name="SAS FM Read-only data cell (data entry table) 5 6" xfId="9420"/>
    <cellStyle name="SAS FM Read-only data cell (data entry table) 5 6 2" xfId="9421"/>
    <cellStyle name="SAS FM Read-only data cell (data entry table) 5 7" xfId="9422"/>
    <cellStyle name="SAS FM Read-only data cell (data entry table) 6" xfId="9423"/>
    <cellStyle name="SAS FM Read-only data cell (data entry table) 6 2" xfId="9424"/>
    <cellStyle name="SAS FM Read-only data cell (data entry table) 7" xfId="9425"/>
    <cellStyle name="SAS FM Read-only data cell (data entry table) 7 2" xfId="9426"/>
    <cellStyle name="SAS FM Read-only data cell (data entry table) 8" xfId="9427"/>
    <cellStyle name="SAS FM Read-only data cell (data entry table) 8 2" xfId="9428"/>
    <cellStyle name="SAS FM Read-only data cell (data entry table) 9" xfId="9429"/>
    <cellStyle name="SAS FM Read-only data cell (data entry table) 9 2" xfId="9430"/>
    <cellStyle name="SAS FM Read-only data cell (read-only table)" xfId="9431"/>
    <cellStyle name="SAS FM Read-only data cell (read-only table) 10" xfId="9432"/>
    <cellStyle name="SAS FM Read-only data cell (read-only table) 10 2" xfId="9433"/>
    <cellStyle name="SAS FM Read-only data cell (read-only table) 2" xfId="9434"/>
    <cellStyle name="SAS FM Read-only data cell (read-only table) 2 2" xfId="9435"/>
    <cellStyle name="SAS FM Read-only data cell (read-only table) 2 2 2" xfId="9436"/>
    <cellStyle name="SAS FM Read-only data cell (read-only table) 2 2 3" xfId="9437"/>
    <cellStyle name="SAS FM Read-only data cell (read-only table) 2 2 4" xfId="9438"/>
    <cellStyle name="SAS FM Read-only data cell (read-only table) 2 2 5" xfId="9439"/>
    <cellStyle name="SAS FM Read-only data cell (read-only table) 2 3" xfId="9440"/>
    <cellStyle name="SAS FM Read-only data cell (read-only table) 2 3 2" xfId="9441"/>
    <cellStyle name="SAS FM Read-only data cell (read-only table) 2 4" xfId="9442"/>
    <cellStyle name="SAS FM Read-only data cell (read-only table) 2 4 2" xfId="9443"/>
    <cellStyle name="SAS FM Read-only data cell (read-only table) 2 5" xfId="9444"/>
    <cellStyle name="SAS FM Read-only data cell (read-only table) 2 5 2" xfId="9445"/>
    <cellStyle name="SAS FM Read-only data cell (read-only table) 2 6" xfId="9446"/>
    <cellStyle name="SAS FM Read-only data cell (read-only table) 2 6 2" xfId="9447"/>
    <cellStyle name="SAS FM Read-only data cell (read-only table) 2 7" xfId="9448"/>
    <cellStyle name="SAS FM Read-only data cell (read-only table) 3" xfId="9449"/>
    <cellStyle name="SAS FM Read-only data cell (read-only table) 3 2" xfId="9450"/>
    <cellStyle name="SAS FM Read-only data cell (read-only table) 3 2 2" xfId="9451"/>
    <cellStyle name="SAS FM Read-only data cell (read-only table) 3 3" xfId="9452"/>
    <cellStyle name="SAS FM Read-only data cell (read-only table) 3 3 2" xfId="9453"/>
    <cellStyle name="SAS FM Read-only data cell (read-only table) 3 4" xfId="9454"/>
    <cellStyle name="SAS FM Read-only data cell (read-only table) 3 4 2" xfId="9455"/>
    <cellStyle name="SAS FM Read-only data cell (read-only table) 3 5" xfId="9456"/>
    <cellStyle name="SAS FM Read-only data cell (read-only table) 3 5 2" xfId="9457"/>
    <cellStyle name="SAS FM Read-only data cell (read-only table) 3 6" xfId="9458"/>
    <cellStyle name="SAS FM Read-only data cell (read-only table) 3 6 2" xfId="9459"/>
    <cellStyle name="SAS FM Read-only data cell (read-only table) 3 7" xfId="9460"/>
    <cellStyle name="SAS FM Read-only data cell (read-only table) 4" xfId="9461"/>
    <cellStyle name="SAS FM Read-only data cell (read-only table) 4 2" xfId="9462"/>
    <cellStyle name="SAS FM Read-only data cell (read-only table) 4 2 2" xfId="9463"/>
    <cellStyle name="SAS FM Read-only data cell (read-only table) 4 3" xfId="9464"/>
    <cellStyle name="SAS FM Read-only data cell (read-only table) 4 3 2" xfId="9465"/>
    <cellStyle name="SAS FM Read-only data cell (read-only table) 4 4" xfId="9466"/>
    <cellStyle name="SAS FM Read-only data cell (read-only table) 4 4 2" xfId="9467"/>
    <cellStyle name="SAS FM Read-only data cell (read-only table) 4 5" xfId="9468"/>
    <cellStyle name="SAS FM Read-only data cell (read-only table) 4 5 2" xfId="9469"/>
    <cellStyle name="SAS FM Read-only data cell (read-only table) 4 6" xfId="9470"/>
    <cellStyle name="SAS FM Read-only data cell (read-only table) 4 6 2" xfId="9471"/>
    <cellStyle name="SAS FM Read-only data cell (read-only table) 4 7" xfId="9472"/>
    <cellStyle name="SAS FM Read-only data cell (read-only table) 5" xfId="9473"/>
    <cellStyle name="SAS FM Read-only data cell (read-only table) 5 2" xfId="9474"/>
    <cellStyle name="SAS FM Read-only data cell (read-only table) 5 2 2" xfId="9475"/>
    <cellStyle name="SAS FM Read-only data cell (read-only table) 5 3" xfId="9476"/>
    <cellStyle name="SAS FM Read-only data cell (read-only table) 5 3 2" xfId="9477"/>
    <cellStyle name="SAS FM Read-only data cell (read-only table) 5 4" xfId="9478"/>
    <cellStyle name="SAS FM Read-only data cell (read-only table) 5 4 2" xfId="9479"/>
    <cellStyle name="SAS FM Read-only data cell (read-only table) 5 5" xfId="9480"/>
    <cellStyle name="SAS FM Read-only data cell (read-only table) 5 5 2" xfId="9481"/>
    <cellStyle name="SAS FM Read-only data cell (read-only table) 5 6" xfId="9482"/>
    <cellStyle name="SAS FM Read-only data cell (read-only table) 5 6 2" xfId="9483"/>
    <cellStyle name="SAS FM Read-only data cell (read-only table) 5 7" xfId="9484"/>
    <cellStyle name="SAS FM Read-only data cell (read-only table) 6" xfId="9485"/>
    <cellStyle name="SAS FM Read-only data cell (read-only table) 6 2" xfId="9486"/>
    <cellStyle name="SAS FM Read-only data cell (read-only table) 7" xfId="9487"/>
    <cellStyle name="SAS FM Read-only data cell (read-only table) 7 2" xfId="9488"/>
    <cellStyle name="SAS FM Read-only data cell (read-only table) 8" xfId="9489"/>
    <cellStyle name="SAS FM Read-only data cell (read-only table) 8 2" xfId="9490"/>
    <cellStyle name="SAS FM Read-only data cell (read-only table) 9" xfId="9491"/>
    <cellStyle name="SAS FM Read-only data cell (read-only table) 9 2" xfId="9492"/>
    <cellStyle name="SAS FM Row drillable header" xfId="9493"/>
    <cellStyle name="SAS FM Row drillable header 10" xfId="9494"/>
    <cellStyle name="SAS FM Row drillable header 10 2" xfId="9495"/>
    <cellStyle name="SAS FM Row drillable header 2" xfId="9496"/>
    <cellStyle name="SAS FM Row drillable header 2 2" xfId="9497"/>
    <cellStyle name="SAS FM Row drillable header 2 2 2" xfId="9498"/>
    <cellStyle name="SAS FM Row drillable header 2 2 3" xfId="9499"/>
    <cellStyle name="SAS FM Row drillable header 2 2 4" xfId="9500"/>
    <cellStyle name="SAS FM Row drillable header 2 2 5" xfId="9501"/>
    <cellStyle name="SAS FM Row drillable header 2 3" xfId="9502"/>
    <cellStyle name="SAS FM Row drillable header 2 3 2" xfId="9503"/>
    <cellStyle name="SAS FM Row drillable header 2 4" xfId="9504"/>
    <cellStyle name="SAS FM Row drillable header 2 4 2" xfId="9505"/>
    <cellStyle name="SAS FM Row drillable header 2 5" xfId="9506"/>
    <cellStyle name="SAS FM Row drillable header 2 5 2" xfId="9507"/>
    <cellStyle name="SAS FM Row drillable header 2 6" xfId="9508"/>
    <cellStyle name="SAS FM Row drillable header 2 6 2" xfId="9509"/>
    <cellStyle name="SAS FM Row drillable header 2 7" xfId="9510"/>
    <cellStyle name="SAS FM Row drillable header 3" xfId="9511"/>
    <cellStyle name="SAS FM Row drillable header 3 2" xfId="9512"/>
    <cellStyle name="SAS FM Row drillable header 3 2 2" xfId="9513"/>
    <cellStyle name="SAS FM Row drillable header 3 3" xfId="9514"/>
    <cellStyle name="SAS FM Row drillable header 3 3 2" xfId="9515"/>
    <cellStyle name="SAS FM Row drillable header 3 4" xfId="9516"/>
    <cellStyle name="SAS FM Row drillable header 3 4 2" xfId="9517"/>
    <cellStyle name="SAS FM Row drillable header 3 5" xfId="9518"/>
    <cellStyle name="SAS FM Row drillable header 3 5 2" xfId="9519"/>
    <cellStyle name="SAS FM Row drillable header 3 6" xfId="9520"/>
    <cellStyle name="SAS FM Row drillable header 3 6 2" xfId="9521"/>
    <cellStyle name="SAS FM Row drillable header 3 7" xfId="9522"/>
    <cellStyle name="SAS FM Row drillable header 4" xfId="9523"/>
    <cellStyle name="SAS FM Row drillable header 4 2" xfId="9524"/>
    <cellStyle name="SAS FM Row drillable header 4 2 2" xfId="9525"/>
    <cellStyle name="SAS FM Row drillable header 4 3" xfId="9526"/>
    <cellStyle name="SAS FM Row drillable header 4 3 2" xfId="9527"/>
    <cellStyle name="SAS FM Row drillable header 4 4" xfId="9528"/>
    <cellStyle name="SAS FM Row drillable header 4 4 2" xfId="9529"/>
    <cellStyle name="SAS FM Row drillable header 4 5" xfId="9530"/>
    <cellStyle name="SAS FM Row drillable header 4 5 2" xfId="9531"/>
    <cellStyle name="SAS FM Row drillable header 4 6" xfId="9532"/>
    <cellStyle name="SAS FM Row drillable header 4 6 2" xfId="9533"/>
    <cellStyle name="SAS FM Row drillable header 4 7" xfId="9534"/>
    <cellStyle name="SAS FM Row drillable header 5" xfId="9535"/>
    <cellStyle name="SAS FM Row drillable header 5 2" xfId="9536"/>
    <cellStyle name="SAS FM Row drillable header 5 2 2" xfId="9537"/>
    <cellStyle name="SAS FM Row drillable header 5 3" xfId="9538"/>
    <cellStyle name="SAS FM Row drillable header 5 3 2" xfId="9539"/>
    <cellStyle name="SAS FM Row drillable header 5 4" xfId="9540"/>
    <cellStyle name="SAS FM Row drillable header 5 4 2" xfId="9541"/>
    <cellStyle name="SAS FM Row drillable header 5 5" xfId="9542"/>
    <cellStyle name="SAS FM Row drillable header 5 5 2" xfId="9543"/>
    <cellStyle name="SAS FM Row drillable header 5 6" xfId="9544"/>
    <cellStyle name="SAS FM Row drillable header 5 6 2" xfId="9545"/>
    <cellStyle name="SAS FM Row drillable header 5 7" xfId="9546"/>
    <cellStyle name="SAS FM Row drillable header 6" xfId="9547"/>
    <cellStyle name="SAS FM Row drillable header 6 2" xfId="9548"/>
    <cellStyle name="SAS FM Row drillable header 7" xfId="9549"/>
    <cellStyle name="SAS FM Row drillable header 7 2" xfId="9550"/>
    <cellStyle name="SAS FM Row drillable header 8" xfId="9551"/>
    <cellStyle name="SAS FM Row drillable header 8 2" xfId="9552"/>
    <cellStyle name="SAS FM Row drillable header 9" xfId="9553"/>
    <cellStyle name="SAS FM Row drillable header 9 2" xfId="9554"/>
    <cellStyle name="SAS FM Row header" xfId="9555"/>
    <cellStyle name="SAS FM Row header 10" xfId="9556"/>
    <cellStyle name="SAS FM Row header 10 2" xfId="9557"/>
    <cellStyle name="SAS FM Row header 2" xfId="9558"/>
    <cellStyle name="SAS FM Row header 2 2" xfId="9559"/>
    <cellStyle name="SAS FM Row header 2 2 2" xfId="9560"/>
    <cellStyle name="SAS FM Row header 2 2 3" xfId="9561"/>
    <cellStyle name="SAS FM Row header 2 2 4" xfId="9562"/>
    <cellStyle name="SAS FM Row header 2 2 5" xfId="9563"/>
    <cellStyle name="SAS FM Row header 2 3" xfId="9564"/>
    <cellStyle name="SAS FM Row header 2 3 2" xfId="9565"/>
    <cellStyle name="SAS FM Row header 2 4" xfId="9566"/>
    <cellStyle name="SAS FM Row header 2 4 2" xfId="9567"/>
    <cellStyle name="SAS FM Row header 2 5" xfId="9568"/>
    <cellStyle name="SAS FM Row header 2 5 2" xfId="9569"/>
    <cellStyle name="SAS FM Row header 2 6" xfId="9570"/>
    <cellStyle name="SAS FM Row header 2 6 2" xfId="9571"/>
    <cellStyle name="SAS FM Row header 2 7" xfId="9572"/>
    <cellStyle name="SAS FM Row header 3" xfId="9573"/>
    <cellStyle name="SAS FM Row header 3 2" xfId="9574"/>
    <cellStyle name="SAS FM Row header 3 2 2" xfId="9575"/>
    <cellStyle name="SAS FM Row header 3 3" xfId="9576"/>
    <cellStyle name="SAS FM Row header 3 3 2" xfId="9577"/>
    <cellStyle name="SAS FM Row header 3 4" xfId="9578"/>
    <cellStyle name="SAS FM Row header 3 4 2" xfId="9579"/>
    <cellStyle name="SAS FM Row header 3 5" xfId="9580"/>
    <cellStyle name="SAS FM Row header 3 5 2" xfId="9581"/>
    <cellStyle name="SAS FM Row header 3 6" xfId="9582"/>
    <cellStyle name="SAS FM Row header 3 6 2" xfId="9583"/>
    <cellStyle name="SAS FM Row header 3 7" xfId="9584"/>
    <cellStyle name="SAS FM Row header 4" xfId="9585"/>
    <cellStyle name="SAS FM Row header 4 2" xfId="9586"/>
    <cellStyle name="SAS FM Row header 4 2 2" xfId="9587"/>
    <cellStyle name="SAS FM Row header 4 3" xfId="9588"/>
    <cellStyle name="SAS FM Row header 4 3 2" xfId="9589"/>
    <cellStyle name="SAS FM Row header 4 4" xfId="9590"/>
    <cellStyle name="SAS FM Row header 4 4 2" xfId="9591"/>
    <cellStyle name="SAS FM Row header 4 5" xfId="9592"/>
    <cellStyle name="SAS FM Row header 4 5 2" xfId="9593"/>
    <cellStyle name="SAS FM Row header 4 6" xfId="9594"/>
    <cellStyle name="SAS FM Row header 4 6 2" xfId="9595"/>
    <cellStyle name="SAS FM Row header 4 7" xfId="9596"/>
    <cellStyle name="SAS FM Row header 5" xfId="9597"/>
    <cellStyle name="SAS FM Row header 5 2" xfId="9598"/>
    <cellStyle name="SAS FM Row header 5 2 2" xfId="9599"/>
    <cellStyle name="SAS FM Row header 5 3" xfId="9600"/>
    <cellStyle name="SAS FM Row header 5 3 2" xfId="9601"/>
    <cellStyle name="SAS FM Row header 5 4" xfId="9602"/>
    <cellStyle name="SAS FM Row header 5 4 2" xfId="9603"/>
    <cellStyle name="SAS FM Row header 5 5" xfId="9604"/>
    <cellStyle name="SAS FM Row header 5 5 2" xfId="9605"/>
    <cellStyle name="SAS FM Row header 5 6" xfId="9606"/>
    <cellStyle name="SAS FM Row header 5 6 2" xfId="9607"/>
    <cellStyle name="SAS FM Row header 5 7" xfId="9608"/>
    <cellStyle name="SAS FM Row header 6" xfId="9609"/>
    <cellStyle name="SAS FM Row header 6 2" xfId="9610"/>
    <cellStyle name="SAS FM Row header 7" xfId="9611"/>
    <cellStyle name="SAS FM Row header 7 2" xfId="9612"/>
    <cellStyle name="SAS FM Row header 8" xfId="9613"/>
    <cellStyle name="SAS FM Row header 8 2" xfId="9614"/>
    <cellStyle name="SAS FM Row header 9" xfId="9615"/>
    <cellStyle name="SAS FM Row header 9 2" xfId="9616"/>
    <cellStyle name="SAS FM Slicers" xfId="9617"/>
    <cellStyle name="SAS FM Writeable data cell" xfId="9618"/>
    <cellStyle name="SAS FM Writeable data cell 10" xfId="9619"/>
    <cellStyle name="SAS FM Writeable data cell 10 2" xfId="9620"/>
    <cellStyle name="SAS FM Writeable data cell 2" xfId="9621"/>
    <cellStyle name="SAS FM Writeable data cell 2 2" xfId="9622"/>
    <cellStyle name="SAS FM Writeable data cell 2 2 2" xfId="9623"/>
    <cellStyle name="SAS FM Writeable data cell 2 2 3" xfId="9624"/>
    <cellStyle name="SAS FM Writeable data cell 2 2 4" xfId="9625"/>
    <cellStyle name="SAS FM Writeable data cell 2 2 5" xfId="9626"/>
    <cellStyle name="SAS FM Writeable data cell 2 3" xfId="9627"/>
    <cellStyle name="SAS FM Writeable data cell 2 3 2" xfId="9628"/>
    <cellStyle name="SAS FM Writeable data cell 2 4" xfId="9629"/>
    <cellStyle name="SAS FM Writeable data cell 2 4 2" xfId="9630"/>
    <cellStyle name="SAS FM Writeable data cell 2 5" xfId="9631"/>
    <cellStyle name="SAS FM Writeable data cell 2 5 2" xfId="9632"/>
    <cellStyle name="SAS FM Writeable data cell 2 6" xfId="9633"/>
    <cellStyle name="SAS FM Writeable data cell 2 6 2" xfId="9634"/>
    <cellStyle name="SAS FM Writeable data cell 2 7" xfId="9635"/>
    <cellStyle name="SAS FM Writeable data cell 3" xfId="9636"/>
    <cellStyle name="SAS FM Writeable data cell 3 2" xfId="9637"/>
    <cellStyle name="SAS FM Writeable data cell 3 2 2" xfId="9638"/>
    <cellStyle name="SAS FM Writeable data cell 3 3" xfId="9639"/>
    <cellStyle name="SAS FM Writeable data cell 3 3 2" xfId="9640"/>
    <cellStyle name="SAS FM Writeable data cell 3 4" xfId="9641"/>
    <cellStyle name="SAS FM Writeable data cell 3 4 2" xfId="9642"/>
    <cellStyle name="SAS FM Writeable data cell 3 5" xfId="9643"/>
    <cellStyle name="SAS FM Writeable data cell 3 5 2" xfId="9644"/>
    <cellStyle name="SAS FM Writeable data cell 3 6" xfId="9645"/>
    <cellStyle name="SAS FM Writeable data cell 3 6 2" xfId="9646"/>
    <cellStyle name="SAS FM Writeable data cell 3 7" xfId="9647"/>
    <cellStyle name="SAS FM Writeable data cell 4" xfId="9648"/>
    <cellStyle name="SAS FM Writeable data cell 4 2" xfId="9649"/>
    <cellStyle name="SAS FM Writeable data cell 4 2 2" xfId="9650"/>
    <cellStyle name="SAS FM Writeable data cell 4 3" xfId="9651"/>
    <cellStyle name="SAS FM Writeable data cell 4 3 2" xfId="9652"/>
    <cellStyle name="SAS FM Writeable data cell 4 4" xfId="9653"/>
    <cellStyle name="SAS FM Writeable data cell 4 4 2" xfId="9654"/>
    <cellStyle name="SAS FM Writeable data cell 4 5" xfId="9655"/>
    <cellStyle name="SAS FM Writeable data cell 4 5 2" xfId="9656"/>
    <cellStyle name="SAS FM Writeable data cell 4 6" xfId="9657"/>
    <cellStyle name="SAS FM Writeable data cell 4 6 2" xfId="9658"/>
    <cellStyle name="SAS FM Writeable data cell 4 7" xfId="9659"/>
    <cellStyle name="SAS FM Writeable data cell 5" xfId="9660"/>
    <cellStyle name="SAS FM Writeable data cell 5 2" xfId="9661"/>
    <cellStyle name="SAS FM Writeable data cell 5 2 2" xfId="9662"/>
    <cellStyle name="SAS FM Writeable data cell 5 3" xfId="9663"/>
    <cellStyle name="SAS FM Writeable data cell 5 3 2" xfId="9664"/>
    <cellStyle name="SAS FM Writeable data cell 5 4" xfId="9665"/>
    <cellStyle name="SAS FM Writeable data cell 5 4 2" xfId="9666"/>
    <cellStyle name="SAS FM Writeable data cell 5 5" xfId="9667"/>
    <cellStyle name="SAS FM Writeable data cell 5 5 2" xfId="9668"/>
    <cellStyle name="SAS FM Writeable data cell 5 6" xfId="9669"/>
    <cellStyle name="SAS FM Writeable data cell 5 6 2" xfId="9670"/>
    <cellStyle name="SAS FM Writeable data cell 5 7" xfId="9671"/>
    <cellStyle name="SAS FM Writeable data cell 6" xfId="9672"/>
    <cellStyle name="SAS FM Writeable data cell 6 2" xfId="9673"/>
    <cellStyle name="SAS FM Writeable data cell 7" xfId="9674"/>
    <cellStyle name="SAS FM Writeable data cell 7 2" xfId="9675"/>
    <cellStyle name="SAS FM Writeable data cell 8" xfId="9676"/>
    <cellStyle name="SAS FM Writeable data cell 8 2" xfId="9677"/>
    <cellStyle name="SAS FM Writeable data cell 9" xfId="9678"/>
    <cellStyle name="SAS FM Writeable data cell 9 2" xfId="9679"/>
    <cellStyle name="Siding" xfId="9680"/>
    <cellStyle name="Standard_Def_taxes" xfId="9681"/>
    <cellStyle name="Style 1" xfId="9682"/>
    <cellStyle name="STYLE1 - Style1" xfId="9683"/>
    <cellStyle name="STYLE1 - Style1 2" xfId="9684"/>
    <cellStyle name="TableStyleLight1" xfId="9685"/>
    <cellStyle name="TableStyleLight1 2" xfId="9686"/>
    <cellStyle name="TblText" xfId="9687"/>
    <cellStyle name="TblText 2" xfId="9688"/>
    <cellStyle name="Text" xfId="9689"/>
    <cellStyle name="Text 1" xfId="9690"/>
    <cellStyle name="Text 10" xfId="9691"/>
    <cellStyle name="Text 11" xfId="9692"/>
    <cellStyle name="Text 12" xfId="9693"/>
    <cellStyle name="Text 2" xfId="9694"/>
    <cellStyle name="Text 3" xfId="9695"/>
    <cellStyle name="Text 4" xfId="9696"/>
    <cellStyle name="Text 5" xfId="9697"/>
    <cellStyle name="Text 6" xfId="9698"/>
    <cellStyle name="Text 7" xfId="9699"/>
    <cellStyle name="Text 8" xfId="9700"/>
    <cellStyle name="Text 9" xfId="9701"/>
    <cellStyle name="þ_x001d_ðG_x000c_íþ_x0017__x000d_àþU_x0001_¨_x0005__x000d__x0007__x0001__x0001_" xfId="9702"/>
    <cellStyle name="Tickmark" xfId="9703"/>
    <cellStyle name="Title" xfId="9704"/>
    <cellStyle name="Title 2" xfId="9705"/>
    <cellStyle name="Title 2 2" xfId="9706"/>
    <cellStyle name="Title 3" xfId="9707"/>
    <cellStyle name="Title 4" xfId="9708"/>
    <cellStyle name="To" xfId="9709"/>
    <cellStyle name="To 2" xfId="9710"/>
    <cellStyle name="Total" xfId="9711"/>
    <cellStyle name="Total 2" xfId="9712"/>
    <cellStyle name="Total 2 2" xfId="9713"/>
    <cellStyle name="Total 2 2 2" xfId="9714"/>
    <cellStyle name="Total 2 2 3" xfId="9715"/>
    <cellStyle name="Total 2 2 4" xfId="9716"/>
    <cellStyle name="Total 2 2 5" xfId="9717"/>
    <cellStyle name="Total 2 3" xfId="9718"/>
    <cellStyle name="Total 2 3 2" xfId="9719"/>
    <cellStyle name="Total 2 4" xfId="9720"/>
    <cellStyle name="Total 2 4 2" xfId="9721"/>
    <cellStyle name="Total 2 5" xfId="9722"/>
    <cellStyle name="Total 2 5 2" xfId="9723"/>
    <cellStyle name="Total 2 6" xfId="9724"/>
    <cellStyle name="Total 2 6 2" xfId="9725"/>
    <cellStyle name="Total 2 7" xfId="9726"/>
    <cellStyle name="Total 2 8" xfId="9727"/>
    <cellStyle name="Total 3" xfId="9728"/>
    <cellStyle name="Total 3 2" xfId="9729"/>
    <cellStyle name="Total 3 2 2" xfId="9730"/>
    <cellStyle name="Total 3 3" xfId="9731"/>
    <cellStyle name="Total 3 3 2" xfId="9732"/>
    <cellStyle name="Total 3 4" xfId="9733"/>
    <cellStyle name="Total 3 4 2" xfId="9734"/>
    <cellStyle name="Total 3 5" xfId="9735"/>
    <cellStyle name="Total 3 5 2" xfId="9736"/>
    <cellStyle name="Total 3 6" xfId="9737"/>
    <cellStyle name="Total 3 6 2" xfId="9738"/>
    <cellStyle name="Total 3 7" xfId="9739"/>
    <cellStyle name="Total 3 8" xfId="9740"/>
    <cellStyle name="Total 4" xfId="9741"/>
    <cellStyle name="Total 4 2" xfId="9742"/>
    <cellStyle name="Total 4 3" xfId="9743"/>
    <cellStyle name="Total 5" xfId="9744"/>
    <cellStyle name="Total 5 2" xfId="9745"/>
    <cellStyle name="Total 6" xfId="9746"/>
    <cellStyle name="Total 6 2" xfId="9747"/>
    <cellStyle name="Total 7" xfId="9748"/>
    <cellStyle name="Total 7 2" xfId="9749"/>
    <cellStyle name="Total 8" xfId="9750"/>
    <cellStyle name="Total 8 2" xfId="9751"/>
    <cellStyle name="vb-rynok" xfId="9752"/>
    <cellStyle name="vb-rynok 1" xfId="9753"/>
    <cellStyle name="vb-rynok 10" xfId="9754"/>
    <cellStyle name="vb-rynok 11" xfId="9755"/>
    <cellStyle name="vb-rynok 12" xfId="9756"/>
    <cellStyle name="vb-rynok 2" xfId="9757"/>
    <cellStyle name="vb-rynok 2 2" xfId="9758"/>
    <cellStyle name="vb-rynok 3" xfId="9759"/>
    <cellStyle name="vb-rynok 3 2" xfId="9760"/>
    <cellStyle name="vb-rynok 4" xfId="9761"/>
    <cellStyle name="vb-rynok 4 2" xfId="9762"/>
    <cellStyle name="vb-rynok 5" xfId="9763"/>
    <cellStyle name="vb-rynok 6" xfId="9764"/>
    <cellStyle name="vb-rynok 7" xfId="9765"/>
    <cellStyle name="vb-rynok 8" xfId="9766"/>
    <cellStyle name="vb-rynok 9" xfId="9767"/>
    <cellStyle name="vb-rynok_Setup" xfId="9768"/>
    <cellStyle name="W?hrung [0]_laroux" xfId="9769"/>
    <cellStyle name="W?hrung_laroux" xfId="9770"/>
    <cellStyle name="Währung [0]_laroux" xfId="9771"/>
    <cellStyle name="Währung_laroux" xfId="9772"/>
    <cellStyle name="Walutowy [0]_1" xfId="9773"/>
    <cellStyle name="Walutowy_1" xfId="9774"/>
    <cellStyle name="Warning Text" xfId="9775"/>
    <cellStyle name="Warning Text 2" xfId="9776"/>
    <cellStyle name="Warning Text 2 2" xfId="9777"/>
    <cellStyle name="Warning Text 3" xfId="9778"/>
    <cellStyle name="Warning Text 4" xfId="9779"/>
    <cellStyle name="WIP" xfId="9780"/>
    <cellStyle name="WIP 2" xfId="9781"/>
    <cellStyle name="Yfdhd" xfId="9782"/>
    <cellStyle name="Yfdhd 2" xfId="9783"/>
    <cellStyle name="Zero" xfId="9784"/>
    <cellStyle name="Zero 2" xfId="9785"/>
    <cellStyle name="Акцент1 1" xfId="9786"/>
    <cellStyle name="Акцент1 10" xfId="9787"/>
    <cellStyle name="Акцент1 10 2" xfId="9788"/>
    <cellStyle name="Акцент1 10 3" xfId="9789"/>
    <cellStyle name="Акцент1 11" xfId="9790"/>
    <cellStyle name="Акцент1 11 2" xfId="9791"/>
    <cellStyle name="Акцент1 11 3" xfId="9792"/>
    <cellStyle name="Акцент1 12" xfId="9793"/>
    <cellStyle name="Акцент1 12 2" xfId="9794"/>
    <cellStyle name="Акцент1 12 3" xfId="9795"/>
    <cellStyle name="Акцент1 13" xfId="9796"/>
    <cellStyle name="Акцент1 14" xfId="9797"/>
    <cellStyle name="Акцент1 15" xfId="9798"/>
    <cellStyle name="Акцент1 16" xfId="9799"/>
    <cellStyle name="Акцент1 17" xfId="9800"/>
    <cellStyle name="Акцент1 18" xfId="9801"/>
    <cellStyle name="Акцент1 19" xfId="9802"/>
    <cellStyle name="Акцент1 2" xfId="23"/>
    <cellStyle name="Акцент1 2 10" xfId="9803"/>
    <cellStyle name="Акцент1 2 11" xfId="9804"/>
    <cellStyle name="Акцент1 2 12" xfId="9805"/>
    <cellStyle name="Акцент1 2 13" xfId="9806"/>
    <cellStyle name="Акцент1 2 14" xfId="9807"/>
    <cellStyle name="Акцент1 2 15" xfId="9808"/>
    <cellStyle name="Акцент1 2 16" xfId="9809"/>
    <cellStyle name="Акцент1 2 16 2" xfId="9810"/>
    <cellStyle name="Акцент1 2 16 3" xfId="9811"/>
    <cellStyle name="Акцент1 2 16 4" xfId="9812"/>
    <cellStyle name="Акцент1 2 16 5" xfId="9813"/>
    <cellStyle name="Акцент1 2 16 6" xfId="9814"/>
    <cellStyle name="Акцент1 2 16 7" xfId="9815"/>
    <cellStyle name="Акцент1 2 17" xfId="9816"/>
    <cellStyle name="Акцент1 2 18" xfId="9817"/>
    <cellStyle name="Акцент1 2 19" xfId="9818"/>
    <cellStyle name="Акцент1 2 2" xfId="9819"/>
    <cellStyle name="Акцент1 2 2 10" xfId="9820"/>
    <cellStyle name="Акцент1 2 2 11" xfId="9821"/>
    <cellStyle name="Акцент1 2 2 12" xfId="9822"/>
    <cellStyle name="Акцент1 2 2 13" xfId="9823"/>
    <cellStyle name="Акцент1 2 2 14" xfId="9824"/>
    <cellStyle name="Акцент1 2 2 15" xfId="9825"/>
    <cellStyle name="Акцент1 2 2 16" xfId="9826"/>
    <cellStyle name="Акцент1 2 2 17" xfId="9827"/>
    <cellStyle name="Акцент1 2 2 18" xfId="9828"/>
    <cellStyle name="Акцент1 2 2 19" xfId="9829"/>
    <cellStyle name="Акцент1 2 2 2" xfId="9830"/>
    <cellStyle name="Акцент1 2 2 2 2" xfId="9831"/>
    <cellStyle name="Акцент1 2 2 2 3" xfId="9832"/>
    <cellStyle name="Акцент1 2 2 2 4" xfId="9833"/>
    <cellStyle name="Акцент1 2 2 2 5" xfId="9834"/>
    <cellStyle name="Акцент1 2 2 2 6" xfId="9835"/>
    <cellStyle name="Акцент1 2 2 20" xfId="9836"/>
    <cellStyle name="Акцент1 2 2 21" xfId="9837"/>
    <cellStyle name="Акцент1 2 2 22" xfId="9838"/>
    <cellStyle name="Акцент1 2 2 3" xfId="9839"/>
    <cellStyle name="Акцент1 2 2 4" xfId="9840"/>
    <cellStyle name="Акцент1 2 2 5" xfId="9841"/>
    <cellStyle name="Акцент1 2 2 6" xfId="9842"/>
    <cellStyle name="Акцент1 2 2 7" xfId="9843"/>
    <cellStyle name="Акцент1 2 2 8" xfId="9844"/>
    <cellStyle name="Акцент1 2 2 9" xfId="9845"/>
    <cellStyle name="Акцент1 2 20" xfId="9846"/>
    <cellStyle name="Акцент1 2 21" xfId="9847"/>
    <cellStyle name="Акцент1 2 22" xfId="9848"/>
    <cellStyle name="Акцент1 2 23" xfId="9849"/>
    <cellStyle name="Акцент1 2 24" xfId="9850"/>
    <cellStyle name="Акцент1 2 25" xfId="9851"/>
    <cellStyle name="Акцент1 2 26" xfId="9852"/>
    <cellStyle name="Акцент1 2 27" xfId="9853"/>
    <cellStyle name="Акцент1 2 28" xfId="9854"/>
    <cellStyle name="Акцент1 2 29" xfId="9855"/>
    <cellStyle name="Акцент1 2 3" xfId="9856"/>
    <cellStyle name="Акцент1 2 30" xfId="9857"/>
    <cellStyle name="Акцент1 2 31" xfId="9858"/>
    <cellStyle name="Акцент1 2 32" xfId="9859"/>
    <cellStyle name="Акцент1 2 33" xfId="9860"/>
    <cellStyle name="Акцент1 2 34" xfId="9861"/>
    <cellStyle name="Акцент1 2 35" xfId="9862"/>
    <cellStyle name="Акцент1 2 4" xfId="9863"/>
    <cellStyle name="Акцент1 2 5" xfId="9864"/>
    <cellStyle name="Акцент1 2 6" xfId="9865"/>
    <cellStyle name="Акцент1 2 7" xfId="9866"/>
    <cellStyle name="Акцент1 2 8" xfId="9867"/>
    <cellStyle name="Акцент1 2 9" xfId="9868"/>
    <cellStyle name="Акцент1 20" xfId="9869"/>
    <cellStyle name="Акцент1 21" xfId="9870"/>
    <cellStyle name="Акцент1 22" xfId="9871"/>
    <cellStyle name="Акцент1 22 2" xfId="9872"/>
    <cellStyle name="Акцент1 23" xfId="9873"/>
    <cellStyle name="Акцент1 24" xfId="9874"/>
    <cellStyle name="Акцент1 25" xfId="9875"/>
    <cellStyle name="Акцент1 26" xfId="9876"/>
    <cellStyle name="Акцент1 27" xfId="9877"/>
    <cellStyle name="Акцент1 28" xfId="9878"/>
    <cellStyle name="Акцент1 29" xfId="9879"/>
    <cellStyle name="Акцент1 3" xfId="9880"/>
    <cellStyle name="Акцент1 3 2" xfId="9881"/>
    <cellStyle name="Акцент1 3 3" xfId="9882"/>
    <cellStyle name="Акцент1 30" xfId="9883"/>
    <cellStyle name="Акцент1 31" xfId="9884"/>
    <cellStyle name="Акцент1 32" xfId="9885"/>
    <cellStyle name="Акцент1 33" xfId="9886"/>
    <cellStyle name="Акцент1 34" xfId="9887"/>
    <cellStyle name="Акцент1 35" xfId="9888"/>
    <cellStyle name="Акцент1 36" xfId="9889"/>
    <cellStyle name="Акцент1 37" xfId="9890"/>
    <cellStyle name="Акцент1 38" xfId="9891"/>
    <cellStyle name="Акцент1 4" xfId="9892"/>
    <cellStyle name="Акцент1 4 2" xfId="9893"/>
    <cellStyle name="Акцент1 4 3" xfId="9894"/>
    <cellStyle name="Акцент1 5" xfId="9895"/>
    <cellStyle name="Акцент1 5 2" xfId="9896"/>
    <cellStyle name="Акцент1 5 3" xfId="9897"/>
    <cellStyle name="Акцент1 6" xfId="9898"/>
    <cellStyle name="Акцент1 6 2" xfId="9899"/>
    <cellStyle name="Акцент1 6 3" xfId="9900"/>
    <cellStyle name="Акцент1 7" xfId="9901"/>
    <cellStyle name="Акцент1 7 2" xfId="9902"/>
    <cellStyle name="Акцент1 7 3" xfId="9903"/>
    <cellStyle name="Акцент1 8" xfId="9904"/>
    <cellStyle name="Акцент1 8 2" xfId="9905"/>
    <cellStyle name="Акцент1 8 3" xfId="9906"/>
    <cellStyle name="Акцент1 9" xfId="9907"/>
    <cellStyle name="Акцент1 9 2" xfId="9908"/>
    <cellStyle name="Акцент1 9 3" xfId="9909"/>
    <cellStyle name="Акцент2 1" xfId="9910"/>
    <cellStyle name="Акцент2 10" xfId="9911"/>
    <cellStyle name="Акцент2 10 2" xfId="9912"/>
    <cellStyle name="Акцент2 10 3" xfId="9913"/>
    <cellStyle name="Акцент2 11" xfId="9914"/>
    <cellStyle name="Акцент2 11 2" xfId="9915"/>
    <cellStyle name="Акцент2 11 3" xfId="9916"/>
    <cellStyle name="Акцент2 12" xfId="9917"/>
    <cellStyle name="Акцент2 12 2" xfId="9918"/>
    <cellStyle name="Акцент2 12 3" xfId="9919"/>
    <cellStyle name="Акцент2 13" xfId="9920"/>
    <cellStyle name="Акцент2 14" xfId="9921"/>
    <cellStyle name="Акцент2 15" xfId="9922"/>
    <cellStyle name="Акцент2 16" xfId="9923"/>
    <cellStyle name="Акцент2 17" xfId="9924"/>
    <cellStyle name="Акцент2 18" xfId="9925"/>
    <cellStyle name="Акцент2 19" xfId="9926"/>
    <cellStyle name="Акцент2 2" xfId="24"/>
    <cellStyle name="Акцент2 2 10" xfId="9927"/>
    <cellStyle name="Акцент2 2 11" xfId="9928"/>
    <cellStyle name="Акцент2 2 12" xfId="9929"/>
    <cellStyle name="Акцент2 2 13" xfId="9930"/>
    <cellStyle name="Акцент2 2 14" xfId="9931"/>
    <cellStyle name="Акцент2 2 15" xfId="9932"/>
    <cellStyle name="Акцент2 2 16" xfId="9933"/>
    <cellStyle name="Акцент2 2 16 2" xfId="9934"/>
    <cellStyle name="Акцент2 2 16 3" xfId="9935"/>
    <cellStyle name="Акцент2 2 16 4" xfId="9936"/>
    <cellStyle name="Акцент2 2 16 5" xfId="9937"/>
    <cellStyle name="Акцент2 2 16 6" xfId="9938"/>
    <cellStyle name="Акцент2 2 16 7" xfId="9939"/>
    <cellStyle name="Акцент2 2 17" xfId="9940"/>
    <cellStyle name="Акцент2 2 18" xfId="9941"/>
    <cellStyle name="Акцент2 2 19" xfId="9942"/>
    <cellStyle name="Акцент2 2 2" xfId="9943"/>
    <cellStyle name="Акцент2 2 2 10" xfId="9944"/>
    <cellStyle name="Акцент2 2 2 11" xfId="9945"/>
    <cellStyle name="Акцент2 2 2 12" xfId="9946"/>
    <cellStyle name="Акцент2 2 2 13" xfId="9947"/>
    <cellStyle name="Акцент2 2 2 14" xfId="9948"/>
    <cellStyle name="Акцент2 2 2 15" xfId="9949"/>
    <cellStyle name="Акцент2 2 2 16" xfId="9950"/>
    <cellStyle name="Акцент2 2 2 17" xfId="9951"/>
    <cellStyle name="Акцент2 2 2 18" xfId="9952"/>
    <cellStyle name="Акцент2 2 2 19" xfId="9953"/>
    <cellStyle name="Акцент2 2 2 2" xfId="9954"/>
    <cellStyle name="Акцент2 2 2 2 2" xfId="9955"/>
    <cellStyle name="Акцент2 2 2 2 3" xfId="9956"/>
    <cellStyle name="Акцент2 2 2 2 4" xfId="9957"/>
    <cellStyle name="Акцент2 2 2 2 5" xfId="9958"/>
    <cellStyle name="Акцент2 2 2 2 6" xfId="9959"/>
    <cellStyle name="Акцент2 2 2 20" xfId="9960"/>
    <cellStyle name="Акцент2 2 2 21" xfId="9961"/>
    <cellStyle name="Акцент2 2 2 22" xfId="9962"/>
    <cellStyle name="Акцент2 2 2 3" xfId="9963"/>
    <cellStyle name="Акцент2 2 2 4" xfId="9964"/>
    <cellStyle name="Акцент2 2 2 5" xfId="9965"/>
    <cellStyle name="Акцент2 2 2 6" xfId="9966"/>
    <cellStyle name="Акцент2 2 2 7" xfId="9967"/>
    <cellStyle name="Акцент2 2 2 8" xfId="9968"/>
    <cellStyle name="Акцент2 2 2 9" xfId="9969"/>
    <cellStyle name="Акцент2 2 20" xfId="9970"/>
    <cellStyle name="Акцент2 2 21" xfId="9971"/>
    <cellStyle name="Акцент2 2 22" xfId="9972"/>
    <cellStyle name="Акцент2 2 23" xfId="9973"/>
    <cellStyle name="Акцент2 2 24" xfId="9974"/>
    <cellStyle name="Акцент2 2 25" xfId="9975"/>
    <cellStyle name="Акцент2 2 26" xfId="9976"/>
    <cellStyle name="Акцент2 2 27" xfId="9977"/>
    <cellStyle name="Акцент2 2 28" xfId="9978"/>
    <cellStyle name="Акцент2 2 29" xfId="9979"/>
    <cellStyle name="Акцент2 2 3" xfId="9980"/>
    <cellStyle name="Акцент2 2 30" xfId="9981"/>
    <cellStyle name="Акцент2 2 31" xfId="9982"/>
    <cellStyle name="Акцент2 2 32" xfId="9983"/>
    <cellStyle name="Акцент2 2 33" xfId="9984"/>
    <cellStyle name="Акцент2 2 34" xfId="9985"/>
    <cellStyle name="Акцент2 2 35" xfId="9986"/>
    <cellStyle name="Акцент2 2 4" xfId="9987"/>
    <cellStyle name="Акцент2 2 5" xfId="9988"/>
    <cellStyle name="Акцент2 2 6" xfId="9989"/>
    <cellStyle name="Акцент2 2 7" xfId="9990"/>
    <cellStyle name="Акцент2 2 8" xfId="9991"/>
    <cellStyle name="Акцент2 2 9" xfId="9992"/>
    <cellStyle name="Акцент2 20" xfId="9993"/>
    <cellStyle name="Акцент2 21" xfId="9994"/>
    <cellStyle name="Акцент2 22" xfId="9995"/>
    <cellStyle name="Акцент2 22 2" xfId="9996"/>
    <cellStyle name="Акцент2 23" xfId="9997"/>
    <cellStyle name="Акцент2 24" xfId="9998"/>
    <cellStyle name="Акцент2 25" xfId="9999"/>
    <cellStyle name="Акцент2 26" xfId="10000"/>
    <cellStyle name="Акцент2 27" xfId="10001"/>
    <cellStyle name="Акцент2 28" xfId="10002"/>
    <cellStyle name="Акцент2 29" xfId="10003"/>
    <cellStyle name="Акцент2 3" xfId="10004"/>
    <cellStyle name="Акцент2 3 2" xfId="10005"/>
    <cellStyle name="Акцент2 3 3" xfId="10006"/>
    <cellStyle name="Акцент2 30" xfId="10007"/>
    <cellStyle name="Акцент2 31" xfId="10008"/>
    <cellStyle name="Акцент2 32" xfId="10009"/>
    <cellStyle name="Акцент2 33" xfId="10010"/>
    <cellStyle name="Акцент2 34" xfId="10011"/>
    <cellStyle name="Акцент2 35" xfId="10012"/>
    <cellStyle name="Акцент2 36" xfId="10013"/>
    <cellStyle name="Акцент2 37" xfId="10014"/>
    <cellStyle name="Акцент2 4" xfId="10015"/>
    <cellStyle name="Акцент2 4 2" xfId="10016"/>
    <cellStyle name="Акцент2 4 3" xfId="10017"/>
    <cellStyle name="Акцент2 5" xfId="10018"/>
    <cellStyle name="Акцент2 5 2" xfId="10019"/>
    <cellStyle name="Акцент2 5 3" xfId="10020"/>
    <cellStyle name="Акцент2 6" xfId="10021"/>
    <cellStyle name="Акцент2 6 2" xfId="10022"/>
    <cellStyle name="Акцент2 6 3" xfId="10023"/>
    <cellStyle name="Акцент2 7" xfId="10024"/>
    <cellStyle name="Акцент2 7 2" xfId="10025"/>
    <cellStyle name="Акцент2 7 3" xfId="10026"/>
    <cellStyle name="Акцент2 8" xfId="10027"/>
    <cellStyle name="Акцент2 8 2" xfId="10028"/>
    <cellStyle name="Акцент2 8 3" xfId="10029"/>
    <cellStyle name="Акцент2 9" xfId="10030"/>
    <cellStyle name="Акцент2 9 2" xfId="10031"/>
    <cellStyle name="Акцент2 9 3" xfId="10032"/>
    <cellStyle name="Акцент3 1" xfId="10033"/>
    <cellStyle name="Акцент3 10" xfId="10034"/>
    <cellStyle name="Акцент3 10 2" xfId="10035"/>
    <cellStyle name="Акцент3 10 3" xfId="10036"/>
    <cellStyle name="Акцент3 11" xfId="10037"/>
    <cellStyle name="Акцент3 11 2" xfId="10038"/>
    <cellStyle name="Акцент3 11 3" xfId="10039"/>
    <cellStyle name="Акцент3 12" xfId="10040"/>
    <cellStyle name="Акцент3 12 2" xfId="10041"/>
    <cellStyle name="Акцент3 12 3" xfId="10042"/>
    <cellStyle name="Акцент3 13" xfId="10043"/>
    <cellStyle name="Акцент3 14" xfId="10044"/>
    <cellStyle name="Акцент3 15" xfId="10045"/>
    <cellStyle name="Акцент3 16" xfId="10046"/>
    <cellStyle name="Акцент3 17" xfId="10047"/>
    <cellStyle name="Акцент3 18" xfId="10048"/>
    <cellStyle name="Акцент3 19" xfId="10049"/>
    <cellStyle name="Акцент3 2" xfId="25"/>
    <cellStyle name="Акцент3 2 10" xfId="10050"/>
    <cellStyle name="Акцент3 2 11" xfId="10051"/>
    <cellStyle name="Акцент3 2 12" xfId="10052"/>
    <cellStyle name="Акцент3 2 13" xfId="10053"/>
    <cellStyle name="Акцент3 2 14" xfId="10054"/>
    <cellStyle name="Акцент3 2 15" xfId="10055"/>
    <cellStyle name="Акцент3 2 16" xfId="10056"/>
    <cellStyle name="Акцент3 2 16 2" xfId="10057"/>
    <cellStyle name="Акцент3 2 16 3" xfId="10058"/>
    <cellStyle name="Акцент3 2 16 4" xfId="10059"/>
    <cellStyle name="Акцент3 2 16 5" xfId="10060"/>
    <cellStyle name="Акцент3 2 16 6" xfId="10061"/>
    <cellStyle name="Акцент3 2 16 7" xfId="10062"/>
    <cellStyle name="Акцент3 2 17" xfId="10063"/>
    <cellStyle name="Акцент3 2 18" xfId="10064"/>
    <cellStyle name="Акцент3 2 19" xfId="10065"/>
    <cellStyle name="Акцент3 2 2" xfId="10066"/>
    <cellStyle name="Акцент3 2 2 10" xfId="10067"/>
    <cellStyle name="Акцент3 2 2 11" xfId="10068"/>
    <cellStyle name="Акцент3 2 2 12" xfId="10069"/>
    <cellStyle name="Акцент3 2 2 13" xfId="10070"/>
    <cellStyle name="Акцент3 2 2 14" xfId="10071"/>
    <cellStyle name="Акцент3 2 2 15" xfId="10072"/>
    <cellStyle name="Акцент3 2 2 16" xfId="10073"/>
    <cellStyle name="Акцент3 2 2 17" xfId="10074"/>
    <cellStyle name="Акцент3 2 2 18" xfId="10075"/>
    <cellStyle name="Акцент3 2 2 19" xfId="10076"/>
    <cellStyle name="Акцент3 2 2 2" xfId="10077"/>
    <cellStyle name="Акцент3 2 2 2 2" xfId="10078"/>
    <cellStyle name="Акцент3 2 2 2 3" xfId="10079"/>
    <cellStyle name="Акцент3 2 2 2 4" xfId="10080"/>
    <cellStyle name="Акцент3 2 2 2 5" xfId="10081"/>
    <cellStyle name="Акцент3 2 2 2 6" xfId="10082"/>
    <cellStyle name="Акцент3 2 2 20" xfId="10083"/>
    <cellStyle name="Акцент3 2 2 21" xfId="10084"/>
    <cellStyle name="Акцент3 2 2 22" xfId="10085"/>
    <cellStyle name="Акцент3 2 2 3" xfId="10086"/>
    <cellStyle name="Акцент3 2 2 4" xfId="10087"/>
    <cellStyle name="Акцент3 2 2 5" xfId="10088"/>
    <cellStyle name="Акцент3 2 2 6" xfId="10089"/>
    <cellStyle name="Акцент3 2 2 7" xfId="10090"/>
    <cellStyle name="Акцент3 2 2 8" xfId="10091"/>
    <cellStyle name="Акцент3 2 2 9" xfId="10092"/>
    <cellStyle name="Акцент3 2 20" xfId="10093"/>
    <cellStyle name="Акцент3 2 21" xfId="10094"/>
    <cellStyle name="Акцент3 2 22" xfId="10095"/>
    <cellStyle name="Акцент3 2 23" xfId="10096"/>
    <cellStyle name="Акцент3 2 24" xfId="10097"/>
    <cellStyle name="Акцент3 2 25" xfId="10098"/>
    <cellStyle name="Акцент3 2 26" xfId="10099"/>
    <cellStyle name="Акцент3 2 27" xfId="10100"/>
    <cellStyle name="Акцент3 2 28" xfId="10101"/>
    <cellStyle name="Акцент3 2 29" xfId="10102"/>
    <cellStyle name="Акцент3 2 3" xfId="10103"/>
    <cellStyle name="Акцент3 2 30" xfId="10104"/>
    <cellStyle name="Акцент3 2 31" xfId="10105"/>
    <cellStyle name="Акцент3 2 32" xfId="10106"/>
    <cellStyle name="Акцент3 2 33" xfId="10107"/>
    <cellStyle name="Акцент3 2 34" xfId="10108"/>
    <cellStyle name="Акцент3 2 35" xfId="10109"/>
    <cellStyle name="Акцент3 2 4" xfId="10110"/>
    <cellStyle name="Акцент3 2 5" xfId="10111"/>
    <cellStyle name="Акцент3 2 6" xfId="10112"/>
    <cellStyle name="Акцент3 2 7" xfId="10113"/>
    <cellStyle name="Акцент3 2 8" xfId="10114"/>
    <cellStyle name="Акцент3 2 9" xfId="10115"/>
    <cellStyle name="Акцент3 20" xfId="10116"/>
    <cellStyle name="Акцент3 21" xfId="10117"/>
    <cellStyle name="Акцент3 22" xfId="10118"/>
    <cellStyle name="Акцент3 22 2" xfId="10119"/>
    <cellStyle name="Акцент3 23" xfId="10120"/>
    <cellStyle name="Акцент3 24" xfId="10121"/>
    <cellStyle name="Акцент3 25" xfId="10122"/>
    <cellStyle name="Акцент3 26" xfId="10123"/>
    <cellStyle name="Акцент3 27" xfId="10124"/>
    <cellStyle name="Акцент3 28" xfId="10125"/>
    <cellStyle name="Акцент3 29" xfId="10126"/>
    <cellStyle name="Акцент3 3" xfId="10127"/>
    <cellStyle name="Акцент3 3 2" xfId="10128"/>
    <cellStyle name="Акцент3 3 3" xfId="10129"/>
    <cellStyle name="Акцент3 30" xfId="10130"/>
    <cellStyle name="Акцент3 31" xfId="10131"/>
    <cellStyle name="Акцент3 32" xfId="10132"/>
    <cellStyle name="Акцент3 33" xfId="10133"/>
    <cellStyle name="Акцент3 34" xfId="10134"/>
    <cellStyle name="Акцент3 35" xfId="10135"/>
    <cellStyle name="Акцент3 36" xfId="10136"/>
    <cellStyle name="Акцент3 37" xfId="10137"/>
    <cellStyle name="Акцент3 4" xfId="10138"/>
    <cellStyle name="Акцент3 4 2" xfId="10139"/>
    <cellStyle name="Акцент3 4 3" xfId="10140"/>
    <cellStyle name="Акцент3 5" xfId="10141"/>
    <cellStyle name="Акцент3 5 2" xfId="10142"/>
    <cellStyle name="Акцент3 5 3" xfId="10143"/>
    <cellStyle name="Акцент3 6" xfId="10144"/>
    <cellStyle name="Акцент3 6 2" xfId="10145"/>
    <cellStyle name="Акцент3 6 3" xfId="10146"/>
    <cellStyle name="Акцент3 7" xfId="10147"/>
    <cellStyle name="Акцент3 7 2" xfId="10148"/>
    <cellStyle name="Акцент3 7 3" xfId="10149"/>
    <cellStyle name="Акцент3 8" xfId="10150"/>
    <cellStyle name="Акцент3 8 2" xfId="10151"/>
    <cellStyle name="Акцент3 8 3" xfId="10152"/>
    <cellStyle name="Акцент3 9" xfId="10153"/>
    <cellStyle name="Акцент3 9 2" xfId="10154"/>
    <cellStyle name="Акцент3 9 3" xfId="10155"/>
    <cellStyle name="Акцент4 1" xfId="10156"/>
    <cellStyle name="Акцент4 10" xfId="10157"/>
    <cellStyle name="Акцент4 10 2" xfId="10158"/>
    <cellStyle name="Акцент4 10 3" xfId="10159"/>
    <cellStyle name="Акцент4 11" xfId="10160"/>
    <cellStyle name="Акцент4 11 2" xfId="10161"/>
    <cellStyle name="Акцент4 11 3" xfId="10162"/>
    <cellStyle name="Акцент4 12" xfId="10163"/>
    <cellStyle name="Акцент4 12 2" xfId="10164"/>
    <cellStyle name="Акцент4 12 3" xfId="10165"/>
    <cellStyle name="Акцент4 13" xfId="10166"/>
    <cellStyle name="Акцент4 14" xfId="10167"/>
    <cellStyle name="Акцент4 15" xfId="10168"/>
    <cellStyle name="Акцент4 16" xfId="10169"/>
    <cellStyle name="Акцент4 17" xfId="10170"/>
    <cellStyle name="Акцент4 18" xfId="10171"/>
    <cellStyle name="Акцент4 19" xfId="10172"/>
    <cellStyle name="Акцент4 2" xfId="26"/>
    <cellStyle name="Акцент4 2 10" xfId="10173"/>
    <cellStyle name="Акцент4 2 11" xfId="10174"/>
    <cellStyle name="Акцент4 2 12" xfId="10175"/>
    <cellStyle name="Акцент4 2 13" xfId="10176"/>
    <cellStyle name="Акцент4 2 14" xfId="10177"/>
    <cellStyle name="Акцент4 2 15" xfId="10178"/>
    <cellStyle name="Акцент4 2 16" xfId="10179"/>
    <cellStyle name="Акцент4 2 16 2" xfId="10180"/>
    <cellStyle name="Акцент4 2 16 3" xfId="10181"/>
    <cellStyle name="Акцент4 2 16 4" xfId="10182"/>
    <cellStyle name="Акцент4 2 16 5" xfId="10183"/>
    <cellStyle name="Акцент4 2 16 6" xfId="10184"/>
    <cellStyle name="Акцент4 2 16 7" xfId="10185"/>
    <cellStyle name="Акцент4 2 17" xfId="10186"/>
    <cellStyle name="Акцент4 2 18" xfId="10187"/>
    <cellStyle name="Акцент4 2 19" xfId="10188"/>
    <cellStyle name="Акцент4 2 2" xfId="10189"/>
    <cellStyle name="Акцент4 2 2 10" xfId="10190"/>
    <cellStyle name="Акцент4 2 2 11" xfId="10191"/>
    <cellStyle name="Акцент4 2 2 12" xfId="10192"/>
    <cellStyle name="Акцент4 2 2 13" xfId="10193"/>
    <cellStyle name="Акцент4 2 2 14" xfId="10194"/>
    <cellStyle name="Акцент4 2 2 15" xfId="10195"/>
    <cellStyle name="Акцент4 2 2 16" xfId="10196"/>
    <cellStyle name="Акцент4 2 2 17" xfId="10197"/>
    <cellStyle name="Акцент4 2 2 18" xfId="10198"/>
    <cellStyle name="Акцент4 2 2 19" xfId="10199"/>
    <cellStyle name="Акцент4 2 2 2" xfId="10200"/>
    <cellStyle name="Акцент4 2 2 2 2" xfId="10201"/>
    <cellStyle name="Акцент4 2 2 2 3" xfId="10202"/>
    <cellStyle name="Акцент4 2 2 2 4" xfId="10203"/>
    <cellStyle name="Акцент4 2 2 2 5" xfId="10204"/>
    <cellStyle name="Акцент4 2 2 2 6" xfId="10205"/>
    <cellStyle name="Акцент4 2 2 20" xfId="10206"/>
    <cellStyle name="Акцент4 2 2 21" xfId="10207"/>
    <cellStyle name="Акцент4 2 2 22" xfId="10208"/>
    <cellStyle name="Акцент4 2 2 3" xfId="10209"/>
    <cellStyle name="Акцент4 2 2 4" xfId="10210"/>
    <cellStyle name="Акцент4 2 2 5" xfId="10211"/>
    <cellStyle name="Акцент4 2 2 6" xfId="10212"/>
    <cellStyle name="Акцент4 2 2 7" xfId="10213"/>
    <cellStyle name="Акцент4 2 2 8" xfId="10214"/>
    <cellStyle name="Акцент4 2 2 9" xfId="10215"/>
    <cellStyle name="Акцент4 2 20" xfId="10216"/>
    <cellStyle name="Акцент4 2 21" xfId="10217"/>
    <cellStyle name="Акцент4 2 22" xfId="10218"/>
    <cellStyle name="Акцент4 2 23" xfId="10219"/>
    <cellStyle name="Акцент4 2 24" xfId="10220"/>
    <cellStyle name="Акцент4 2 25" xfId="10221"/>
    <cellStyle name="Акцент4 2 26" xfId="10222"/>
    <cellStyle name="Акцент4 2 27" xfId="10223"/>
    <cellStyle name="Акцент4 2 28" xfId="10224"/>
    <cellStyle name="Акцент4 2 29" xfId="10225"/>
    <cellStyle name="Акцент4 2 3" xfId="10226"/>
    <cellStyle name="Акцент4 2 30" xfId="10227"/>
    <cellStyle name="Акцент4 2 31" xfId="10228"/>
    <cellStyle name="Акцент4 2 32" xfId="10229"/>
    <cellStyle name="Акцент4 2 33" xfId="10230"/>
    <cellStyle name="Акцент4 2 34" xfId="10231"/>
    <cellStyle name="Акцент4 2 35" xfId="10232"/>
    <cellStyle name="Акцент4 2 4" xfId="10233"/>
    <cellStyle name="Акцент4 2 5" xfId="10234"/>
    <cellStyle name="Акцент4 2 6" xfId="10235"/>
    <cellStyle name="Акцент4 2 7" xfId="10236"/>
    <cellStyle name="Акцент4 2 8" xfId="10237"/>
    <cellStyle name="Акцент4 2 9" xfId="10238"/>
    <cellStyle name="Акцент4 20" xfId="10239"/>
    <cellStyle name="Акцент4 21" xfId="10240"/>
    <cellStyle name="Акцент4 22" xfId="10241"/>
    <cellStyle name="Акцент4 22 2" xfId="10242"/>
    <cellStyle name="Акцент4 23" xfId="10243"/>
    <cellStyle name="Акцент4 24" xfId="10244"/>
    <cellStyle name="Акцент4 25" xfId="10245"/>
    <cellStyle name="Акцент4 26" xfId="10246"/>
    <cellStyle name="Акцент4 27" xfId="10247"/>
    <cellStyle name="Акцент4 28" xfId="10248"/>
    <cellStyle name="Акцент4 29" xfId="10249"/>
    <cellStyle name="Акцент4 3" xfId="10250"/>
    <cellStyle name="Акцент4 3 2" xfId="10251"/>
    <cellStyle name="Акцент4 3 3" xfId="10252"/>
    <cellStyle name="Акцент4 30" xfId="10253"/>
    <cellStyle name="Акцент4 31" xfId="10254"/>
    <cellStyle name="Акцент4 32" xfId="10255"/>
    <cellStyle name="Акцент4 33" xfId="10256"/>
    <cellStyle name="Акцент4 34" xfId="10257"/>
    <cellStyle name="Акцент4 35" xfId="10258"/>
    <cellStyle name="Акцент4 36" xfId="10259"/>
    <cellStyle name="Акцент4 37" xfId="10260"/>
    <cellStyle name="Акцент4 38" xfId="10261"/>
    <cellStyle name="Акцент4 4" xfId="10262"/>
    <cellStyle name="Акцент4 4 2" xfId="10263"/>
    <cellStyle name="Акцент4 4 3" xfId="10264"/>
    <cellStyle name="Акцент4 5" xfId="10265"/>
    <cellStyle name="Акцент4 5 2" xfId="10266"/>
    <cellStyle name="Акцент4 5 3" xfId="10267"/>
    <cellStyle name="Акцент4 6" xfId="10268"/>
    <cellStyle name="Акцент4 6 2" xfId="10269"/>
    <cellStyle name="Акцент4 6 3" xfId="10270"/>
    <cellStyle name="Акцент4 7" xfId="10271"/>
    <cellStyle name="Акцент4 7 2" xfId="10272"/>
    <cellStyle name="Акцент4 7 3" xfId="10273"/>
    <cellStyle name="Акцент4 8" xfId="10274"/>
    <cellStyle name="Акцент4 8 2" xfId="10275"/>
    <cellStyle name="Акцент4 8 3" xfId="10276"/>
    <cellStyle name="Акцент4 9" xfId="10277"/>
    <cellStyle name="Акцент4 9 2" xfId="10278"/>
    <cellStyle name="Акцент4 9 3" xfId="10279"/>
    <cellStyle name="Акцент5 1" xfId="10280"/>
    <cellStyle name="Акцент5 10" xfId="10281"/>
    <cellStyle name="Акцент5 10 2" xfId="10282"/>
    <cellStyle name="Акцент5 10 3" xfId="10283"/>
    <cellStyle name="Акцент5 11" xfId="10284"/>
    <cellStyle name="Акцент5 11 2" xfId="10285"/>
    <cellStyle name="Акцент5 11 3" xfId="10286"/>
    <cellStyle name="Акцент5 12" xfId="10287"/>
    <cellStyle name="Акцент5 12 2" xfId="10288"/>
    <cellStyle name="Акцент5 12 3" xfId="10289"/>
    <cellStyle name="Акцент5 13" xfId="10290"/>
    <cellStyle name="Акцент5 14" xfId="10291"/>
    <cellStyle name="Акцент5 15" xfId="10292"/>
    <cellStyle name="Акцент5 16" xfId="10293"/>
    <cellStyle name="Акцент5 17" xfId="10294"/>
    <cellStyle name="Акцент5 18" xfId="10295"/>
    <cellStyle name="Акцент5 19" xfId="10296"/>
    <cellStyle name="Акцент5 2" xfId="27"/>
    <cellStyle name="Акцент5 2 10" xfId="10297"/>
    <cellStyle name="Акцент5 2 11" xfId="10298"/>
    <cellStyle name="Акцент5 2 12" xfId="10299"/>
    <cellStyle name="Акцент5 2 13" xfId="10300"/>
    <cellStyle name="Акцент5 2 14" xfId="10301"/>
    <cellStyle name="Акцент5 2 15" xfId="10302"/>
    <cellStyle name="Акцент5 2 16" xfId="10303"/>
    <cellStyle name="Акцент5 2 16 2" xfId="10304"/>
    <cellStyle name="Акцент5 2 16 3" xfId="10305"/>
    <cellStyle name="Акцент5 2 16 4" xfId="10306"/>
    <cellStyle name="Акцент5 2 16 5" xfId="10307"/>
    <cellStyle name="Акцент5 2 16 6" xfId="10308"/>
    <cellStyle name="Акцент5 2 16 7" xfId="10309"/>
    <cellStyle name="Акцент5 2 17" xfId="10310"/>
    <cellStyle name="Акцент5 2 18" xfId="10311"/>
    <cellStyle name="Акцент5 2 19" xfId="10312"/>
    <cellStyle name="Акцент5 2 2" xfId="10313"/>
    <cellStyle name="Акцент5 2 2 10" xfId="10314"/>
    <cellStyle name="Акцент5 2 2 11" xfId="10315"/>
    <cellStyle name="Акцент5 2 2 12" xfId="10316"/>
    <cellStyle name="Акцент5 2 2 13" xfId="10317"/>
    <cellStyle name="Акцент5 2 2 14" xfId="10318"/>
    <cellStyle name="Акцент5 2 2 15" xfId="10319"/>
    <cellStyle name="Акцент5 2 2 16" xfId="10320"/>
    <cellStyle name="Акцент5 2 2 17" xfId="10321"/>
    <cellStyle name="Акцент5 2 2 18" xfId="10322"/>
    <cellStyle name="Акцент5 2 2 19" xfId="10323"/>
    <cellStyle name="Акцент5 2 2 2" xfId="10324"/>
    <cellStyle name="Акцент5 2 2 2 2" xfId="10325"/>
    <cellStyle name="Акцент5 2 2 2 3" xfId="10326"/>
    <cellStyle name="Акцент5 2 2 2 4" xfId="10327"/>
    <cellStyle name="Акцент5 2 2 2 5" xfId="10328"/>
    <cellStyle name="Акцент5 2 2 2 6" xfId="10329"/>
    <cellStyle name="Акцент5 2 2 20" xfId="10330"/>
    <cellStyle name="Акцент5 2 2 21" xfId="10331"/>
    <cellStyle name="Акцент5 2 2 22" xfId="10332"/>
    <cellStyle name="Акцент5 2 2 3" xfId="10333"/>
    <cellStyle name="Акцент5 2 2 4" xfId="10334"/>
    <cellStyle name="Акцент5 2 2 5" xfId="10335"/>
    <cellStyle name="Акцент5 2 2 6" xfId="10336"/>
    <cellStyle name="Акцент5 2 2 7" xfId="10337"/>
    <cellStyle name="Акцент5 2 2 8" xfId="10338"/>
    <cellStyle name="Акцент5 2 2 9" xfId="10339"/>
    <cellStyle name="Акцент5 2 20" xfId="10340"/>
    <cellStyle name="Акцент5 2 21" xfId="10341"/>
    <cellStyle name="Акцент5 2 22" xfId="10342"/>
    <cellStyle name="Акцент5 2 23" xfId="10343"/>
    <cellStyle name="Акцент5 2 24" xfId="10344"/>
    <cellStyle name="Акцент5 2 25" xfId="10345"/>
    <cellStyle name="Акцент5 2 26" xfId="10346"/>
    <cellStyle name="Акцент5 2 27" xfId="10347"/>
    <cellStyle name="Акцент5 2 28" xfId="10348"/>
    <cellStyle name="Акцент5 2 29" xfId="10349"/>
    <cellStyle name="Акцент5 2 3" xfId="10350"/>
    <cellStyle name="Акцент5 2 30" xfId="10351"/>
    <cellStyle name="Акцент5 2 31" xfId="10352"/>
    <cellStyle name="Акцент5 2 32" xfId="10353"/>
    <cellStyle name="Акцент5 2 33" xfId="10354"/>
    <cellStyle name="Акцент5 2 34" xfId="10355"/>
    <cellStyle name="Акцент5 2 35" xfId="10356"/>
    <cellStyle name="Акцент5 2 4" xfId="10357"/>
    <cellStyle name="Акцент5 2 5" xfId="10358"/>
    <cellStyle name="Акцент5 2 6" xfId="10359"/>
    <cellStyle name="Акцент5 2 7" xfId="10360"/>
    <cellStyle name="Акцент5 2 8" xfId="10361"/>
    <cellStyle name="Акцент5 2 9" xfId="10362"/>
    <cellStyle name="Акцент5 20" xfId="10363"/>
    <cellStyle name="Акцент5 21" xfId="10364"/>
    <cellStyle name="Акцент5 22" xfId="10365"/>
    <cellStyle name="Акцент5 22 2" xfId="10366"/>
    <cellStyle name="Акцент5 23" xfId="10367"/>
    <cellStyle name="Акцент5 24" xfId="10368"/>
    <cellStyle name="Акцент5 25" xfId="10369"/>
    <cellStyle name="Акцент5 26" xfId="10370"/>
    <cellStyle name="Акцент5 27" xfId="10371"/>
    <cellStyle name="Акцент5 28" xfId="10372"/>
    <cellStyle name="Акцент5 29" xfId="10373"/>
    <cellStyle name="Акцент5 3" xfId="10374"/>
    <cellStyle name="Акцент5 3 2" xfId="10375"/>
    <cellStyle name="Акцент5 3 3" xfId="10376"/>
    <cellStyle name="Акцент5 30" xfId="10377"/>
    <cellStyle name="Акцент5 31" xfId="10378"/>
    <cellStyle name="Акцент5 32" xfId="10379"/>
    <cellStyle name="Акцент5 33" xfId="10380"/>
    <cellStyle name="Акцент5 34" xfId="10381"/>
    <cellStyle name="Акцент5 35" xfId="10382"/>
    <cellStyle name="Акцент5 36" xfId="10383"/>
    <cellStyle name="Акцент5 37" xfId="10384"/>
    <cellStyle name="Акцент5 4" xfId="10385"/>
    <cellStyle name="Акцент5 4 2" xfId="10386"/>
    <cellStyle name="Акцент5 4 3" xfId="10387"/>
    <cellStyle name="Акцент5 5" xfId="10388"/>
    <cellStyle name="Акцент5 5 2" xfId="10389"/>
    <cellStyle name="Акцент5 5 3" xfId="10390"/>
    <cellStyle name="Акцент5 6" xfId="10391"/>
    <cellStyle name="Акцент5 6 2" xfId="10392"/>
    <cellStyle name="Акцент5 6 3" xfId="10393"/>
    <cellStyle name="Акцент5 7" xfId="10394"/>
    <cellStyle name="Акцент5 7 2" xfId="10395"/>
    <cellStyle name="Акцент5 7 3" xfId="10396"/>
    <cellStyle name="Акцент5 8" xfId="10397"/>
    <cellStyle name="Акцент5 8 2" xfId="10398"/>
    <cellStyle name="Акцент5 8 3" xfId="10399"/>
    <cellStyle name="Акцент5 9" xfId="10400"/>
    <cellStyle name="Акцент5 9 2" xfId="10401"/>
    <cellStyle name="Акцент5 9 3" xfId="10402"/>
    <cellStyle name="Акцент6 1" xfId="10403"/>
    <cellStyle name="Акцент6 10" xfId="10404"/>
    <cellStyle name="Акцент6 10 2" xfId="10405"/>
    <cellStyle name="Акцент6 10 3" xfId="10406"/>
    <cellStyle name="Акцент6 11" xfId="10407"/>
    <cellStyle name="Акцент6 11 2" xfId="10408"/>
    <cellStyle name="Акцент6 11 3" xfId="10409"/>
    <cellStyle name="Акцент6 12" xfId="10410"/>
    <cellStyle name="Акцент6 12 2" xfId="10411"/>
    <cellStyle name="Акцент6 12 3" xfId="10412"/>
    <cellStyle name="Акцент6 13" xfId="10413"/>
    <cellStyle name="Акцент6 14" xfId="10414"/>
    <cellStyle name="Акцент6 15" xfId="10415"/>
    <cellStyle name="Акцент6 16" xfId="10416"/>
    <cellStyle name="Акцент6 17" xfId="10417"/>
    <cellStyle name="Акцент6 18" xfId="10418"/>
    <cellStyle name="Акцент6 19" xfId="10419"/>
    <cellStyle name="Акцент6 2" xfId="28"/>
    <cellStyle name="Акцент6 2 10" xfId="10420"/>
    <cellStyle name="Акцент6 2 11" xfId="10421"/>
    <cellStyle name="Акцент6 2 12" xfId="10422"/>
    <cellStyle name="Акцент6 2 13" xfId="10423"/>
    <cellStyle name="Акцент6 2 14" xfId="10424"/>
    <cellStyle name="Акцент6 2 15" xfId="10425"/>
    <cellStyle name="Акцент6 2 16" xfId="10426"/>
    <cellStyle name="Акцент6 2 16 2" xfId="10427"/>
    <cellStyle name="Акцент6 2 16 3" xfId="10428"/>
    <cellStyle name="Акцент6 2 16 4" xfId="10429"/>
    <cellStyle name="Акцент6 2 16 5" xfId="10430"/>
    <cellStyle name="Акцент6 2 16 6" xfId="10431"/>
    <cellStyle name="Акцент6 2 16 7" xfId="10432"/>
    <cellStyle name="Акцент6 2 17" xfId="10433"/>
    <cellStyle name="Акцент6 2 18" xfId="10434"/>
    <cellStyle name="Акцент6 2 19" xfId="10435"/>
    <cellStyle name="Акцент6 2 2" xfId="10436"/>
    <cellStyle name="Акцент6 2 2 10" xfId="10437"/>
    <cellStyle name="Акцент6 2 2 11" xfId="10438"/>
    <cellStyle name="Акцент6 2 2 12" xfId="10439"/>
    <cellStyle name="Акцент6 2 2 13" xfId="10440"/>
    <cellStyle name="Акцент6 2 2 14" xfId="10441"/>
    <cellStyle name="Акцент6 2 2 15" xfId="10442"/>
    <cellStyle name="Акцент6 2 2 16" xfId="10443"/>
    <cellStyle name="Акцент6 2 2 17" xfId="10444"/>
    <cellStyle name="Акцент6 2 2 18" xfId="10445"/>
    <cellStyle name="Акцент6 2 2 19" xfId="10446"/>
    <cellStyle name="Акцент6 2 2 2" xfId="10447"/>
    <cellStyle name="Акцент6 2 2 2 2" xfId="10448"/>
    <cellStyle name="Акцент6 2 2 2 3" xfId="10449"/>
    <cellStyle name="Акцент6 2 2 2 4" xfId="10450"/>
    <cellStyle name="Акцент6 2 2 2 5" xfId="10451"/>
    <cellStyle name="Акцент6 2 2 2 6" xfId="10452"/>
    <cellStyle name="Акцент6 2 2 20" xfId="10453"/>
    <cellStyle name="Акцент6 2 2 21" xfId="10454"/>
    <cellStyle name="Акцент6 2 2 22" xfId="10455"/>
    <cellStyle name="Акцент6 2 2 3" xfId="10456"/>
    <cellStyle name="Акцент6 2 2 4" xfId="10457"/>
    <cellStyle name="Акцент6 2 2 5" xfId="10458"/>
    <cellStyle name="Акцент6 2 2 6" xfId="10459"/>
    <cellStyle name="Акцент6 2 2 7" xfId="10460"/>
    <cellStyle name="Акцент6 2 2 8" xfId="10461"/>
    <cellStyle name="Акцент6 2 2 9" xfId="10462"/>
    <cellStyle name="Акцент6 2 20" xfId="10463"/>
    <cellStyle name="Акцент6 2 21" xfId="10464"/>
    <cellStyle name="Акцент6 2 22" xfId="10465"/>
    <cellStyle name="Акцент6 2 23" xfId="10466"/>
    <cellStyle name="Акцент6 2 24" xfId="10467"/>
    <cellStyle name="Акцент6 2 25" xfId="10468"/>
    <cellStyle name="Акцент6 2 26" xfId="10469"/>
    <cellStyle name="Акцент6 2 27" xfId="10470"/>
    <cellStyle name="Акцент6 2 28" xfId="10471"/>
    <cellStyle name="Акцент6 2 29" xfId="10472"/>
    <cellStyle name="Акцент6 2 3" xfId="10473"/>
    <cellStyle name="Акцент6 2 30" xfId="10474"/>
    <cellStyle name="Акцент6 2 31" xfId="10475"/>
    <cellStyle name="Акцент6 2 32" xfId="10476"/>
    <cellStyle name="Акцент6 2 33" xfId="10477"/>
    <cellStyle name="Акцент6 2 34" xfId="10478"/>
    <cellStyle name="Акцент6 2 35" xfId="10479"/>
    <cellStyle name="Акцент6 2 4" xfId="10480"/>
    <cellStyle name="Акцент6 2 5" xfId="10481"/>
    <cellStyle name="Акцент6 2 6" xfId="10482"/>
    <cellStyle name="Акцент6 2 7" xfId="10483"/>
    <cellStyle name="Акцент6 2 8" xfId="10484"/>
    <cellStyle name="Акцент6 2 9" xfId="10485"/>
    <cellStyle name="Акцент6 20" xfId="10486"/>
    <cellStyle name="Акцент6 21" xfId="10487"/>
    <cellStyle name="Акцент6 22" xfId="10488"/>
    <cellStyle name="Акцент6 22 2" xfId="10489"/>
    <cellStyle name="Акцент6 23" xfId="10490"/>
    <cellStyle name="Акцент6 24" xfId="10491"/>
    <cellStyle name="Акцент6 25" xfId="10492"/>
    <cellStyle name="Акцент6 26" xfId="10493"/>
    <cellStyle name="Акцент6 27" xfId="10494"/>
    <cellStyle name="Акцент6 28" xfId="10495"/>
    <cellStyle name="Акцент6 29" xfId="10496"/>
    <cellStyle name="Акцент6 3" xfId="10497"/>
    <cellStyle name="Акцент6 3 2" xfId="10498"/>
    <cellStyle name="Акцент6 3 3" xfId="10499"/>
    <cellStyle name="Акцент6 30" xfId="10500"/>
    <cellStyle name="Акцент6 31" xfId="10501"/>
    <cellStyle name="Акцент6 32" xfId="10502"/>
    <cellStyle name="Акцент6 33" xfId="10503"/>
    <cellStyle name="Акцент6 34" xfId="10504"/>
    <cellStyle name="Акцент6 35" xfId="10505"/>
    <cellStyle name="Акцент6 36" xfId="10506"/>
    <cellStyle name="Акцент6 37" xfId="10507"/>
    <cellStyle name="Акцент6 4" xfId="10508"/>
    <cellStyle name="Акцент6 4 2" xfId="10509"/>
    <cellStyle name="Акцент6 4 3" xfId="10510"/>
    <cellStyle name="Акцент6 5" xfId="10511"/>
    <cellStyle name="Акцент6 5 2" xfId="10512"/>
    <cellStyle name="Акцент6 5 3" xfId="10513"/>
    <cellStyle name="Акцент6 6" xfId="10514"/>
    <cellStyle name="Акцент6 6 2" xfId="10515"/>
    <cellStyle name="Акцент6 6 3" xfId="10516"/>
    <cellStyle name="Акцент6 7" xfId="10517"/>
    <cellStyle name="Акцент6 7 2" xfId="10518"/>
    <cellStyle name="Акцент6 7 3" xfId="10519"/>
    <cellStyle name="Акцент6 8" xfId="10520"/>
    <cellStyle name="Акцент6 8 2" xfId="10521"/>
    <cellStyle name="Акцент6 8 3" xfId="10522"/>
    <cellStyle name="Акцент6 9" xfId="10523"/>
    <cellStyle name="Акцент6 9 2" xfId="10524"/>
    <cellStyle name="Акцент6 9 3" xfId="10525"/>
    <cellStyle name="Ввод  1" xfId="10526"/>
    <cellStyle name="Ввод  1 2" xfId="10527"/>
    <cellStyle name="Ввод  10" xfId="10528"/>
    <cellStyle name="Ввод  10 2" xfId="10529"/>
    <cellStyle name="Ввод  10 2 2" xfId="10530"/>
    <cellStyle name="Ввод  10 2 2 2" xfId="10531"/>
    <cellStyle name="Ввод  10 2 2 3" xfId="10532"/>
    <cellStyle name="Ввод  10 2 2 4" xfId="10533"/>
    <cellStyle name="Ввод  10 2 2 5" xfId="10534"/>
    <cellStyle name="Ввод  10 2 3" xfId="10535"/>
    <cellStyle name="Ввод  10 2 3 2" xfId="10536"/>
    <cellStyle name="Ввод  10 2 4" xfId="10537"/>
    <cellStyle name="Ввод  10 2 4 2" xfId="10538"/>
    <cellStyle name="Ввод  10 2 5" xfId="10539"/>
    <cellStyle name="Ввод  10 2 5 2" xfId="10540"/>
    <cellStyle name="Ввод  10 2 6" xfId="10541"/>
    <cellStyle name="Ввод  10 2 6 2" xfId="10542"/>
    <cellStyle name="Ввод  10 2 7" xfId="10543"/>
    <cellStyle name="Ввод  10 3" xfId="10544"/>
    <cellStyle name="Ввод  10 3 2" xfId="10545"/>
    <cellStyle name="Ввод  10 3 2 2" xfId="10546"/>
    <cellStyle name="Ввод  10 3 3" xfId="10547"/>
    <cellStyle name="Ввод  10 3 3 2" xfId="10548"/>
    <cellStyle name="Ввод  10 3 4" xfId="10549"/>
    <cellStyle name="Ввод  10 3 4 2" xfId="10550"/>
    <cellStyle name="Ввод  10 3 5" xfId="10551"/>
    <cellStyle name="Ввод  10 3 5 2" xfId="10552"/>
    <cellStyle name="Ввод  10 3 6" xfId="10553"/>
    <cellStyle name="Ввод  10 3 6 2" xfId="10554"/>
    <cellStyle name="Ввод  10 3 7" xfId="10555"/>
    <cellStyle name="Ввод  10 4" xfId="10556"/>
    <cellStyle name="Ввод  10 4 2" xfId="10557"/>
    <cellStyle name="Ввод  10 5" xfId="10558"/>
    <cellStyle name="Ввод  10 5 2" xfId="10559"/>
    <cellStyle name="Ввод  10 6" xfId="10560"/>
    <cellStyle name="Ввод  10 6 2" xfId="10561"/>
    <cellStyle name="Ввод  10 7" xfId="10562"/>
    <cellStyle name="Ввод  10 7 2" xfId="10563"/>
    <cellStyle name="Ввод  10 8" xfId="10564"/>
    <cellStyle name="Ввод  10 8 2" xfId="10565"/>
    <cellStyle name="Ввод  11" xfId="10566"/>
    <cellStyle name="Ввод  11 2" xfId="10567"/>
    <cellStyle name="Ввод  11 2 2" xfId="10568"/>
    <cellStyle name="Ввод  11 2 2 2" xfId="10569"/>
    <cellStyle name="Ввод  11 2 2 3" xfId="10570"/>
    <cellStyle name="Ввод  11 2 2 4" xfId="10571"/>
    <cellStyle name="Ввод  11 2 2 5" xfId="10572"/>
    <cellStyle name="Ввод  11 2 3" xfId="10573"/>
    <cellStyle name="Ввод  11 2 3 2" xfId="10574"/>
    <cellStyle name="Ввод  11 2 4" xfId="10575"/>
    <cellStyle name="Ввод  11 2 4 2" xfId="10576"/>
    <cellStyle name="Ввод  11 2 5" xfId="10577"/>
    <cellStyle name="Ввод  11 2 5 2" xfId="10578"/>
    <cellStyle name="Ввод  11 2 6" xfId="10579"/>
    <cellStyle name="Ввод  11 2 6 2" xfId="10580"/>
    <cellStyle name="Ввод  11 2 7" xfId="10581"/>
    <cellStyle name="Ввод  11 3" xfId="10582"/>
    <cellStyle name="Ввод  11 3 2" xfId="10583"/>
    <cellStyle name="Ввод  11 3 2 2" xfId="10584"/>
    <cellStyle name="Ввод  11 3 3" xfId="10585"/>
    <cellStyle name="Ввод  11 3 3 2" xfId="10586"/>
    <cellStyle name="Ввод  11 3 4" xfId="10587"/>
    <cellStyle name="Ввод  11 3 4 2" xfId="10588"/>
    <cellStyle name="Ввод  11 3 5" xfId="10589"/>
    <cellStyle name="Ввод  11 3 5 2" xfId="10590"/>
    <cellStyle name="Ввод  11 3 6" xfId="10591"/>
    <cellStyle name="Ввод  11 3 6 2" xfId="10592"/>
    <cellStyle name="Ввод  11 3 7" xfId="10593"/>
    <cellStyle name="Ввод  11 4" xfId="10594"/>
    <cellStyle name="Ввод  11 4 2" xfId="10595"/>
    <cellStyle name="Ввод  11 5" xfId="10596"/>
    <cellStyle name="Ввод  11 5 2" xfId="10597"/>
    <cellStyle name="Ввод  11 6" xfId="10598"/>
    <cellStyle name="Ввод  11 6 2" xfId="10599"/>
    <cellStyle name="Ввод  11 7" xfId="10600"/>
    <cellStyle name="Ввод  11 7 2" xfId="10601"/>
    <cellStyle name="Ввод  11 8" xfId="10602"/>
    <cellStyle name="Ввод  11 8 2" xfId="10603"/>
    <cellStyle name="Ввод  12" xfId="10604"/>
    <cellStyle name="Ввод  12 2" xfId="10605"/>
    <cellStyle name="Ввод  12 2 2" xfId="10606"/>
    <cellStyle name="Ввод  12 2 2 2" xfId="10607"/>
    <cellStyle name="Ввод  12 2 2 3" xfId="10608"/>
    <cellStyle name="Ввод  12 2 2 4" xfId="10609"/>
    <cellStyle name="Ввод  12 2 2 5" xfId="10610"/>
    <cellStyle name="Ввод  12 2 3" xfId="10611"/>
    <cellStyle name="Ввод  12 2 3 2" xfId="10612"/>
    <cellStyle name="Ввод  12 2 4" xfId="10613"/>
    <cellStyle name="Ввод  12 2 4 2" xfId="10614"/>
    <cellStyle name="Ввод  12 2 5" xfId="10615"/>
    <cellStyle name="Ввод  12 2 5 2" xfId="10616"/>
    <cellStyle name="Ввод  12 2 6" xfId="10617"/>
    <cellStyle name="Ввод  12 2 6 2" xfId="10618"/>
    <cellStyle name="Ввод  12 2 7" xfId="10619"/>
    <cellStyle name="Ввод  12 3" xfId="10620"/>
    <cellStyle name="Ввод  12 3 2" xfId="10621"/>
    <cellStyle name="Ввод  12 3 2 2" xfId="10622"/>
    <cellStyle name="Ввод  12 3 3" xfId="10623"/>
    <cellStyle name="Ввод  12 3 3 2" xfId="10624"/>
    <cellStyle name="Ввод  12 3 4" xfId="10625"/>
    <cellStyle name="Ввод  12 3 4 2" xfId="10626"/>
    <cellStyle name="Ввод  12 3 5" xfId="10627"/>
    <cellStyle name="Ввод  12 3 5 2" xfId="10628"/>
    <cellStyle name="Ввод  12 3 6" xfId="10629"/>
    <cellStyle name="Ввод  12 3 6 2" xfId="10630"/>
    <cellStyle name="Ввод  12 3 7" xfId="10631"/>
    <cellStyle name="Ввод  12 4" xfId="10632"/>
    <cellStyle name="Ввод  12 4 2" xfId="10633"/>
    <cellStyle name="Ввод  12 5" xfId="10634"/>
    <cellStyle name="Ввод  12 5 2" xfId="10635"/>
    <cellStyle name="Ввод  12 6" xfId="10636"/>
    <cellStyle name="Ввод  12 6 2" xfId="10637"/>
    <cellStyle name="Ввод  12 7" xfId="10638"/>
    <cellStyle name="Ввод  12 7 2" xfId="10639"/>
    <cellStyle name="Ввод  12 8" xfId="10640"/>
    <cellStyle name="Ввод  12 8 2" xfId="10641"/>
    <cellStyle name="Ввод  13" xfId="10642"/>
    <cellStyle name="Ввод  13 2" xfId="10643"/>
    <cellStyle name="Ввод  13 2 2" xfId="10644"/>
    <cellStyle name="Ввод  13 2 2 2" xfId="10645"/>
    <cellStyle name="Ввод  13 2 2 3" xfId="10646"/>
    <cellStyle name="Ввод  13 2 2 4" xfId="10647"/>
    <cellStyle name="Ввод  13 2 2 5" xfId="10648"/>
    <cellStyle name="Ввод  13 2 3" xfId="10649"/>
    <cellStyle name="Ввод  13 2 3 2" xfId="10650"/>
    <cellStyle name="Ввод  13 2 4" xfId="10651"/>
    <cellStyle name="Ввод  13 2 4 2" xfId="10652"/>
    <cellStyle name="Ввод  13 2 5" xfId="10653"/>
    <cellStyle name="Ввод  13 2 5 2" xfId="10654"/>
    <cellStyle name="Ввод  13 2 6" xfId="10655"/>
    <cellStyle name="Ввод  13 2 6 2" xfId="10656"/>
    <cellStyle name="Ввод  13 2 7" xfId="10657"/>
    <cellStyle name="Ввод  13 3" xfId="10658"/>
    <cellStyle name="Ввод  13 3 2" xfId="10659"/>
    <cellStyle name="Ввод  13 3 2 2" xfId="10660"/>
    <cellStyle name="Ввод  13 3 3" xfId="10661"/>
    <cellStyle name="Ввод  13 3 3 2" xfId="10662"/>
    <cellStyle name="Ввод  13 3 4" xfId="10663"/>
    <cellStyle name="Ввод  13 3 4 2" xfId="10664"/>
    <cellStyle name="Ввод  13 3 5" xfId="10665"/>
    <cellStyle name="Ввод  13 3 5 2" xfId="10666"/>
    <cellStyle name="Ввод  13 3 6" xfId="10667"/>
    <cellStyle name="Ввод  13 3 6 2" xfId="10668"/>
    <cellStyle name="Ввод  13 3 7" xfId="10669"/>
    <cellStyle name="Ввод  13 4" xfId="10670"/>
    <cellStyle name="Ввод  13 4 2" xfId="10671"/>
    <cellStyle name="Ввод  13 5" xfId="10672"/>
    <cellStyle name="Ввод  13 5 2" xfId="10673"/>
    <cellStyle name="Ввод  13 6" xfId="10674"/>
    <cellStyle name="Ввод  13 6 2" xfId="10675"/>
    <cellStyle name="Ввод  13 7" xfId="10676"/>
    <cellStyle name="Ввод  13 7 2" xfId="10677"/>
    <cellStyle name="Ввод  13 8" xfId="10678"/>
    <cellStyle name="Ввод  13 8 2" xfId="10679"/>
    <cellStyle name="Ввод  14" xfId="10680"/>
    <cellStyle name="Ввод  14 2" xfId="10681"/>
    <cellStyle name="Ввод  14 2 2" xfId="10682"/>
    <cellStyle name="Ввод  14 2 2 2" xfId="10683"/>
    <cellStyle name="Ввод  14 2 2 3" xfId="10684"/>
    <cellStyle name="Ввод  14 2 2 4" xfId="10685"/>
    <cellStyle name="Ввод  14 2 2 5" xfId="10686"/>
    <cellStyle name="Ввод  14 2 3" xfId="10687"/>
    <cellStyle name="Ввод  14 2 3 2" xfId="10688"/>
    <cellStyle name="Ввод  14 2 4" xfId="10689"/>
    <cellStyle name="Ввод  14 2 4 2" xfId="10690"/>
    <cellStyle name="Ввод  14 2 5" xfId="10691"/>
    <cellStyle name="Ввод  14 2 5 2" xfId="10692"/>
    <cellStyle name="Ввод  14 2 6" xfId="10693"/>
    <cellStyle name="Ввод  14 2 6 2" xfId="10694"/>
    <cellStyle name="Ввод  14 2 7" xfId="10695"/>
    <cellStyle name="Ввод  14 3" xfId="10696"/>
    <cellStyle name="Ввод  14 3 2" xfId="10697"/>
    <cellStyle name="Ввод  14 3 2 2" xfId="10698"/>
    <cellStyle name="Ввод  14 3 3" xfId="10699"/>
    <cellStyle name="Ввод  14 3 3 2" xfId="10700"/>
    <cellStyle name="Ввод  14 3 4" xfId="10701"/>
    <cellStyle name="Ввод  14 3 4 2" xfId="10702"/>
    <cellStyle name="Ввод  14 3 5" xfId="10703"/>
    <cellStyle name="Ввод  14 3 5 2" xfId="10704"/>
    <cellStyle name="Ввод  14 3 6" xfId="10705"/>
    <cellStyle name="Ввод  14 3 6 2" xfId="10706"/>
    <cellStyle name="Ввод  14 3 7" xfId="10707"/>
    <cellStyle name="Ввод  14 4" xfId="10708"/>
    <cellStyle name="Ввод  14 4 2" xfId="10709"/>
    <cellStyle name="Ввод  14 5" xfId="10710"/>
    <cellStyle name="Ввод  14 5 2" xfId="10711"/>
    <cellStyle name="Ввод  14 6" xfId="10712"/>
    <cellStyle name="Ввод  14 6 2" xfId="10713"/>
    <cellStyle name="Ввод  14 7" xfId="10714"/>
    <cellStyle name="Ввод  14 7 2" xfId="10715"/>
    <cellStyle name="Ввод  14 8" xfId="10716"/>
    <cellStyle name="Ввод  14 8 2" xfId="10717"/>
    <cellStyle name="Ввод  15" xfId="10718"/>
    <cellStyle name="Ввод  15 2" xfId="10719"/>
    <cellStyle name="Ввод  15 2 2" xfId="10720"/>
    <cellStyle name="Ввод  15 2 2 2" xfId="10721"/>
    <cellStyle name="Ввод  15 2 2 3" xfId="10722"/>
    <cellStyle name="Ввод  15 2 2 4" xfId="10723"/>
    <cellStyle name="Ввод  15 2 2 5" xfId="10724"/>
    <cellStyle name="Ввод  15 2 3" xfId="10725"/>
    <cellStyle name="Ввод  15 2 3 2" xfId="10726"/>
    <cellStyle name="Ввод  15 2 4" xfId="10727"/>
    <cellStyle name="Ввод  15 2 4 2" xfId="10728"/>
    <cellStyle name="Ввод  15 2 5" xfId="10729"/>
    <cellStyle name="Ввод  15 2 5 2" xfId="10730"/>
    <cellStyle name="Ввод  15 2 6" xfId="10731"/>
    <cellStyle name="Ввод  15 2 6 2" xfId="10732"/>
    <cellStyle name="Ввод  15 2 7" xfId="10733"/>
    <cellStyle name="Ввод  15 3" xfId="10734"/>
    <cellStyle name="Ввод  15 3 2" xfId="10735"/>
    <cellStyle name="Ввод  15 3 2 2" xfId="10736"/>
    <cellStyle name="Ввод  15 3 3" xfId="10737"/>
    <cellStyle name="Ввод  15 3 3 2" xfId="10738"/>
    <cellStyle name="Ввод  15 3 4" xfId="10739"/>
    <cellStyle name="Ввод  15 3 4 2" xfId="10740"/>
    <cellStyle name="Ввод  15 3 5" xfId="10741"/>
    <cellStyle name="Ввод  15 3 5 2" xfId="10742"/>
    <cellStyle name="Ввод  15 3 6" xfId="10743"/>
    <cellStyle name="Ввод  15 3 6 2" xfId="10744"/>
    <cellStyle name="Ввод  15 3 7" xfId="10745"/>
    <cellStyle name="Ввод  15 4" xfId="10746"/>
    <cellStyle name="Ввод  15 4 2" xfId="10747"/>
    <cellStyle name="Ввод  15 5" xfId="10748"/>
    <cellStyle name="Ввод  15 5 2" xfId="10749"/>
    <cellStyle name="Ввод  15 6" xfId="10750"/>
    <cellStyle name="Ввод  15 6 2" xfId="10751"/>
    <cellStyle name="Ввод  15 7" xfId="10752"/>
    <cellStyle name="Ввод  15 7 2" xfId="10753"/>
    <cellStyle name="Ввод  15 8" xfId="10754"/>
    <cellStyle name="Ввод  15 8 2" xfId="10755"/>
    <cellStyle name="Ввод  16" xfId="10756"/>
    <cellStyle name="Ввод  16 2" xfId="10757"/>
    <cellStyle name="Ввод  16 2 2" xfId="10758"/>
    <cellStyle name="Ввод  16 2 2 2" xfId="10759"/>
    <cellStyle name="Ввод  16 2 2 3" xfId="10760"/>
    <cellStyle name="Ввод  16 2 2 4" xfId="10761"/>
    <cellStyle name="Ввод  16 2 2 5" xfId="10762"/>
    <cellStyle name="Ввод  16 2 3" xfId="10763"/>
    <cellStyle name="Ввод  16 2 3 2" xfId="10764"/>
    <cellStyle name="Ввод  16 2 4" xfId="10765"/>
    <cellStyle name="Ввод  16 2 4 2" xfId="10766"/>
    <cellStyle name="Ввод  16 2 5" xfId="10767"/>
    <cellStyle name="Ввод  16 2 5 2" xfId="10768"/>
    <cellStyle name="Ввод  16 2 6" xfId="10769"/>
    <cellStyle name="Ввод  16 2 6 2" xfId="10770"/>
    <cellStyle name="Ввод  16 2 7" xfId="10771"/>
    <cellStyle name="Ввод  16 3" xfId="10772"/>
    <cellStyle name="Ввод  16 3 2" xfId="10773"/>
    <cellStyle name="Ввод  16 3 2 2" xfId="10774"/>
    <cellStyle name="Ввод  16 3 3" xfId="10775"/>
    <cellStyle name="Ввод  16 3 3 2" xfId="10776"/>
    <cellStyle name="Ввод  16 3 4" xfId="10777"/>
    <cellStyle name="Ввод  16 3 4 2" xfId="10778"/>
    <cellStyle name="Ввод  16 3 5" xfId="10779"/>
    <cellStyle name="Ввод  16 3 5 2" xfId="10780"/>
    <cellStyle name="Ввод  16 3 6" xfId="10781"/>
    <cellStyle name="Ввод  16 3 6 2" xfId="10782"/>
    <cellStyle name="Ввод  16 3 7" xfId="10783"/>
    <cellStyle name="Ввод  16 4" xfId="10784"/>
    <cellStyle name="Ввод  16 4 2" xfId="10785"/>
    <cellStyle name="Ввод  16 5" xfId="10786"/>
    <cellStyle name="Ввод  16 5 2" xfId="10787"/>
    <cellStyle name="Ввод  16 6" xfId="10788"/>
    <cellStyle name="Ввод  16 6 2" xfId="10789"/>
    <cellStyle name="Ввод  16 7" xfId="10790"/>
    <cellStyle name="Ввод  16 7 2" xfId="10791"/>
    <cellStyle name="Ввод  16 8" xfId="10792"/>
    <cellStyle name="Ввод  16 8 2" xfId="10793"/>
    <cellStyle name="Ввод  17" xfId="10794"/>
    <cellStyle name="Ввод  17 2" xfId="10795"/>
    <cellStyle name="Ввод  17 2 2" xfId="10796"/>
    <cellStyle name="Ввод  17 2 2 2" xfId="10797"/>
    <cellStyle name="Ввод  17 2 2 3" xfId="10798"/>
    <cellStyle name="Ввод  17 2 2 4" xfId="10799"/>
    <cellStyle name="Ввод  17 2 2 5" xfId="10800"/>
    <cellStyle name="Ввод  17 2 3" xfId="10801"/>
    <cellStyle name="Ввод  17 2 3 2" xfId="10802"/>
    <cellStyle name="Ввод  17 2 4" xfId="10803"/>
    <cellStyle name="Ввод  17 2 4 2" xfId="10804"/>
    <cellStyle name="Ввод  17 2 5" xfId="10805"/>
    <cellStyle name="Ввод  17 2 5 2" xfId="10806"/>
    <cellStyle name="Ввод  17 2 6" xfId="10807"/>
    <cellStyle name="Ввод  17 2 6 2" xfId="10808"/>
    <cellStyle name="Ввод  17 2 7" xfId="10809"/>
    <cellStyle name="Ввод  17 3" xfId="10810"/>
    <cellStyle name="Ввод  17 3 2" xfId="10811"/>
    <cellStyle name="Ввод  17 3 2 2" xfId="10812"/>
    <cellStyle name="Ввод  17 3 3" xfId="10813"/>
    <cellStyle name="Ввод  17 3 3 2" xfId="10814"/>
    <cellStyle name="Ввод  17 3 4" xfId="10815"/>
    <cellStyle name="Ввод  17 3 4 2" xfId="10816"/>
    <cellStyle name="Ввод  17 3 5" xfId="10817"/>
    <cellStyle name="Ввод  17 3 5 2" xfId="10818"/>
    <cellStyle name="Ввод  17 3 6" xfId="10819"/>
    <cellStyle name="Ввод  17 3 6 2" xfId="10820"/>
    <cellStyle name="Ввод  17 3 7" xfId="10821"/>
    <cellStyle name="Ввод  17 4" xfId="10822"/>
    <cellStyle name="Ввод  17 4 2" xfId="10823"/>
    <cellStyle name="Ввод  17 5" xfId="10824"/>
    <cellStyle name="Ввод  17 5 2" xfId="10825"/>
    <cellStyle name="Ввод  17 6" xfId="10826"/>
    <cellStyle name="Ввод  17 6 2" xfId="10827"/>
    <cellStyle name="Ввод  17 7" xfId="10828"/>
    <cellStyle name="Ввод  17 7 2" xfId="10829"/>
    <cellStyle name="Ввод  17 8" xfId="10830"/>
    <cellStyle name="Ввод  17 8 2" xfId="10831"/>
    <cellStyle name="Ввод  18" xfId="10832"/>
    <cellStyle name="Ввод  18 2" xfId="10833"/>
    <cellStyle name="Ввод  18 2 2" xfId="10834"/>
    <cellStyle name="Ввод  18 2 2 2" xfId="10835"/>
    <cellStyle name="Ввод  18 2 2 3" xfId="10836"/>
    <cellStyle name="Ввод  18 2 2 4" xfId="10837"/>
    <cellStyle name="Ввод  18 2 2 5" xfId="10838"/>
    <cellStyle name="Ввод  18 2 3" xfId="10839"/>
    <cellStyle name="Ввод  18 2 3 2" xfId="10840"/>
    <cellStyle name="Ввод  18 2 4" xfId="10841"/>
    <cellStyle name="Ввод  18 2 4 2" xfId="10842"/>
    <cellStyle name="Ввод  18 2 5" xfId="10843"/>
    <cellStyle name="Ввод  18 2 5 2" xfId="10844"/>
    <cellStyle name="Ввод  18 2 6" xfId="10845"/>
    <cellStyle name="Ввод  18 2 6 2" xfId="10846"/>
    <cellStyle name="Ввод  18 2 7" xfId="10847"/>
    <cellStyle name="Ввод  18 3" xfId="10848"/>
    <cellStyle name="Ввод  18 3 2" xfId="10849"/>
    <cellStyle name="Ввод  18 3 2 2" xfId="10850"/>
    <cellStyle name="Ввод  18 3 3" xfId="10851"/>
    <cellStyle name="Ввод  18 3 3 2" xfId="10852"/>
    <cellStyle name="Ввод  18 3 4" xfId="10853"/>
    <cellStyle name="Ввод  18 3 4 2" xfId="10854"/>
    <cellStyle name="Ввод  18 3 5" xfId="10855"/>
    <cellStyle name="Ввод  18 3 5 2" xfId="10856"/>
    <cellStyle name="Ввод  18 3 6" xfId="10857"/>
    <cellStyle name="Ввод  18 3 6 2" xfId="10858"/>
    <cellStyle name="Ввод  18 3 7" xfId="10859"/>
    <cellStyle name="Ввод  18 4" xfId="10860"/>
    <cellStyle name="Ввод  18 4 2" xfId="10861"/>
    <cellStyle name="Ввод  18 5" xfId="10862"/>
    <cellStyle name="Ввод  18 5 2" xfId="10863"/>
    <cellStyle name="Ввод  18 6" xfId="10864"/>
    <cellStyle name="Ввод  18 6 2" xfId="10865"/>
    <cellStyle name="Ввод  18 7" xfId="10866"/>
    <cellStyle name="Ввод  18 7 2" xfId="10867"/>
    <cellStyle name="Ввод  18 8" xfId="10868"/>
    <cellStyle name="Ввод  18 8 2" xfId="10869"/>
    <cellStyle name="Ввод  19" xfId="10870"/>
    <cellStyle name="Ввод  19 2" xfId="10871"/>
    <cellStyle name="Ввод  19 2 2" xfId="10872"/>
    <cellStyle name="Ввод  19 2 2 2" xfId="10873"/>
    <cellStyle name="Ввод  19 2 2 3" xfId="10874"/>
    <cellStyle name="Ввод  19 2 2 4" xfId="10875"/>
    <cellStyle name="Ввод  19 2 2 5" xfId="10876"/>
    <cellStyle name="Ввод  19 2 3" xfId="10877"/>
    <cellStyle name="Ввод  19 2 3 2" xfId="10878"/>
    <cellStyle name="Ввод  19 2 4" xfId="10879"/>
    <cellStyle name="Ввод  19 2 4 2" xfId="10880"/>
    <cellStyle name="Ввод  19 2 5" xfId="10881"/>
    <cellStyle name="Ввод  19 2 5 2" xfId="10882"/>
    <cellStyle name="Ввод  19 2 6" xfId="10883"/>
    <cellStyle name="Ввод  19 2 6 2" xfId="10884"/>
    <cellStyle name="Ввод  19 2 7" xfId="10885"/>
    <cellStyle name="Ввод  19 3" xfId="10886"/>
    <cellStyle name="Ввод  19 3 2" xfId="10887"/>
    <cellStyle name="Ввод  19 3 2 2" xfId="10888"/>
    <cellStyle name="Ввод  19 3 3" xfId="10889"/>
    <cellStyle name="Ввод  19 3 3 2" xfId="10890"/>
    <cellStyle name="Ввод  19 3 4" xfId="10891"/>
    <cellStyle name="Ввод  19 3 4 2" xfId="10892"/>
    <cellStyle name="Ввод  19 3 5" xfId="10893"/>
    <cellStyle name="Ввод  19 3 5 2" xfId="10894"/>
    <cellStyle name="Ввод  19 3 6" xfId="10895"/>
    <cellStyle name="Ввод  19 3 6 2" xfId="10896"/>
    <cellStyle name="Ввод  19 3 7" xfId="10897"/>
    <cellStyle name="Ввод  19 4" xfId="10898"/>
    <cellStyle name="Ввод  19 4 2" xfId="10899"/>
    <cellStyle name="Ввод  19 5" xfId="10900"/>
    <cellStyle name="Ввод  19 5 2" xfId="10901"/>
    <cellStyle name="Ввод  19 6" xfId="10902"/>
    <cellStyle name="Ввод  19 6 2" xfId="10903"/>
    <cellStyle name="Ввод  19 7" xfId="10904"/>
    <cellStyle name="Ввод  19 7 2" xfId="10905"/>
    <cellStyle name="Ввод  19 8" xfId="10906"/>
    <cellStyle name="Ввод  19 8 2" xfId="10907"/>
    <cellStyle name="Ввод  2" xfId="29"/>
    <cellStyle name="Ввод  2 10" xfId="10908"/>
    <cellStyle name="Ввод  2 10 2" xfId="10909"/>
    <cellStyle name="Ввод  2 10 2 2" xfId="10910"/>
    <cellStyle name="Ввод  2 10 2 2 2" xfId="10911"/>
    <cellStyle name="Ввод  2 10 2 2 3" xfId="10912"/>
    <cellStyle name="Ввод  2 10 2 2 4" xfId="10913"/>
    <cellStyle name="Ввод  2 10 2 2 5" xfId="10914"/>
    <cellStyle name="Ввод  2 10 2 3" xfId="10915"/>
    <cellStyle name="Ввод  2 10 2 3 2" xfId="10916"/>
    <cellStyle name="Ввод  2 10 2 4" xfId="10917"/>
    <cellStyle name="Ввод  2 10 2 4 2" xfId="10918"/>
    <cellStyle name="Ввод  2 10 2 5" xfId="10919"/>
    <cellStyle name="Ввод  2 10 2 5 2" xfId="10920"/>
    <cellStyle name="Ввод  2 10 2 6" xfId="10921"/>
    <cellStyle name="Ввод  2 10 2 6 2" xfId="10922"/>
    <cellStyle name="Ввод  2 10 2 7" xfId="10923"/>
    <cellStyle name="Ввод  2 10 3" xfId="10924"/>
    <cellStyle name="Ввод  2 10 3 2" xfId="10925"/>
    <cellStyle name="Ввод  2 10 3 2 2" xfId="10926"/>
    <cellStyle name="Ввод  2 10 3 3" xfId="10927"/>
    <cellStyle name="Ввод  2 10 3 3 2" xfId="10928"/>
    <cellStyle name="Ввод  2 10 3 4" xfId="10929"/>
    <cellStyle name="Ввод  2 10 3 4 2" xfId="10930"/>
    <cellStyle name="Ввод  2 10 3 5" xfId="10931"/>
    <cellStyle name="Ввод  2 10 3 5 2" xfId="10932"/>
    <cellStyle name="Ввод  2 10 3 6" xfId="10933"/>
    <cellStyle name="Ввод  2 10 3 6 2" xfId="10934"/>
    <cellStyle name="Ввод  2 10 3 7" xfId="10935"/>
    <cellStyle name="Ввод  2 10 4" xfId="10936"/>
    <cellStyle name="Ввод  2 10 4 2" xfId="10937"/>
    <cellStyle name="Ввод  2 10 5" xfId="10938"/>
    <cellStyle name="Ввод  2 10 5 2" xfId="10939"/>
    <cellStyle name="Ввод  2 10 6" xfId="10940"/>
    <cellStyle name="Ввод  2 10 6 2" xfId="10941"/>
    <cellStyle name="Ввод  2 10 7" xfId="10942"/>
    <cellStyle name="Ввод  2 10 7 2" xfId="10943"/>
    <cellStyle name="Ввод  2 10 8" xfId="10944"/>
    <cellStyle name="Ввод  2 10 8 2" xfId="10945"/>
    <cellStyle name="Ввод  2 11" xfId="10946"/>
    <cellStyle name="Ввод  2 11 2" xfId="10947"/>
    <cellStyle name="Ввод  2 11 2 2" xfId="10948"/>
    <cellStyle name="Ввод  2 11 2 2 2" xfId="10949"/>
    <cellStyle name="Ввод  2 11 2 2 3" xfId="10950"/>
    <cellStyle name="Ввод  2 11 2 2 4" xfId="10951"/>
    <cellStyle name="Ввод  2 11 2 2 5" xfId="10952"/>
    <cellStyle name="Ввод  2 11 2 3" xfId="10953"/>
    <cellStyle name="Ввод  2 11 2 3 2" xfId="10954"/>
    <cellStyle name="Ввод  2 11 2 4" xfId="10955"/>
    <cellStyle name="Ввод  2 11 2 4 2" xfId="10956"/>
    <cellStyle name="Ввод  2 11 2 5" xfId="10957"/>
    <cellStyle name="Ввод  2 11 2 5 2" xfId="10958"/>
    <cellStyle name="Ввод  2 11 2 6" xfId="10959"/>
    <cellStyle name="Ввод  2 11 2 6 2" xfId="10960"/>
    <cellStyle name="Ввод  2 11 2 7" xfId="10961"/>
    <cellStyle name="Ввод  2 11 3" xfId="10962"/>
    <cellStyle name="Ввод  2 11 3 2" xfId="10963"/>
    <cellStyle name="Ввод  2 11 3 2 2" xfId="10964"/>
    <cellStyle name="Ввод  2 11 3 3" xfId="10965"/>
    <cellStyle name="Ввод  2 11 3 3 2" xfId="10966"/>
    <cellStyle name="Ввод  2 11 3 4" xfId="10967"/>
    <cellStyle name="Ввод  2 11 3 4 2" xfId="10968"/>
    <cellStyle name="Ввод  2 11 3 5" xfId="10969"/>
    <cellStyle name="Ввод  2 11 3 5 2" xfId="10970"/>
    <cellStyle name="Ввод  2 11 3 6" xfId="10971"/>
    <cellStyle name="Ввод  2 11 3 6 2" xfId="10972"/>
    <cellStyle name="Ввод  2 11 3 7" xfId="10973"/>
    <cellStyle name="Ввод  2 11 4" xfId="10974"/>
    <cellStyle name="Ввод  2 11 4 2" xfId="10975"/>
    <cellStyle name="Ввод  2 11 5" xfId="10976"/>
    <cellStyle name="Ввод  2 11 5 2" xfId="10977"/>
    <cellStyle name="Ввод  2 11 6" xfId="10978"/>
    <cellStyle name="Ввод  2 11 6 2" xfId="10979"/>
    <cellStyle name="Ввод  2 11 7" xfId="10980"/>
    <cellStyle name="Ввод  2 11 7 2" xfId="10981"/>
    <cellStyle name="Ввод  2 11 8" xfId="10982"/>
    <cellStyle name="Ввод  2 11 8 2" xfId="10983"/>
    <cellStyle name="Ввод  2 12" xfId="10984"/>
    <cellStyle name="Ввод  2 12 2" xfId="10985"/>
    <cellStyle name="Ввод  2 12 2 2" xfId="10986"/>
    <cellStyle name="Ввод  2 12 2 2 2" xfId="10987"/>
    <cellStyle name="Ввод  2 12 2 2 3" xfId="10988"/>
    <cellStyle name="Ввод  2 12 2 2 4" xfId="10989"/>
    <cellStyle name="Ввод  2 12 2 2 5" xfId="10990"/>
    <cellStyle name="Ввод  2 12 2 3" xfId="10991"/>
    <cellStyle name="Ввод  2 12 2 3 2" xfId="10992"/>
    <cellStyle name="Ввод  2 12 2 4" xfId="10993"/>
    <cellStyle name="Ввод  2 12 2 4 2" xfId="10994"/>
    <cellStyle name="Ввод  2 12 2 5" xfId="10995"/>
    <cellStyle name="Ввод  2 12 2 5 2" xfId="10996"/>
    <cellStyle name="Ввод  2 12 2 6" xfId="10997"/>
    <cellStyle name="Ввод  2 12 2 6 2" xfId="10998"/>
    <cellStyle name="Ввод  2 12 2 7" xfId="10999"/>
    <cellStyle name="Ввод  2 12 3" xfId="11000"/>
    <cellStyle name="Ввод  2 12 3 2" xfId="11001"/>
    <cellStyle name="Ввод  2 12 3 2 2" xfId="11002"/>
    <cellStyle name="Ввод  2 12 3 3" xfId="11003"/>
    <cellStyle name="Ввод  2 12 3 3 2" xfId="11004"/>
    <cellStyle name="Ввод  2 12 3 4" xfId="11005"/>
    <cellStyle name="Ввод  2 12 3 4 2" xfId="11006"/>
    <cellStyle name="Ввод  2 12 3 5" xfId="11007"/>
    <cellStyle name="Ввод  2 12 3 5 2" xfId="11008"/>
    <cellStyle name="Ввод  2 12 3 6" xfId="11009"/>
    <cellStyle name="Ввод  2 12 3 6 2" xfId="11010"/>
    <cellStyle name="Ввод  2 12 3 7" xfId="11011"/>
    <cellStyle name="Ввод  2 12 4" xfId="11012"/>
    <cellStyle name="Ввод  2 12 4 2" xfId="11013"/>
    <cellStyle name="Ввод  2 12 5" xfId="11014"/>
    <cellStyle name="Ввод  2 12 5 2" xfId="11015"/>
    <cellStyle name="Ввод  2 12 6" xfId="11016"/>
    <cellStyle name="Ввод  2 12 6 2" xfId="11017"/>
    <cellStyle name="Ввод  2 12 7" xfId="11018"/>
    <cellStyle name="Ввод  2 12 7 2" xfId="11019"/>
    <cellStyle name="Ввод  2 12 8" xfId="11020"/>
    <cellStyle name="Ввод  2 12 8 2" xfId="11021"/>
    <cellStyle name="Ввод  2 13" xfId="11022"/>
    <cellStyle name="Ввод  2 13 2" xfId="11023"/>
    <cellStyle name="Ввод  2 13 2 2" xfId="11024"/>
    <cellStyle name="Ввод  2 13 2 2 2" xfId="11025"/>
    <cellStyle name="Ввод  2 13 2 2 3" xfId="11026"/>
    <cellStyle name="Ввод  2 13 2 2 4" xfId="11027"/>
    <cellStyle name="Ввод  2 13 2 2 5" xfId="11028"/>
    <cellStyle name="Ввод  2 13 2 3" xfId="11029"/>
    <cellStyle name="Ввод  2 13 2 3 2" xfId="11030"/>
    <cellStyle name="Ввод  2 13 2 4" xfId="11031"/>
    <cellStyle name="Ввод  2 13 2 4 2" xfId="11032"/>
    <cellStyle name="Ввод  2 13 2 5" xfId="11033"/>
    <cellStyle name="Ввод  2 13 2 5 2" xfId="11034"/>
    <cellStyle name="Ввод  2 13 2 6" xfId="11035"/>
    <cellStyle name="Ввод  2 13 2 6 2" xfId="11036"/>
    <cellStyle name="Ввод  2 13 2 7" xfId="11037"/>
    <cellStyle name="Ввод  2 13 3" xfId="11038"/>
    <cellStyle name="Ввод  2 13 3 2" xfId="11039"/>
    <cellStyle name="Ввод  2 13 3 2 2" xfId="11040"/>
    <cellStyle name="Ввод  2 13 3 3" xfId="11041"/>
    <cellStyle name="Ввод  2 13 3 3 2" xfId="11042"/>
    <cellStyle name="Ввод  2 13 3 4" xfId="11043"/>
    <cellStyle name="Ввод  2 13 3 4 2" xfId="11044"/>
    <cellStyle name="Ввод  2 13 3 5" xfId="11045"/>
    <cellStyle name="Ввод  2 13 3 5 2" xfId="11046"/>
    <cellStyle name="Ввод  2 13 3 6" xfId="11047"/>
    <cellStyle name="Ввод  2 13 3 6 2" xfId="11048"/>
    <cellStyle name="Ввод  2 13 3 7" xfId="11049"/>
    <cellStyle name="Ввод  2 13 4" xfId="11050"/>
    <cellStyle name="Ввод  2 13 4 2" xfId="11051"/>
    <cellStyle name="Ввод  2 13 5" xfId="11052"/>
    <cellStyle name="Ввод  2 13 5 2" xfId="11053"/>
    <cellStyle name="Ввод  2 13 6" xfId="11054"/>
    <cellStyle name="Ввод  2 13 6 2" xfId="11055"/>
    <cellStyle name="Ввод  2 13 7" xfId="11056"/>
    <cellStyle name="Ввод  2 13 7 2" xfId="11057"/>
    <cellStyle name="Ввод  2 13 8" xfId="11058"/>
    <cellStyle name="Ввод  2 13 8 2" xfId="11059"/>
    <cellStyle name="Ввод  2 14" xfId="11060"/>
    <cellStyle name="Ввод  2 14 2" xfId="11061"/>
    <cellStyle name="Ввод  2 14 2 2" xfId="11062"/>
    <cellStyle name="Ввод  2 14 2 2 2" xfId="11063"/>
    <cellStyle name="Ввод  2 14 2 2 3" xfId="11064"/>
    <cellStyle name="Ввод  2 14 2 2 4" xfId="11065"/>
    <cellStyle name="Ввод  2 14 2 2 5" xfId="11066"/>
    <cellStyle name="Ввод  2 14 2 3" xfId="11067"/>
    <cellStyle name="Ввод  2 14 2 3 2" xfId="11068"/>
    <cellStyle name="Ввод  2 14 2 4" xfId="11069"/>
    <cellStyle name="Ввод  2 14 2 4 2" xfId="11070"/>
    <cellStyle name="Ввод  2 14 2 5" xfId="11071"/>
    <cellStyle name="Ввод  2 14 2 5 2" xfId="11072"/>
    <cellStyle name="Ввод  2 14 2 6" xfId="11073"/>
    <cellStyle name="Ввод  2 14 2 6 2" xfId="11074"/>
    <cellStyle name="Ввод  2 14 2 7" xfId="11075"/>
    <cellStyle name="Ввод  2 14 3" xfId="11076"/>
    <cellStyle name="Ввод  2 14 3 2" xfId="11077"/>
    <cellStyle name="Ввод  2 14 3 2 2" xfId="11078"/>
    <cellStyle name="Ввод  2 14 3 3" xfId="11079"/>
    <cellStyle name="Ввод  2 14 3 3 2" xfId="11080"/>
    <cellStyle name="Ввод  2 14 3 4" xfId="11081"/>
    <cellStyle name="Ввод  2 14 3 4 2" xfId="11082"/>
    <cellStyle name="Ввод  2 14 3 5" xfId="11083"/>
    <cellStyle name="Ввод  2 14 3 5 2" xfId="11084"/>
    <cellStyle name="Ввод  2 14 3 6" xfId="11085"/>
    <cellStyle name="Ввод  2 14 3 6 2" xfId="11086"/>
    <cellStyle name="Ввод  2 14 3 7" xfId="11087"/>
    <cellStyle name="Ввод  2 14 4" xfId="11088"/>
    <cellStyle name="Ввод  2 14 4 2" xfId="11089"/>
    <cellStyle name="Ввод  2 14 5" xfId="11090"/>
    <cellStyle name="Ввод  2 14 5 2" xfId="11091"/>
    <cellStyle name="Ввод  2 14 6" xfId="11092"/>
    <cellStyle name="Ввод  2 14 6 2" xfId="11093"/>
    <cellStyle name="Ввод  2 14 7" xfId="11094"/>
    <cellStyle name="Ввод  2 14 7 2" xfId="11095"/>
    <cellStyle name="Ввод  2 14 8" xfId="11096"/>
    <cellStyle name="Ввод  2 14 8 2" xfId="11097"/>
    <cellStyle name="Ввод  2 15" xfId="11098"/>
    <cellStyle name="Ввод  2 15 2" xfId="11099"/>
    <cellStyle name="Ввод  2 15 2 2" xfId="11100"/>
    <cellStyle name="Ввод  2 15 2 3" xfId="11101"/>
    <cellStyle name="Ввод  2 15 2 4" xfId="11102"/>
    <cellStyle name="Ввод  2 15 2 5" xfId="11103"/>
    <cellStyle name="Ввод  2 15 3" xfId="11104"/>
    <cellStyle name="Ввод  2 15 3 2" xfId="11105"/>
    <cellStyle name="Ввод  2 15 3 3" xfId="11106"/>
    <cellStyle name="Ввод  2 15 3 4" xfId="11107"/>
    <cellStyle name="Ввод  2 15 3 5" xfId="11108"/>
    <cellStyle name="Ввод  2 15 4" xfId="11109"/>
    <cellStyle name="Ввод  2 15 4 2" xfId="11110"/>
    <cellStyle name="Ввод  2 15 5" xfId="11111"/>
    <cellStyle name="Ввод  2 15 5 2" xfId="11112"/>
    <cellStyle name="Ввод  2 15 6" xfId="11113"/>
    <cellStyle name="Ввод  2 15 6 2" xfId="11114"/>
    <cellStyle name="Ввод  2 15 7" xfId="11115"/>
    <cellStyle name="Ввод  2 16" xfId="11116"/>
    <cellStyle name="Ввод  2 16 2" xfId="11117"/>
    <cellStyle name="Ввод  2 16 2 2" xfId="11118"/>
    <cellStyle name="Ввод  2 16 3" xfId="11119"/>
    <cellStyle name="Ввод  2 16 3 2" xfId="11120"/>
    <cellStyle name="Ввод  2 16 4" xfId="11121"/>
    <cellStyle name="Ввод  2 16 4 2" xfId="11122"/>
    <cellStyle name="Ввод  2 16 5" xfId="11123"/>
    <cellStyle name="Ввод  2 16 5 2" xfId="11124"/>
    <cellStyle name="Ввод  2 16 6" xfId="11125"/>
    <cellStyle name="Ввод  2 16 6 2" xfId="11126"/>
    <cellStyle name="Ввод  2 16 7" xfId="11127"/>
    <cellStyle name="Ввод  2 17" xfId="11128"/>
    <cellStyle name="Ввод  2 17 2" xfId="11129"/>
    <cellStyle name="Ввод  2 17 2 2" xfId="11130"/>
    <cellStyle name="Ввод  2 17 3" xfId="11131"/>
    <cellStyle name="Ввод  2 17 3 2" xfId="11132"/>
    <cellStyle name="Ввод  2 17 4" xfId="11133"/>
    <cellStyle name="Ввод  2 17 4 2" xfId="11134"/>
    <cellStyle name="Ввод  2 17 5" xfId="11135"/>
    <cellStyle name="Ввод  2 17 5 2" xfId="11136"/>
    <cellStyle name="Ввод  2 17 6" xfId="11137"/>
    <cellStyle name="Ввод  2 17 6 2" xfId="11138"/>
    <cellStyle name="Ввод  2 17 7" xfId="11139"/>
    <cellStyle name="Ввод  2 18" xfId="11140"/>
    <cellStyle name="Ввод  2 18 2" xfId="11141"/>
    <cellStyle name="Ввод  2 18 2 2" xfId="11142"/>
    <cellStyle name="Ввод  2 18 3" xfId="11143"/>
    <cellStyle name="Ввод  2 18 3 2" xfId="11144"/>
    <cellStyle name="Ввод  2 18 4" xfId="11145"/>
    <cellStyle name="Ввод  2 18 4 2" xfId="11146"/>
    <cellStyle name="Ввод  2 18 5" xfId="11147"/>
    <cellStyle name="Ввод  2 18 5 2" xfId="11148"/>
    <cellStyle name="Ввод  2 18 6" xfId="11149"/>
    <cellStyle name="Ввод  2 18 6 2" xfId="11150"/>
    <cellStyle name="Ввод  2 18 7" xfId="11151"/>
    <cellStyle name="Ввод  2 19" xfId="11152"/>
    <cellStyle name="Ввод  2 19 2" xfId="11153"/>
    <cellStyle name="Ввод  2 2" xfId="11154"/>
    <cellStyle name="Ввод  2 2 10" xfId="11155"/>
    <cellStyle name="Ввод  2 2 11" xfId="11156"/>
    <cellStyle name="Ввод  2 2 12" xfId="11157"/>
    <cellStyle name="Ввод  2 2 13" xfId="11158"/>
    <cellStyle name="Ввод  2 2 14" xfId="11159"/>
    <cellStyle name="Ввод  2 2 15" xfId="11160"/>
    <cellStyle name="Ввод  2 2 16" xfId="11161"/>
    <cellStyle name="Ввод  2 2 17" xfId="11162"/>
    <cellStyle name="Ввод  2 2 18" xfId="11163"/>
    <cellStyle name="Ввод  2 2 19" xfId="11164"/>
    <cellStyle name="Ввод  2 2 2" xfId="11165"/>
    <cellStyle name="Ввод  2 2 2 2" xfId="11166"/>
    <cellStyle name="Ввод  2 2 2 2 2" xfId="11167"/>
    <cellStyle name="Ввод  2 2 2 2 3" xfId="11168"/>
    <cellStyle name="Ввод  2 2 2 2 4" xfId="11169"/>
    <cellStyle name="Ввод  2 2 2 2 5" xfId="11170"/>
    <cellStyle name="Ввод  2 2 2 3" xfId="11171"/>
    <cellStyle name="Ввод  2 2 2 3 2" xfId="11172"/>
    <cellStyle name="Ввод  2 2 2 4" xfId="11173"/>
    <cellStyle name="Ввод  2 2 2 4 2" xfId="11174"/>
    <cellStyle name="Ввод  2 2 2 5" xfId="11175"/>
    <cellStyle name="Ввод  2 2 2 5 2" xfId="11176"/>
    <cellStyle name="Ввод  2 2 2 6" xfId="11177"/>
    <cellStyle name="Ввод  2 2 2 6 2" xfId="11178"/>
    <cellStyle name="Ввод  2 2 2 7" xfId="11179"/>
    <cellStyle name="Ввод  2 2 20" xfId="11180"/>
    <cellStyle name="Ввод  2 2 21" xfId="11181"/>
    <cellStyle name="Ввод  2 2 22" xfId="11182"/>
    <cellStyle name="Ввод  2 2 23" xfId="11183"/>
    <cellStyle name="Ввод  2 2 24" xfId="11184"/>
    <cellStyle name="Ввод  2 2 25" xfId="11185"/>
    <cellStyle name="Ввод  2 2 26" xfId="11186"/>
    <cellStyle name="Ввод  2 2 27" xfId="11187"/>
    <cellStyle name="Ввод  2 2 28" xfId="11188"/>
    <cellStyle name="Ввод  2 2 3" xfId="11189"/>
    <cellStyle name="Ввод  2 2 3 2" xfId="11190"/>
    <cellStyle name="Ввод  2 2 3 2 2" xfId="11191"/>
    <cellStyle name="Ввод  2 2 3 3" xfId="11192"/>
    <cellStyle name="Ввод  2 2 3 3 2" xfId="11193"/>
    <cellStyle name="Ввод  2 2 3 4" xfId="11194"/>
    <cellStyle name="Ввод  2 2 3 4 2" xfId="11195"/>
    <cellStyle name="Ввод  2 2 3 5" xfId="11196"/>
    <cellStyle name="Ввод  2 2 3 5 2" xfId="11197"/>
    <cellStyle name="Ввод  2 2 3 6" xfId="11198"/>
    <cellStyle name="Ввод  2 2 3 6 2" xfId="11199"/>
    <cellStyle name="Ввод  2 2 3 7" xfId="11200"/>
    <cellStyle name="Ввод  2 2 4" xfId="11201"/>
    <cellStyle name="Ввод  2 2 4 2" xfId="11202"/>
    <cellStyle name="Ввод  2 2 5" xfId="11203"/>
    <cellStyle name="Ввод  2 2 5 2" xfId="11204"/>
    <cellStyle name="Ввод  2 2 6" xfId="11205"/>
    <cellStyle name="Ввод  2 2 6 2" xfId="11206"/>
    <cellStyle name="Ввод  2 2 7" xfId="11207"/>
    <cellStyle name="Ввод  2 2 7 2" xfId="11208"/>
    <cellStyle name="Ввод  2 2 8" xfId="11209"/>
    <cellStyle name="Ввод  2 2 8 2" xfId="11210"/>
    <cellStyle name="Ввод  2 2 9" xfId="11211"/>
    <cellStyle name="Ввод  2 2 9 2" xfId="11212"/>
    <cellStyle name="Ввод  2 2 9 3" xfId="11213"/>
    <cellStyle name="Ввод  2 2 9 4" xfId="11214"/>
    <cellStyle name="Ввод  2 2 9 5" xfId="11215"/>
    <cellStyle name="Ввод  2 2 9 6" xfId="11216"/>
    <cellStyle name="Ввод  2 20" xfId="11217"/>
    <cellStyle name="Ввод  2 20 2" xfId="11218"/>
    <cellStyle name="Ввод  2 21" xfId="11219"/>
    <cellStyle name="Ввод  2 21 2" xfId="11220"/>
    <cellStyle name="Ввод  2 22" xfId="11221"/>
    <cellStyle name="Ввод  2 22 2" xfId="11222"/>
    <cellStyle name="Ввод  2 23" xfId="11223"/>
    <cellStyle name="Ввод  2 23 2" xfId="11224"/>
    <cellStyle name="Ввод  2 24" xfId="11225"/>
    <cellStyle name="Ввод  2 24 2" xfId="11226"/>
    <cellStyle name="Ввод  2 24 2 2" xfId="11227"/>
    <cellStyle name="Ввод  2 24 3" xfId="11228"/>
    <cellStyle name="Ввод  2 24 4" xfId="11229"/>
    <cellStyle name="Ввод  2 24 5" xfId="11230"/>
    <cellStyle name="Ввод  2 24 6" xfId="11231"/>
    <cellStyle name="Ввод  2 25" xfId="11232"/>
    <cellStyle name="Ввод  2 26" xfId="11233"/>
    <cellStyle name="Ввод  2 27" xfId="11234"/>
    <cellStyle name="Ввод  2 28" xfId="11235"/>
    <cellStyle name="Ввод  2 29" xfId="11236"/>
    <cellStyle name="Ввод  2 3" xfId="11237"/>
    <cellStyle name="Ввод  2 3 2" xfId="11238"/>
    <cellStyle name="Ввод  2 3 2 2" xfId="11239"/>
    <cellStyle name="Ввод  2 3 2 2 2" xfId="11240"/>
    <cellStyle name="Ввод  2 3 2 2 3" xfId="11241"/>
    <cellStyle name="Ввод  2 3 2 2 4" xfId="11242"/>
    <cellStyle name="Ввод  2 3 2 2 5" xfId="11243"/>
    <cellStyle name="Ввод  2 3 2 3" xfId="11244"/>
    <cellStyle name="Ввод  2 3 2 3 2" xfId="11245"/>
    <cellStyle name="Ввод  2 3 2 4" xfId="11246"/>
    <cellStyle name="Ввод  2 3 2 4 2" xfId="11247"/>
    <cellStyle name="Ввод  2 3 2 5" xfId="11248"/>
    <cellStyle name="Ввод  2 3 2 5 2" xfId="11249"/>
    <cellStyle name="Ввод  2 3 2 6" xfId="11250"/>
    <cellStyle name="Ввод  2 3 2 6 2" xfId="11251"/>
    <cellStyle name="Ввод  2 3 2 7" xfId="11252"/>
    <cellStyle name="Ввод  2 3 3" xfId="11253"/>
    <cellStyle name="Ввод  2 3 3 2" xfId="11254"/>
    <cellStyle name="Ввод  2 3 3 2 2" xfId="11255"/>
    <cellStyle name="Ввод  2 3 3 3" xfId="11256"/>
    <cellStyle name="Ввод  2 3 3 3 2" xfId="11257"/>
    <cellStyle name="Ввод  2 3 3 4" xfId="11258"/>
    <cellStyle name="Ввод  2 3 3 4 2" xfId="11259"/>
    <cellStyle name="Ввод  2 3 3 5" xfId="11260"/>
    <cellStyle name="Ввод  2 3 3 5 2" xfId="11261"/>
    <cellStyle name="Ввод  2 3 3 6" xfId="11262"/>
    <cellStyle name="Ввод  2 3 3 6 2" xfId="11263"/>
    <cellStyle name="Ввод  2 3 3 7" xfId="11264"/>
    <cellStyle name="Ввод  2 3 4" xfId="11265"/>
    <cellStyle name="Ввод  2 3 4 2" xfId="11266"/>
    <cellStyle name="Ввод  2 3 5" xfId="11267"/>
    <cellStyle name="Ввод  2 3 5 2" xfId="11268"/>
    <cellStyle name="Ввод  2 3 6" xfId="11269"/>
    <cellStyle name="Ввод  2 3 6 2" xfId="11270"/>
    <cellStyle name="Ввод  2 3 7" xfId="11271"/>
    <cellStyle name="Ввод  2 3 7 2" xfId="11272"/>
    <cellStyle name="Ввод  2 3 8" xfId="11273"/>
    <cellStyle name="Ввод  2 3 8 2" xfId="11274"/>
    <cellStyle name="Ввод  2 30" xfId="11275"/>
    <cellStyle name="Ввод  2 31" xfId="11276"/>
    <cellStyle name="Ввод  2 32" xfId="11277"/>
    <cellStyle name="Ввод  2 33" xfId="11278"/>
    <cellStyle name="Ввод  2 34" xfId="11279"/>
    <cellStyle name="Ввод  2 35" xfId="11280"/>
    <cellStyle name="Ввод  2 36" xfId="11281"/>
    <cellStyle name="Ввод  2 37" xfId="11282"/>
    <cellStyle name="Ввод  2 38" xfId="11283"/>
    <cellStyle name="Ввод  2 39" xfId="11284"/>
    <cellStyle name="Ввод  2 4" xfId="11285"/>
    <cellStyle name="Ввод  2 4 2" xfId="11286"/>
    <cellStyle name="Ввод  2 4 2 2" xfId="11287"/>
    <cellStyle name="Ввод  2 4 2 2 2" xfId="11288"/>
    <cellStyle name="Ввод  2 4 2 2 3" xfId="11289"/>
    <cellStyle name="Ввод  2 4 2 2 4" xfId="11290"/>
    <cellStyle name="Ввод  2 4 2 2 5" xfId="11291"/>
    <cellStyle name="Ввод  2 4 2 3" xfId="11292"/>
    <cellStyle name="Ввод  2 4 2 3 2" xfId="11293"/>
    <cellStyle name="Ввод  2 4 2 4" xfId="11294"/>
    <cellStyle name="Ввод  2 4 2 4 2" xfId="11295"/>
    <cellStyle name="Ввод  2 4 2 5" xfId="11296"/>
    <cellStyle name="Ввод  2 4 2 5 2" xfId="11297"/>
    <cellStyle name="Ввод  2 4 2 6" xfId="11298"/>
    <cellStyle name="Ввод  2 4 2 6 2" xfId="11299"/>
    <cellStyle name="Ввод  2 4 2 7" xfId="11300"/>
    <cellStyle name="Ввод  2 4 3" xfId="11301"/>
    <cellStyle name="Ввод  2 4 3 2" xfId="11302"/>
    <cellStyle name="Ввод  2 4 3 2 2" xfId="11303"/>
    <cellStyle name="Ввод  2 4 3 3" xfId="11304"/>
    <cellStyle name="Ввод  2 4 3 3 2" xfId="11305"/>
    <cellStyle name="Ввод  2 4 3 4" xfId="11306"/>
    <cellStyle name="Ввод  2 4 3 4 2" xfId="11307"/>
    <cellStyle name="Ввод  2 4 3 5" xfId="11308"/>
    <cellStyle name="Ввод  2 4 3 5 2" xfId="11309"/>
    <cellStyle name="Ввод  2 4 3 6" xfId="11310"/>
    <cellStyle name="Ввод  2 4 3 6 2" xfId="11311"/>
    <cellStyle name="Ввод  2 4 3 7" xfId="11312"/>
    <cellStyle name="Ввод  2 4 4" xfId="11313"/>
    <cellStyle name="Ввод  2 4 4 2" xfId="11314"/>
    <cellStyle name="Ввод  2 4 5" xfId="11315"/>
    <cellStyle name="Ввод  2 4 5 2" xfId="11316"/>
    <cellStyle name="Ввод  2 4 6" xfId="11317"/>
    <cellStyle name="Ввод  2 4 6 2" xfId="11318"/>
    <cellStyle name="Ввод  2 4 7" xfId="11319"/>
    <cellStyle name="Ввод  2 4 7 2" xfId="11320"/>
    <cellStyle name="Ввод  2 4 8" xfId="11321"/>
    <cellStyle name="Ввод  2 4 8 2" xfId="11322"/>
    <cellStyle name="Ввод  2 40" xfId="11323"/>
    <cellStyle name="Ввод  2 41" xfId="11324"/>
    <cellStyle name="Ввод  2 42" xfId="11325"/>
    <cellStyle name="Ввод  2 43" xfId="11326"/>
    <cellStyle name="Ввод  2 5" xfId="11327"/>
    <cellStyle name="Ввод  2 5 2" xfId="11328"/>
    <cellStyle name="Ввод  2 5 2 2" xfId="11329"/>
    <cellStyle name="Ввод  2 5 2 2 2" xfId="11330"/>
    <cellStyle name="Ввод  2 5 2 2 3" xfId="11331"/>
    <cellStyle name="Ввод  2 5 2 2 4" xfId="11332"/>
    <cellStyle name="Ввод  2 5 2 2 5" xfId="11333"/>
    <cellStyle name="Ввод  2 5 2 3" xfId="11334"/>
    <cellStyle name="Ввод  2 5 2 3 2" xfId="11335"/>
    <cellStyle name="Ввод  2 5 2 4" xfId="11336"/>
    <cellStyle name="Ввод  2 5 2 4 2" xfId="11337"/>
    <cellStyle name="Ввод  2 5 2 5" xfId="11338"/>
    <cellStyle name="Ввод  2 5 2 5 2" xfId="11339"/>
    <cellStyle name="Ввод  2 5 2 6" xfId="11340"/>
    <cellStyle name="Ввод  2 5 2 6 2" xfId="11341"/>
    <cellStyle name="Ввод  2 5 2 7" xfId="11342"/>
    <cellStyle name="Ввод  2 5 3" xfId="11343"/>
    <cellStyle name="Ввод  2 5 3 2" xfId="11344"/>
    <cellStyle name="Ввод  2 5 3 2 2" xfId="11345"/>
    <cellStyle name="Ввод  2 5 3 3" xfId="11346"/>
    <cellStyle name="Ввод  2 5 3 3 2" xfId="11347"/>
    <cellStyle name="Ввод  2 5 3 4" xfId="11348"/>
    <cellStyle name="Ввод  2 5 3 4 2" xfId="11349"/>
    <cellStyle name="Ввод  2 5 3 5" xfId="11350"/>
    <cellStyle name="Ввод  2 5 3 5 2" xfId="11351"/>
    <cellStyle name="Ввод  2 5 3 6" xfId="11352"/>
    <cellStyle name="Ввод  2 5 3 6 2" xfId="11353"/>
    <cellStyle name="Ввод  2 5 3 7" xfId="11354"/>
    <cellStyle name="Ввод  2 5 4" xfId="11355"/>
    <cellStyle name="Ввод  2 5 4 2" xfId="11356"/>
    <cellStyle name="Ввод  2 5 5" xfId="11357"/>
    <cellStyle name="Ввод  2 5 5 2" xfId="11358"/>
    <cellStyle name="Ввод  2 5 6" xfId="11359"/>
    <cellStyle name="Ввод  2 5 6 2" xfId="11360"/>
    <cellStyle name="Ввод  2 5 7" xfId="11361"/>
    <cellStyle name="Ввод  2 5 7 2" xfId="11362"/>
    <cellStyle name="Ввод  2 5 8" xfId="11363"/>
    <cellStyle name="Ввод  2 5 8 2" xfId="11364"/>
    <cellStyle name="Ввод  2 6" xfId="11365"/>
    <cellStyle name="Ввод  2 6 2" xfId="11366"/>
    <cellStyle name="Ввод  2 6 2 2" xfId="11367"/>
    <cellStyle name="Ввод  2 6 2 2 2" xfId="11368"/>
    <cellStyle name="Ввод  2 6 2 2 3" xfId="11369"/>
    <cellStyle name="Ввод  2 6 2 2 4" xfId="11370"/>
    <cellStyle name="Ввод  2 6 2 2 5" xfId="11371"/>
    <cellStyle name="Ввод  2 6 2 3" xfId="11372"/>
    <cellStyle name="Ввод  2 6 2 3 2" xfId="11373"/>
    <cellStyle name="Ввод  2 6 2 4" xfId="11374"/>
    <cellStyle name="Ввод  2 6 2 4 2" xfId="11375"/>
    <cellStyle name="Ввод  2 6 2 5" xfId="11376"/>
    <cellStyle name="Ввод  2 6 2 5 2" xfId="11377"/>
    <cellStyle name="Ввод  2 6 2 6" xfId="11378"/>
    <cellStyle name="Ввод  2 6 2 6 2" xfId="11379"/>
    <cellStyle name="Ввод  2 6 2 7" xfId="11380"/>
    <cellStyle name="Ввод  2 6 3" xfId="11381"/>
    <cellStyle name="Ввод  2 6 3 2" xfId="11382"/>
    <cellStyle name="Ввод  2 6 3 2 2" xfId="11383"/>
    <cellStyle name="Ввод  2 6 3 3" xfId="11384"/>
    <cellStyle name="Ввод  2 6 3 3 2" xfId="11385"/>
    <cellStyle name="Ввод  2 6 3 4" xfId="11386"/>
    <cellStyle name="Ввод  2 6 3 4 2" xfId="11387"/>
    <cellStyle name="Ввод  2 6 3 5" xfId="11388"/>
    <cellStyle name="Ввод  2 6 3 5 2" xfId="11389"/>
    <cellStyle name="Ввод  2 6 3 6" xfId="11390"/>
    <cellStyle name="Ввод  2 6 3 6 2" xfId="11391"/>
    <cellStyle name="Ввод  2 6 3 7" xfId="11392"/>
    <cellStyle name="Ввод  2 6 4" xfId="11393"/>
    <cellStyle name="Ввод  2 6 4 2" xfId="11394"/>
    <cellStyle name="Ввод  2 6 5" xfId="11395"/>
    <cellStyle name="Ввод  2 6 5 2" xfId="11396"/>
    <cellStyle name="Ввод  2 6 6" xfId="11397"/>
    <cellStyle name="Ввод  2 6 6 2" xfId="11398"/>
    <cellStyle name="Ввод  2 6 7" xfId="11399"/>
    <cellStyle name="Ввод  2 6 7 2" xfId="11400"/>
    <cellStyle name="Ввод  2 6 8" xfId="11401"/>
    <cellStyle name="Ввод  2 6 8 2" xfId="11402"/>
    <cellStyle name="Ввод  2 7" xfId="11403"/>
    <cellStyle name="Ввод  2 7 2" xfId="11404"/>
    <cellStyle name="Ввод  2 7 2 2" xfId="11405"/>
    <cellStyle name="Ввод  2 7 2 2 2" xfId="11406"/>
    <cellStyle name="Ввод  2 7 2 2 3" xfId="11407"/>
    <cellStyle name="Ввод  2 7 2 2 4" xfId="11408"/>
    <cellStyle name="Ввод  2 7 2 2 5" xfId="11409"/>
    <cellStyle name="Ввод  2 7 2 3" xfId="11410"/>
    <cellStyle name="Ввод  2 7 2 3 2" xfId="11411"/>
    <cellStyle name="Ввод  2 7 2 4" xfId="11412"/>
    <cellStyle name="Ввод  2 7 2 4 2" xfId="11413"/>
    <cellStyle name="Ввод  2 7 2 5" xfId="11414"/>
    <cellStyle name="Ввод  2 7 2 5 2" xfId="11415"/>
    <cellStyle name="Ввод  2 7 2 6" xfId="11416"/>
    <cellStyle name="Ввод  2 7 2 6 2" xfId="11417"/>
    <cellStyle name="Ввод  2 7 2 7" xfId="11418"/>
    <cellStyle name="Ввод  2 7 3" xfId="11419"/>
    <cellStyle name="Ввод  2 7 3 2" xfId="11420"/>
    <cellStyle name="Ввод  2 7 3 2 2" xfId="11421"/>
    <cellStyle name="Ввод  2 7 3 3" xfId="11422"/>
    <cellStyle name="Ввод  2 7 3 3 2" xfId="11423"/>
    <cellStyle name="Ввод  2 7 3 4" xfId="11424"/>
    <cellStyle name="Ввод  2 7 3 4 2" xfId="11425"/>
    <cellStyle name="Ввод  2 7 3 5" xfId="11426"/>
    <cellStyle name="Ввод  2 7 3 5 2" xfId="11427"/>
    <cellStyle name="Ввод  2 7 3 6" xfId="11428"/>
    <cellStyle name="Ввод  2 7 3 6 2" xfId="11429"/>
    <cellStyle name="Ввод  2 7 3 7" xfId="11430"/>
    <cellStyle name="Ввод  2 7 4" xfId="11431"/>
    <cellStyle name="Ввод  2 7 4 2" xfId="11432"/>
    <cellStyle name="Ввод  2 7 5" xfId="11433"/>
    <cellStyle name="Ввод  2 7 5 2" xfId="11434"/>
    <cellStyle name="Ввод  2 7 6" xfId="11435"/>
    <cellStyle name="Ввод  2 7 6 2" xfId="11436"/>
    <cellStyle name="Ввод  2 7 7" xfId="11437"/>
    <cellStyle name="Ввод  2 7 7 2" xfId="11438"/>
    <cellStyle name="Ввод  2 7 8" xfId="11439"/>
    <cellStyle name="Ввод  2 7 8 2" xfId="11440"/>
    <cellStyle name="Ввод  2 8" xfId="11441"/>
    <cellStyle name="Ввод  2 8 2" xfId="11442"/>
    <cellStyle name="Ввод  2 8 2 2" xfId="11443"/>
    <cellStyle name="Ввод  2 8 2 2 2" xfId="11444"/>
    <cellStyle name="Ввод  2 8 2 2 3" xfId="11445"/>
    <cellStyle name="Ввод  2 8 2 2 4" xfId="11446"/>
    <cellStyle name="Ввод  2 8 2 2 5" xfId="11447"/>
    <cellStyle name="Ввод  2 8 2 3" xfId="11448"/>
    <cellStyle name="Ввод  2 8 2 3 2" xfId="11449"/>
    <cellStyle name="Ввод  2 8 2 4" xfId="11450"/>
    <cellStyle name="Ввод  2 8 2 4 2" xfId="11451"/>
    <cellStyle name="Ввод  2 8 2 5" xfId="11452"/>
    <cellStyle name="Ввод  2 8 2 5 2" xfId="11453"/>
    <cellStyle name="Ввод  2 8 2 6" xfId="11454"/>
    <cellStyle name="Ввод  2 8 2 6 2" xfId="11455"/>
    <cellStyle name="Ввод  2 8 2 7" xfId="11456"/>
    <cellStyle name="Ввод  2 8 3" xfId="11457"/>
    <cellStyle name="Ввод  2 8 3 2" xfId="11458"/>
    <cellStyle name="Ввод  2 8 3 2 2" xfId="11459"/>
    <cellStyle name="Ввод  2 8 3 3" xfId="11460"/>
    <cellStyle name="Ввод  2 8 3 3 2" xfId="11461"/>
    <cellStyle name="Ввод  2 8 3 4" xfId="11462"/>
    <cellStyle name="Ввод  2 8 3 4 2" xfId="11463"/>
    <cellStyle name="Ввод  2 8 3 5" xfId="11464"/>
    <cellStyle name="Ввод  2 8 3 5 2" xfId="11465"/>
    <cellStyle name="Ввод  2 8 3 6" xfId="11466"/>
    <cellStyle name="Ввод  2 8 3 6 2" xfId="11467"/>
    <cellStyle name="Ввод  2 8 3 7" xfId="11468"/>
    <cellStyle name="Ввод  2 8 4" xfId="11469"/>
    <cellStyle name="Ввод  2 8 4 2" xfId="11470"/>
    <cellStyle name="Ввод  2 8 5" xfId="11471"/>
    <cellStyle name="Ввод  2 8 5 2" xfId="11472"/>
    <cellStyle name="Ввод  2 8 6" xfId="11473"/>
    <cellStyle name="Ввод  2 8 6 2" xfId="11474"/>
    <cellStyle name="Ввод  2 8 7" xfId="11475"/>
    <cellStyle name="Ввод  2 8 7 2" xfId="11476"/>
    <cellStyle name="Ввод  2 8 8" xfId="11477"/>
    <cellStyle name="Ввод  2 8 8 2" xfId="11478"/>
    <cellStyle name="Ввод  2 9" xfId="11479"/>
    <cellStyle name="Ввод  2 9 2" xfId="11480"/>
    <cellStyle name="Ввод  2 9 2 2" xfId="11481"/>
    <cellStyle name="Ввод  2 9 2 2 2" xfId="11482"/>
    <cellStyle name="Ввод  2 9 2 2 3" xfId="11483"/>
    <cellStyle name="Ввод  2 9 2 2 4" xfId="11484"/>
    <cellStyle name="Ввод  2 9 2 2 5" xfId="11485"/>
    <cellStyle name="Ввод  2 9 2 3" xfId="11486"/>
    <cellStyle name="Ввод  2 9 2 3 2" xfId="11487"/>
    <cellStyle name="Ввод  2 9 2 4" xfId="11488"/>
    <cellStyle name="Ввод  2 9 2 4 2" xfId="11489"/>
    <cellStyle name="Ввод  2 9 2 5" xfId="11490"/>
    <cellStyle name="Ввод  2 9 2 5 2" xfId="11491"/>
    <cellStyle name="Ввод  2 9 2 6" xfId="11492"/>
    <cellStyle name="Ввод  2 9 2 6 2" xfId="11493"/>
    <cellStyle name="Ввод  2 9 2 7" xfId="11494"/>
    <cellStyle name="Ввод  2 9 3" xfId="11495"/>
    <cellStyle name="Ввод  2 9 3 2" xfId="11496"/>
    <cellStyle name="Ввод  2 9 3 2 2" xfId="11497"/>
    <cellStyle name="Ввод  2 9 3 3" xfId="11498"/>
    <cellStyle name="Ввод  2 9 3 3 2" xfId="11499"/>
    <cellStyle name="Ввод  2 9 3 4" xfId="11500"/>
    <cellStyle name="Ввод  2 9 3 4 2" xfId="11501"/>
    <cellStyle name="Ввод  2 9 3 5" xfId="11502"/>
    <cellStyle name="Ввод  2 9 3 5 2" xfId="11503"/>
    <cellStyle name="Ввод  2 9 3 6" xfId="11504"/>
    <cellStyle name="Ввод  2 9 3 6 2" xfId="11505"/>
    <cellStyle name="Ввод  2 9 3 7" xfId="11506"/>
    <cellStyle name="Ввод  2 9 4" xfId="11507"/>
    <cellStyle name="Ввод  2 9 4 2" xfId="11508"/>
    <cellStyle name="Ввод  2 9 5" xfId="11509"/>
    <cellStyle name="Ввод  2 9 5 2" xfId="11510"/>
    <cellStyle name="Ввод  2 9 6" xfId="11511"/>
    <cellStyle name="Ввод  2 9 6 2" xfId="11512"/>
    <cellStyle name="Ввод  2 9 7" xfId="11513"/>
    <cellStyle name="Ввод  2 9 7 2" xfId="11514"/>
    <cellStyle name="Ввод  2 9 8" xfId="11515"/>
    <cellStyle name="Ввод  2 9 8 2" xfId="11516"/>
    <cellStyle name="Ввод  20" xfId="11517"/>
    <cellStyle name="Ввод  20 2" xfId="11518"/>
    <cellStyle name="Ввод  20 2 2" xfId="11519"/>
    <cellStyle name="Ввод  20 2 2 2" xfId="11520"/>
    <cellStyle name="Ввод  20 2 2 3" xfId="11521"/>
    <cellStyle name="Ввод  20 2 2 4" xfId="11522"/>
    <cellStyle name="Ввод  20 2 2 5" xfId="11523"/>
    <cellStyle name="Ввод  20 2 3" xfId="11524"/>
    <cellStyle name="Ввод  20 2 3 2" xfId="11525"/>
    <cellStyle name="Ввод  20 2 4" xfId="11526"/>
    <cellStyle name="Ввод  20 2 4 2" xfId="11527"/>
    <cellStyle name="Ввод  20 2 5" xfId="11528"/>
    <cellStyle name="Ввод  20 2 5 2" xfId="11529"/>
    <cellStyle name="Ввод  20 2 6" xfId="11530"/>
    <cellStyle name="Ввод  20 2 6 2" xfId="11531"/>
    <cellStyle name="Ввод  20 2 7" xfId="11532"/>
    <cellStyle name="Ввод  20 3" xfId="11533"/>
    <cellStyle name="Ввод  20 3 2" xfId="11534"/>
    <cellStyle name="Ввод  20 3 2 2" xfId="11535"/>
    <cellStyle name="Ввод  20 3 3" xfId="11536"/>
    <cellStyle name="Ввод  20 3 3 2" xfId="11537"/>
    <cellStyle name="Ввод  20 3 4" xfId="11538"/>
    <cellStyle name="Ввод  20 3 4 2" xfId="11539"/>
    <cellStyle name="Ввод  20 3 5" xfId="11540"/>
    <cellStyle name="Ввод  20 3 5 2" xfId="11541"/>
    <cellStyle name="Ввод  20 3 6" xfId="11542"/>
    <cellStyle name="Ввод  20 3 6 2" xfId="11543"/>
    <cellStyle name="Ввод  20 3 7" xfId="11544"/>
    <cellStyle name="Ввод  20 4" xfId="11545"/>
    <cellStyle name="Ввод  20 4 2" xfId="11546"/>
    <cellStyle name="Ввод  20 5" xfId="11547"/>
    <cellStyle name="Ввод  20 5 2" xfId="11548"/>
    <cellStyle name="Ввод  20 6" xfId="11549"/>
    <cellStyle name="Ввод  20 6 2" xfId="11550"/>
    <cellStyle name="Ввод  20 7" xfId="11551"/>
    <cellStyle name="Ввод  20 7 2" xfId="11552"/>
    <cellStyle name="Ввод  20 8" xfId="11553"/>
    <cellStyle name="Ввод  20 8 2" xfId="11554"/>
    <cellStyle name="Ввод  21" xfId="11555"/>
    <cellStyle name="Ввод  21 2" xfId="11556"/>
    <cellStyle name="Ввод  21 2 2" xfId="11557"/>
    <cellStyle name="Ввод  21 2 2 2" xfId="11558"/>
    <cellStyle name="Ввод  21 2 2 3" xfId="11559"/>
    <cellStyle name="Ввод  21 2 2 4" xfId="11560"/>
    <cellStyle name="Ввод  21 2 2 5" xfId="11561"/>
    <cellStyle name="Ввод  21 2 3" xfId="11562"/>
    <cellStyle name="Ввод  21 2 3 2" xfId="11563"/>
    <cellStyle name="Ввод  21 2 4" xfId="11564"/>
    <cellStyle name="Ввод  21 2 4 2" xfId="11565"/>
    <cellStyle name="Ввод  21 2 5" xfId="11566"/>
    <cellStyle name="Ввод  21 2 5 2" xfId="11567"/>
    <cellStyle name="Ввод  21 2 6" xfId="11568"/>
    <cellStyle name="Ввод  21 2 6 2" xfId="11569"/>
    <cellStyle name="Ввод  21 2 7" xfId="11570"/>
    <cellStyle name="Ввод  21 3" xfId="11571"/>
    <cellStyle name="Ввод  21 3 2" xfId="11572"/>
    <cellStyle name="Ввод  21 3 2 2" xfId="11573"/>
    <cellStyle name="Ввод  21 3 3" xfId="11574"/>
    <cellStyle name="Ввод  21 3 3 2" xfId="11575"/>
    <cellStyle name="Ввод  21 3 4" xfId="11576"/>
    <cellStyle name="Ввод  21 3 4 2" xfId="11577"/>
    <cellStyle name="Ввод  21 3 5" xfId="11578"/>
    <cellStyle name="Ввод  21 3 5 2" xfId="11579"/>
    <cellStyle name="Ввод  21 3 6" xfId="11580"/>
    <cellStyle name="Ввод  21 3 6 2" xfId="11581"/>
    <cellStyle name="Ввод  21 3 7" xfId="11582"/>
    <cellStyle name="Ввод  21 4" xfId="11583"/>
    <cellStyle name="Ввод  21 4 2" xfId="11584"/>
    <cellStyle name="Ввод  21 5" xfId="11585"/>
    <cellStyle name="Ввод  21 5 2" xfId="11586"/>
    <cellStyle name="Ввод  21 6" xfId="11587"/>
    <cellStyle name="Ввод  21 6 2" xfId="11588"/>
    <cellStyle name="Ввод  21 7" xfId="11589"/>
    <cellStyle name="Ввод  21 7 2" xfId="11590"/>
    <cellStyle name="Ввод  21 8" xfId="11591"/>
    <cellStyle name="Ввод  21 8 2" xfId="11592"/>
    <cellStyle name="Ввод  22" xfId="11593"/>
    <cellStyle name="Ввод  22 2" xfId="11594"/>
    <cellStyle name="Ввод  22 2 2" xfId="11595"/>
    <cellStyle name="Ввод  22 2 3" xfId="11596"/>
    <cellStyle name="Ввод  22 2 4" xfId="11597"/>
    <cellStyle name="Ввод  22 2 5" xfId="11598"/>
    <cellStyle name="Ввод  23" xfId="11599"/>
    <cellStyle name="Ввод  23 2" xfId="11600"/>
    <cellStyle name="Ввод  23 3" xfId="11601"/>
    <cellStyle name="Ввод  23 4" xfId="11602"/>
    <cellStyle name="Ввод  23 5" xfId="11603"/>
    <cellStyle name="Ввод  24" xfId="11604"/>
    <cellStyle name="Ввод  25" xfId="11605"/>
    <cellStyle name="Ввод  26" xfId="11606"/>
    <cellStyle name="Ввод  27" xfId="11607"/>
    <cellStyle name="Ввод  28" xfId="11608"/>
    <cellStyle name="Ввод  29" xfId="11609"/>
    <cellStyle name="Ввод  3" xfId="11610"/>
    <cellStyle name="Ввод  3 10" xfId="11611"/>
    <cellStyle name="Ввод  3 10 2" xfId="11612"/>
    <cellStyle name="Ввод  3 2" xfId="11613"/>
    <cellStyle name="Ввод  3 2 2" xfId="11614"/>
    <cellStyle name="Ввод  3 2 2 2" xfId="11615"/>
    <cellStyle name="Ввод  3 2 2 3" xfId="11616"/>
    <cellStyle name="Ввод  3 2 2 4" xfId="11617"/>
    <cellStyle name="Ввод  3 2 2 5" xfId="11618"/>
    <cellStyle name="Ввод  3 2 3" xfId="11619"/>
    <cellStyle name="Ввод  3 2 3 2" xfId="11620"/>
    <cellStyle name="Ввод  3 2 4" xfId="11621"/>
    <cellStyle name="Ввод  3 2 4 2" xfId="11622"/>
    <cellStyle name="Ввод  3 2 5" xfId="11623"/>
    <cellStyle name="Ввод  3 2 5 2" xfId="11624"/>
    <cellStyle name="Ввод  3 2 6" xfId="11625"/>
    <cellStyle name="Ввод  3 2 6 2" xfId="11626"/>
    <cellStyle name="Ввод  3 2 7" xfId="11627"/>
    <cellStyle name="Ввод  3 3" xfId="11628"/>
    <cellStyle name="Ввод  3 3 2" xfId="11629"/>
    <cellStyle name="Ввод  3 3 2 2" xfId="11630"/>
    <cellStyle name="Ввод  3 3 3" xfId="11631"/>
    <cellStyle name="Ввод  3 3 3 2" xfId="11632"/>
    <cellStyle name="Ввод  3 3 4" xfId="11633"/>
    <cellStyle name="Ввод  3 3 4 2" xfId="11634"/>
    <cellStyle name="Ввод  3 3 5" xfId="11635"/>
    <cellStyle name="Ввод  3 3 5 2" xfId="11636"/>
    <cellStyle name="Ввод  3 3 6" xfId="11637"/>
    <cellStyle name="Ввод  3 3 6 2" xfId="11638"/>
    <cellStyle name="Ввод  3 3 7" xfId="11639"/>
    <cellStyle name="Ввод  3 4" xfId="11640"/>
    <cellStyle name="Ввод  3 4 2" xfId="11641"/>
    <cellStyle name="Ввод  3 4 2 2" xfId="11642"/>
    <cellStyle name="Ввод  3 4 3" xfId="11643"/>
    <cellStyle name="Ввод  3 4 3 2" xfId="11644"/>
    <cellStyle name="Ввод  3 4 4" xfId="11645"/>
    <cellStyle name="Ввод  3 4 4 2" xfId="11646"/>
    <cellStyle name="Ввод  3 4 5" xfId="11647"/>
    <cellStyle name="Ввод  3 4 5 2" xfId="11648"/>
    <cellStyle name="Ввод  3 4 6" xfId="11649"/>
    <cellStyle name="Ввод  3 4 6 2" xfId="11650"/>
    <cellStyle name="Ввод  3 4 7" xfId="11651"/>
    <cellStyle name="Ввод  3 5" xfId="11652"/>
    <cellStyle name="Ввод  3 5 2" xfId="11653"/>
    <cellStyle name="Ввод  3 5 2 2" xfId="11654"/>
    <cellStyle name="Ввод  3 5 3" xfId="11655"/>
    <cellStyle name="Ввод  3 5 3 2" xfId="11656"/>
    <cellStyle name="Ввод  3 5 4" xfId="11657"/>
    <cellStyle name="Ввод  3 5 4 2" xfId="11658"/>
    <cellStyle name="Ввод  3 5 5" xfId="11659"/>
    <cellStyle name="Ввод  3 5 5 2" xfId="11660"/>
    <cellStyle name="Ввод  3 5 6" xfId="11661"/>
    <cellStyle name="Ввод  3 5 6 2" xfId="11662"/>
    <cellStyle name="Ввод  3 5 7" xfId="11663"/>
    <cellStyle name="Ввод  3 6" xfId="11664"/>
    <cellStyle name="Ввод  3 6 2" xfId="11665"/>
    <cellStyle name="Ввод  3 7" xfId="11666"/>
    <cellStyle name="Ввод  3 7 2" xfId="11667"/>
    <cellStyle name="Ввод  3 8" xfId="11668"/>
    <cellStyle name="Ввод  3 8 2" xfId="11669"/>
    <cellStyle name="Ввод  3 9" xfId="11670"/>
    <cellStyle name="Ввод  3 9 2" xfId="11671"/>
    <cellStyle name="Ввод  30" xfId="11672"/>
    <cellStyle name="Ввод  31" xfId="11673"/>
    <cellStyle name="Ввод  32" xfId="11674"/>
    <cellStyle name="Ввод  33" xfId="11675"/>
    <cellStyle name="Ввод  34" xfId="11676"/>
    <cellStyle name="Ввод  35" xfId="11677"/>
    <cellStyle name="Ввод  36" xfId="11678"/>
    <cellStyle name="Ввод  37" xfId="11679"/>
    <cellStyle name="Ввод  4" xfId="11680"/>
    <cellStyle name="Ввод  4 10" xfId="11681"/>
    <cellStyle name="Ввод  4 10 2" xfId="11682"/>
    <cellStyle name="Ввод  4 2" xfId="11683"/>
    <cellStyle name="Ввод  4 2 2" xfId="11684"/>
    <cellStyle name="Ввод  4 2 2 2" xfId="11685"/>
    <cellStyle name="Ввод  4 2 2 3" xfId="11686"/>
    <cellStyle name="Ввод  4 2 2 4" xfId="11687"/>
    <cellStyle name="Ввод  4 2 2 5" xfId="11688"/>
    <cellStyle name="Ввод  4 2 3" xfId="11689"/>
    <cellStyle name="Ввод  4 2 3 2" xfId="11690"/>
    <cellStyle name="Ввод  4 2 4" xfId="11691"/>
    <cellStyle name="Ввод  4 2 4 2" xfId="11692"/>
    <cellStyle name="Ввод  4 2 5" xfId="11693"/>
    <cellStyle name="Ввод  4 2 5 2" xfId="11694"/>
    <cellStyle name="Ввод  4 2 6" xfId="11695"/>
    <cellStyle name="Ввод  4 2 6 2" xfId="11696"/>
    <cellStyle name="Ввод  4 2 7" xfId="11697"/>
    <cellStyle name="Ввод  4 3" xfId="11698"/>
    <cellStyle name="Ввод  4 3 2" xfId="11699"/>
    <cellStyle name="Ввод  4 3 2 2" xfId="11700"/>
    <cellStyle name="Ввод  4 3 3" xfId="11701"/>
    <cellStyle name="Ввод  4 3 3 2" xfId="11702"/>
    <cellStyle name="Ввод  4 3 4" xfId="11703"/>
    <cellStyle name="Ввод  4 3 4 2" xfId="11704"/>
    <cellStyle name="Ввод  4 3 5" xfId="11705"/>
    <cellStyle name="Ввод  4 3 5 2" xfId="11706"/>
    <cellStyle name="Ввод  4 3 6" xfId="11707"/>
    <cellStyle name="Ввод  4 3 6 2" xfId="11708"/>
    <cellStyle name="Ввод  4 3 7" xfId="11709"/>
    <cellStyle name="Ввод  4 4" xfId="11710"/>
    <cellStyle name="Ввод  4 4 2" xfId="11711"/>
    <cellStyle name="Ввод  4 4 2 2" xfId="11712"/>
    <cellStyle name="Ввод  4 4 3" xfId="11713"/>
    <cellStyle name="Ввод  4 4 3 2" xfId="11714"/>
    <cellStyle name="Ввод  4 4 4" xfId="11715"/>
    <cellStyle name="Ввод  4 4 4 2" xfId="11716"/>
    <cellStyle name="Ввод  4 4 5" xfId="11717"/>
    <cellStyle name="Ввод  4 4 5 2" xfId="11718"/>
    <cellStyle name="Ввод  4 4 6" xfId="11719"/>
    <cellStyle name="Ввод  4 4 6 2" xfId="11720"/>
    <cellStyle name="Ввод  4 4 7" xfId="11721"/>
    <cellStyle name="Ввод  4 5" xfId="11722"/>
    <cellStyle name="Ввод  4 5 2" xfId="11723"/>
    <cellStyle name="Ввод  4 5 2 2" xfId="11724"/>
    <cellStyle name="Ввод  4 5 3" xfId="11725"/>
    <cellStyle name="Ввод  4 5 3 2" xfId="11726"/>
    <cellStyle name="Ввод  4 5 4" xfId="11727"/>
    <cellStyle name="Ввод  4 5 4 2" xfId="11728"/>
    <cellStyle name="Ввод  4 5 5" xfId="11729"/>
    <cellStyle name="Ввод  4 5 5 2" xfId="11730"/>
    <cellStyle name="Ввод  4 5 6" xfId="11731"/>
    <cellStyle name="Ввод  4 5 6 2" xfId="11732"/>
    <cellStyle name="Ввод  4 5 7" xfId="11733"/>
    <cellStyle name="Ввод  4 6" xfId="11734"/>
    <cellStyle name="Ввод  4 6 2" xfId="11735"/>
    <cellStyle name="Ввод  4 7" xfId="11736"/>
    <cellStyle name="Ввод  4 7 2" xfId="11737"/>
    <cellStyle name="Ввод  4 8" xfId="11738"/>
    <cellStyle name="Ввод  4 8 2" xfId="11739"/>
    <cellStyle name="Ввод  4 9" xfId="11740"/>
    <cellStyle name="Ввод  4 9 2" xfId="11741"/>
    <cellStyle name="Ввод  5" xfId="11742"/>
    <cellStyle name="Ввод  5 10" xfId="11743"/>
    <cellStyle name="Ввод  5 10 2" xfId="11744"/>
    <cellStyle name="Ввод  5 2" xfId="11745"/>
    <cellStyle name="Ввод  5 2 2" xfId="11746"/>
    <cellStyle name="Ввод  5 2 2 2" xfId="11747"/>
    <cellStyle name="Ввод  5 2 2 3" xfId="11748"/>
    <cellStyle name="Ввод  5 2 2 4" xfId="11749"/>
    <cellStyle name="Ввод  5 2 2 5" xfId="11750"/>
    <cellStyle name="Ввод  5 2 3" xfId="11751"/>
    <cellStyle name="Ввод  5 2 3 2" xfId="11752"/>
    <cellStyle name="Ввод  5 2 4" xfId="11753"/>
    <cellStyle name="Ввод  5 2 4 2" xfId="11754"/>
    <cellStyle name="Ввод  5 2 5" xfId="11755"/>
    <cellStyle name="Ввод  5 2 5 2" xfId="11756"/>
    <cellStyle name="Ввод  5 2 6" xfId="11757"/>
    <cellStyle name="Ввод  5 2 6 2" xfId="11758"/>
    <cellStyle name="Ввод  5 2 7" xfId="11759"/>
    <cellStyle name="Ввод  5 3" xfId="11760"/>
    <cellStyle name="Ввод  5 3 2" xfId="11761"/>
    <cellStyle name="Ввод  5 3 2 2" xfId="11762"/>
    <cellStyle name="Ввод  5 3 3" xfId="11763"/>
    <cellStyle name="Ввод  5 3 3 2" xfId="11764"/>
    <cellStyle name="Ввод  5 3 4" xfId="11765"/>
    <cellStyle name="Ввод  5 3 4 2" xfId="11766"/>
    <cellStyle name="Ввод  5 3 5" xfId="11767"/>
    <cellStyle name="Ввод  5 3 5 2" xfId="11768"/>
    <cellStyle name="Ввод  5 3 6" xfId="11769"/>
    <cellStyle name="Ввод  5 3 6 2" xfId="11770"/>
    <cellStyle name="Ввод  5 3 7" xfId="11771"/>
    <cellStyle name="Ввод  5 4" xfId="11772"/>
    <cellStyle name="Ввод  5 4 2" xfId="11773"/>
    <cellStyle name="Ввод  5 4 2 2" xfId="11774"/>
    <cellStyle name="Ввод  5 4 3" xfId="11775"/>
    <cellStyle name="Ввод  5 4 3 2" xfId="11776"/>
    <cellStyle name="Ввод  5 4 4" xfId="11777"/>
    <cellStyle name="Ввод  5 4 4 2" xfId="11778"/>
    <cellStyle name="Ввод  5 4 5" xfId="11779"/>
    <cellStyle name="Ввод  5 4 5 2" xfId="11780"/>
    <cellStyle name="Ввод  5 4 6" xfId="11781"/>
    <cellStyle name="Ввод  5 4 6 2" xfId="11782"/>
    <cellStyle name="Ввод  5 4 7" xfId="11783"/>
    <cellStyle name="Ввод  5 5" xfId="11784"/>
    <cellStyle name="Ввод  5 5 2" xfId="11785"/>
    <cellStyle name="Ввод  5 5 2 2" xfId="11786"/>
    <cellStyle name="Ввод  5 5 3" xfId="11787"/>
    <cellStyle name="Ввод  5 5 3 2" xfId="11788"/>
    <cellStyle name="Ввод  5 5 4" xfId="11789"/>
    <cellStyle name="Ввод  5 5 4 2" xfId="11790"/>
    <cellStyle name="Ввод  5 5 5" xfId="11791"/>
    <cellStyle name="Ввод  5 5 5 2" xfId="11792"/>
    <cellStyle name="Ввод  5 5 6" xfId="11793"/>
    <cellStyle name="Ввод  5 5 6 2" xfId="11794"/>
    <cellStyle name="Ввод  5 5 7" xfId="11795"/>
    <cellStyle name="Ввод  5 6" xfId="11796"/>
    <cellStyle name="Ввод  5 6 2" xfId="11797"/>
    <cellStyle name="Ввод  5 7" xfId="11798"/>
    <cellStyle name="Ввод  5 7 2" xfId="11799"/>
    <cellStyle name="Ввод  5 8" xfId="11800"/>
    <cellStyle name="Ввод  5 8 2" xfId="11801"/>
    <cellStyle name="Ввод  5 9" xfId="11802"/>
    <cellStyle name="Ввод  5 9 2" xfId="11803"/>
    <cellStyle name="Ввод  6" xfId="11804"/>
    <cellStyle name="Ввод  6 10" xfId="11805"/>
    <cellStyle name="Ввод  6 10 2" xfId="11806"/>
    <cellStyle name="Ввод  6 2" xfId="11807"/>
    <cellStyle name="Ввод  6 2 2" xfId="11808"/>
    <cellStyle name="Ввод  6 2 2 2" xfId="11809"/>
    <cellStyle name="Ввод  6 2 2 3" xfId="11810"/>
    <cellStyle name="Ввод  6 2 2 4" xfId="11811"/>
    <cellStyle name="Ввод  6 2 2 5" xfId="11812"/>
    <cellStyle name="Ввод  6 2 3" xfId="11813"/>
    <cellStyle name="Ввод  6 2 3 2" xfId="11814"/>
    <cellStyle name="Ввод  6 2 4" xfId="11815"/>
    <cellStyle name="Ввод  6 2 4 2" xfId="11816"/>
    <cellStyle name="Ввод  6 2 5" xfId="11817"/>
    <cellStyle name="Ввод  6 2 5 2" xfId="11818"/>
    <cellStyle name="Ввод  6 2 6" xfId="11819"/>
    <cellStyle name="Ввод  6 2 6 2" xfId="11820"/>
    <cellStyle name="Ввод  6 2 7" xfId="11821"/>
    <cellStyle name="Ввод  6 3" xfId="11822"/>
    <cellStyle name="Ввод  6 3 2" xfId="11823"/>
    <cellStyle name="Ввод  6 3 2 2" xfId="11824"/>
    <cellStyle name="Ввод  6 3 3" xfId="11825"/>
    <cellStyle name="Ввод  6 3 3 2" xfId="11826"/>
    <cellStyle name="Ввод  6 3 4" xfId="11827"/>
    <cellStyle name="Ввод  6 3 4 2" xfId="11828"/>
    <cellStyle name="Ввод  6 3 5" xfId="11829"/>
    <cellStyle name="Ввод  6 3 5 2" xfId="11830"/>
    <cellStyle name="Ввод  6 3 6" xfId="11831"/>
    <cellStyle name="Ввод  6 3 6 2" xfId="11832"/>
    <cellStyle name="Ввод  6 3 7" xfId="11833"/>
    <cellStyle name="Ввод  6 4" xfId="11834"/>
    <cellStyle name="Ввод  6 4 2" xfId="11835"/>
    <cellStyle name="Ввод  6 4 2 2" xfId="11836"/>
    <cellStyle name="Ввод  6 4 3" xfId="11837"/>
    <cellStyle name="Ввод  6 4 3 2" xfId="11838"/>
    <cellStyle name="Ввод  6 4 4" xfId="11839"/>
    <cellStyle name="Ввод  6 4 4 2" xfId="11840"/>
    <cellStyle name="Ввод  6 4 5" xfId="11841"/>
    <cellStyle name="Ввод  6 4 5 2" xfId="11842"/>
    <cellStyle name="Ввод  6 4 6" xfId="11843"/>
    <cellStyle name="Ввод  6 4 6 2" xfId="11844"/>
    <cellStyle name="Ввод  6 4 7" xfId="11845"/>
    <cellStyle name="Ввод  6 5" xfId="11846"/>
    <cellStyle name="Ввод  6 5 2" xfId="11847"/>
    <cellStyle name="Ввод  6 5 2 2" xfId="11848"/>
    <cellStyle name="Ввод  6 5 3" xfId="11849"/>
    <cellStyle name="Ввод  6 5 3 2" xfId="11850"/>
    <cellStyle name="Ввод  6 5 4" xfId="11851"/>
    <cellStyle name="Ввод  6 5 4 2" xfId="11852"/>
    <cellStyle name="Ввод  6 5 5" xfId="11853"/>
    <cellStyle name="Ввод  6 5 5 2" xfId="11854"/>
    <cellStyle name="Ввод  6 5 6" xfId="11855"/>
    <cellStyle name="Ввод  6 5 6 2" xfId="11856"/>
    <cellStyle name="Ввод  6 5 7" xfId="11857"/>
    <cellStyle name="Ввод  6 6" xfId="11858"/>
    <cellStyle name="Ввод  6 6 2" xfId="11859"/>
    <cellStyle name="Ввод  6 7" xfId="11860"/>
    <cellStyle name="Ввод  6 7 2" xfId="11861"/>
    <cellStyle name="Ввод  6 8" xfId="11862"/>
    <cellStyle name="Ввод  6 8 2" xfId="11863"/>
    <cellStyle name="Ввод  6 9" xfId="11864"/>
    <cellStyle name="Ввод  6 9 2" xfId="11865"/>
    <cellStyle name="Ввод  7" xfId="11866"/>
    <cellStyle name="Ввод  7 10" xfId="11867"/>
    <cellStyle name="Ввод  7 10 2" xfId="11868"/>
    <cellStyle name="Ввод  7 2" xfId="11869"/>
    <cellStyle name="Ввод  7 2 2" xfId="11870"/>
    <cellStyle name="Ввод  7 2 2 2" xfId="11871"/>
    <cellStyle name="Ввод  7 2 2 3" xfId="11872"/>
    <cellStyle name="Ввод  7 2 2 4" xfId="11873"/>
    <cellStyle name="Ввод  7 2 2 5" xfId="11874"/>
    <cellStyle name="Ввод  7 2 3" xfId="11875"/>
    <cellStyle name="Ввод  7 2 3 2" xfId="11876"/>
    <cellStyle name="Ввод  7 2 4" xfId="11877"/>
    <cellStyle name="Ввод  7 2 4 2" xfId="11878"/>
    <cellStyle name="Ввод  7 2 5" xfId="11879"/>
    <cellStyle name="Ввод  7 2 5 2" xfId="11880"/>
    <cellStyle name="Ввод  7 2 6" xfId="11881"/>
    <cellStyle name="Ввод  7 2 6 2" xfId="11882"/>
    <cellStyle name="Ввод  7 2 7" xfId="11883"/>
    <cellStyle name="Ввод  7 3" xfId="11884"/>
    <cellStyle name="Ввод  7 3 2" xfId="11885"/>
    <cellStyle name="Ввод  7 3 2 2" xfId="11886"/>
    <cellStyle name="Ввод  7 3 3" xfId="11887"/>
    <cellStyle name="Ввод  7 3 3 2" xfId="11888"/>
    <cellStyle name="Ввод  7 3 4" xfId="11889"/>
    <cellStyle name="Ввод  7 3 4 2" xfId="11890"/>
    <cellStyle name="Ввод  7 3 5" xfId="11891"/>
    <cellStyle name="Ввод  7 3 5 2" xfId="11892"/>
    <cellStyle name="Ввод  7 3 6" xfId="11893"/>
    <cellStyle name="Ввод  7 3 6 2" xfId="11894"/>
    <cellStyle name="Ввод  7 3 7" xfId="11895"/>
    <cellStyle name="Ввод  7 4" xfId="11896"/>
    <cellStyle name="Ввод  7 4 2" xfId="11897"/>
    <cellStyle name="Ввод  7 4 2 2" xfId="11898"/>
    <cellStyle name="Ввод  7 4 3" xfId="11899"/>
    <cellStyle name="Ввод  7 4 3 2" xfId="11900"/>
    <cellStyle name="Ввод  7 4 4" xfId="11901"/>
    <cellStyle name="Ввод  7 4 4 2" xfId="11902"/>
    <cellStyle name="Ввод  7 4 5" xfId="11903"/>
    <cellStyle name="Ввод  7 4 5 2" xfId="11904"/>
    <cellStyle name="Ввод  7 4 6" xfId="11905"/>
    <cellStyle name="Ввод  7 4 6 2" xfId="11906"/>
    <cellStyle name="Ввод  7 4 7" xfId="11907"/>
    <cellStyle name="Ввод  7 5" xfId="11908"/>
    <cellStyle name="Ввод  7 5 2" xfId="11909"/>
    <cellStyle name="Ввод  7 5 2 2" xfId="11910"/>
    <cellStyle name="Ввод  7 5 3" xfId="11911"/>
    <cellStyle name="Ввод  7 5 3 2" xfId="11912"/>
    <cellStyle name="Ввод  7 5 4" xfId="11913"/>
    <cellStyle name="Ввод  7 5 4 2" xfId="11914"/>
    <cellStyle name="Ввод  7 5 5" xfId="11915"/>
    <cellStyle name="Ввод  7 5 5 2" xfId="11916"/>
    <cellStyle name="Ввод  7 5 6" xfId="11917"/>
    <cellStyle name="Ввод  7 5 6 2" xfId="11918"/>
    <cellStyle name="Ввод  7 5 7" xfId="11919"/>
    <cellStyle name="Ввод  7 6" xfId="11920"/>
    <cellStyle name="Ввод  7 6 2" xfId="11921"/>
    <cellStyle name="Ввод  7 7" xfId="11922"/>
    <cellStyle name="Ввод  7 7 2" xfId="11923"/>
    <cellStyle name="Ввод  7 8" xfId="11924"/>
    <cellStyle name="Ввод  7 8 2" xfId="11925"/>
    <cellStyle name="Ввод  7 9" xfId="11926"/>
    <cellStyle name="Ввод  7 9 2" xfId="11927"/>
    <cellStyle name="Ввод  8" xfId="11928"/>
    <cellStyle name="Ввод  8 10" xfId="11929"/>
    <cellStyle name="Ввод  8 10 2" xfId="11930"/>
    <cellStyle name="Ввод  8 2" xfId="11931"/>
    <cellStyle name="Ввод  8 2 2" xfId="11932"/>
    <cellStyle name="Ввод  8 2 2 2" xfId="11933"/>
    <cellStyle name="Ввод  8 2 2 3" xfId="11934"/>
    <cellStyle name="Ввод  8 2 2 4" xfId="11935"/>
    <cellStyle name="Ввод  8 2 2 5" xfId="11936"/>
    <cellStyle name="Ввод  8 2 3" xfId="11937"/>
    <cellStyle name="Ввод  8 2 3 2" xfId="11938"/>
    <cellStyle name="Ввод  8 2 4" xfId="11939"/>
    <cellStyle name="Ввод  8 2 4 2" xfId="11940"/>
    <cellStyle name="Ввод  8 2 5" xfId="11941"/>
    <cellStyle name="Ввод  8 2 5 2" xfId="11942"/>
    <cellStyle name="Ввод  8 2 6" xfId="11943"/>
    <cellStyle name="Ввод  8 2 6 2" xfId="11944"/>
    <cellStyle name="Ввод  8 2 7" xfId="11945"/>
    <cellStyle name="Ввод  8 3" xfId="11946"/>
    <cellStyle name="Ввод  8 3 2" xfId="11947"/>
    <cellStyle name="Ввод  8 3 2 2" xfId="11948"/>
    <cellStyle name="Ввод  8 3 3" xfId="11949"/>
    <cellStyle name="Ввод  8 3 3 2" xfId="11950"/>
    <cellStyle name="Ввод  8 3 4" xfId="11951"/>
    <cellStyle name="Ввод  8 3 4 2" xfId="11952"/>
    <cellStyle name="Ввод  8 3 5" xfId="11953"/>
    <cellStyle name="Ввод  8 3 5 2" xfId="11954"/>
    <cellStyle name="Ввод  8 3 6" xfId="11955"/>
    <cellStyle name="Ввод  8 3 6 2" xfId="11956"/>
    <cellStyle name="Ввод  8 3 7" xfId="11957"/>
    <cellStyle name="Ввод  8 4" xfId="11958"/>
    <cellStyle name="Ввод  8 4 2" xfId="11959"/>
    <cellStyle name="Ввод  8 4 2 2" xfId="11960"/>
    <cellStyle name="Ввод  8 4 3" xfId="11961"/>
    <cellStyle name="Ввод  8 4 3 2" xfId="11962"/>
    <cellStyle name="Ввод  8 4 4" xfId="11963"/>
    <cellStyle name="Ввод  8 4 4 2" xfId="11964"/>
    <cellStyle name="Ввод  8 4 5" xfId="11965"/>
    <cellStyle name="Ввод  8 4 5 2" xfId="11966"/>
    <cellStyle name="Ввод  8 4 6" xfId="11967"/>
    <cellStyle name="Ввод  8 4 6 2" xfId="11968"/>
    <cellStyle name="Ввод  8 4 7" xfId="11969"/>
    <cellStyle name="Ввод  8 5" xfId="11970"/>
    <cellStyle name="Ввод  8 5 2" xfId="11971"/>
    <cellStyle name="Ввод  8 5 2 2" xfId="11972"/>
    <cellStyle name="Ввод  8 5 3" xfId="11973"/>
    <cellStyle name="Ввод  8 5 3 2" xfId="11974"/>
    <cellStyle name="Ввод  8 5 4" xfId="11975"/>
    <cellStyle name="Ввод  8 5 4 2" xfId="11976"/>
    <cellStyle name="Ввод  8 5 5" xfId="11977"/>
    <cellStyle name="Ввод  8 5 5 2" xfId="11978"/>
    <cellStyle name="Ввод  8 5 6" xfId="11979"/>
    <cellStyle name="Ввод  8 5 6 2" xfId="11980"/>
    <cellStyle name="Ввод  8 5 7" xfId="11981"/>
    <cellStyle name="Ввод  8 6" xfId="11982"/>
    <cellStyle name="Ввод  8 6 2" xfId="11983"/>
    <cellStyle name="Ввод  8 7" xfId="11984"/>
    <cellStyle name="Ввод  8 7 2" xfId="11985"/>
    <cellStyle name="Ввод  8 8" xfId="11986"/>
    <cellStyle name="Ввод  8 8 2" xfId="11987"/>
    <cellStyle name="Ввод  8 9" xfId="11988"/>
    <cellStyle name="Ввод  8 9 2" xfId="11989"/>
    <cellStyle name="Ввод  9" xfId="11990"/>
    <cellStyle name="Ввод  9 10" xfId="11991"/>
    <cellStyle name="Ввод  9 10 2" xfId="11992"/>
    <cellStyle name="Ввод  9 2" xfId="11993"/>
    <cellStyle name="Ввод  9 2 2" xfId="11994"/>
    <cellStyle name="Ввод  9 2 2 2" xfId="11995"/>
    <cellStyle name="Ввод  9 2 2 3" xfId="11996"/>
    <cellStyle name="Ввод  9 2 2 4" xfId="11997"/>
    <cellStyle name="Ввод  9 2 2 5" xfId="11998"/>
    <cellStyle name="Ввод  9 2 3" xfId="11999"/>
    <cellStyle name="Ввод  9 2 3 2" xfId="12000"/>
    <cellStyle name="Ввод  9 2 4" xfId="12001"/>
    <cellStyle name="Ввод  9 2 4 2" xfId="12002"/>
    <cellStyle name="Ввод  9 2 5" xfId="12003"/>
    <cellStyle name="Ввод  9 2 5 2" xfId="12004"/>
    <cellStyle name="Ввод  9 2 6" xfId="12005"/>
    <cellStyle name="Ввод  9 2 6 2" xfId="12006"/>
    <cellStyle name="Ввод  9 2 7" xfId="12007"/>
    <cellStyle name="Ввод  9 3" xfId="12008"/>
    <cellStyle name="Ввод  9 3 2" xfId="12009"/>
    <cellStyle name="Ввод  9 3 2 2" xfId="12010"/>
    <cellStyle name="Ввод  9 3 3" xfId="12011"/>
    <cellStyle name="Ввод  9 3 3 2" xfId="12012"/>
    <cellStyle name="Ввод  9 3 4" xfId="12013"/>
    <cellStyle name="Ввод  9 3 4 2" xfId="12014"/>
    <cellStyle name="Ввод  9 3 5" xfId="12015"/>
    <cellStyle name="Ввод  9 3 5 2" xfId="12016"/>
    <cellStyle name="Ввод  9 3 6" xfId="12017"/>
    <cellStyle name="Ввод  9 3 6 2" xfId="12018"/>
    <cellStyle name="Ввод  9 3 7" xfId="12019"/>
    <cellStyle name="Ввод  9 4" xfId="12020"/>
    <cellStyle name="Ввод  9 4 2" xfId="12021"/>
    <cellStyle name="Ввод  9 4 2 2" xfId="12022"/>
    <cellStyle name="Ввод  9 4 3" xfId="12023"/>
    <cellStyle name="Ввод  9 4 3 2" xfId="12024"/>
    <cellStyle name="Ввод  9 4 4" xfId="12025"/>
    <cellStyle name="Ввод  9 4 4 2" xfId="12026"/>
    <cellStyle name="Ввод  9 4 5" xfId="12027"/>
    <cellStyle name="Ввод  9 4 5 2" xfId="12028"/>
    <cellStyle name="Ввод  9 4 6" xfId="12029"/>
    <cellStyle name="Ввод  9 4 6 2" xfId="12030"/>
    <cellStyle name="Ввод  9 4 7" xfId="12031"/>
    <cellStyle name="Ввод  9 5" xfId="12032"/>
    <cellStyle name="Ввод  9 5 2" xfId="12033"/>
    <cellStyle name="Ввод  9 5 2 2" xfId="12034"/>
    <cellStyle name="Ввод  9 5 3" xfId="12035"/>
    <cellStyle name="Ввод  9 5 3 2" xfId="12036"/>
    <cellStyle name="Ввод  9 5 4" xfId="12037"/>
    <cellStyle name="Ввод  9 5 4 2" xfId="12038"/>
    <cellStyle name="Ввод  9 5 5" xfId="12039"/>
    <cellStyle name="Ввод  9 5 5 2" xfId="12040"/>
    <cellStyle name="Ввод  9 5 6" xfId="12041"/>
    <cellStyle name="Ввод  9 5 6 2" xfId="12042"/>
    <cellStyle name="Ввод  9 5 7" xfId="12043"/>
    <cellStyle name="Ввод  9 6" xfId="12044"/>
    <cellStyle name="Ввод  9 6 2" xfId="12045"/>
    <cellStyle name="Ввод  9 7" xfId="12046"/>
    <cellStyle name="Ввод  9 7 2" xfId="12047"/>
    <cellStyle name="Ввод  9 8" xfId="12048"/>
    <cellStyle name="Ввод  9 8 2" xfId="12049"/>
    <cellStyle name="Ввод  9 9" xfId="12050"/>
    <cellStyle name="Ввод  9 9 2" xfId="12051"/>
    <cellStyle name="Ввод данных" xfId="12052"/>
    <cellStyle name="Ввод данных %" xfId="12053"/>
    <cellStyle name="Ввод данных 2" xfId="12054"/>
    <cellStyle name="Ввод данных 3" xfId="12055"/>
    <cellStyle name="Ввод данных 4" xfId="12056"/>
    <cellStyle name="Ввод данных-const" xfId="12057"/>
    <cellStyle name="Ввод данных-Индекс" xfId="12058"/>
    <cellStyle name="Внебиржевой" xfId="12059"/>
    <cellStyle name="Внебиржевой 1" xfId="12060"/>
    <cellStyle name="Внебиржевой 10" xfId="12061"/>
    <cellStyle name="Внебиржевой 11" xfId="12062"/>
    <cellStyle name="Внебиржевой 12" xfId="12063"/>
    <cellStyle name="Внебиржевой 2" xfId="12064"/>
    <cellStyle name="Внебиржевой 2 2" xfId="12065"/>
    <cellStyle name="Внебиржевой 3" xfId="12066"/>
    <cellStyle name="Внебиржевой 3 2" xfId="12067"/>
    <cellStyle name="Внебиржевой 4" xfId="12068"/>
    <cellStyle name="Внебиржевой 4 2" xfId="12069"/>
    <cellStyle name="Внебиржевой 5" xfId="12070"/>
    <cellStyle name="Внебиржевой 6" xfId="12071"/>
    <cellStyle name="Внебиржевой 7" xfId="12072"/>
    <cellStyle name="Внебиржевой 8" xfId="12073"/>
    <cellStyle name="Внебиржевой 9" xfId="12074"/>
    <cellStyle name="Внебиржевой_Setup" xfId="12075"/>
    <cellStyle name="Внутренний расчётный" xfId="12076"/>
    <cellStyle name="Внутренний расчётный 2" xfId="12077"/>
    <cellStyle name="Вывод 1" xfId="12078"/>
    <cellStyle name="Вывод 1 2" xfId="12079"/>
    <cellStyle name="Вывод 10" xfId="12080"/>
    <cellStyle name="Вывод 10 2" xfId="12081"/>
    <cellStyle name="Вывод 10 2 2" xfId="12082"/>
    <cellStyle name="Вывод 10 2 2 2" xfId="12083"/>
    <cellStyle name="Вывод 10 2 2 3" xfId="12084"/>
    <cellStyle name="Вывод 10 2 2 4" xfId="12085"/>
    <cellStyle name="Вывод 10 2 2 5" xfId="12086"/>
    <cellStyle name="Вывод 10 2 3" xfId="12087"/>
    <cellStyle name="Вывод 10 2 3 2" xfId="12088"/>
    <cellStyle name="Вывод 10 2 4" xfId="12089"/>
    <cellStyle name="Вывод 10 2 4 2" xfId="12090"/>
    <cellStyle name="Вывод 10 2 5" xfId="12091"/>
    <cellStyle name="Вывод 10 2 5 2" xfId="12092"/>
    <cellStyle name="Вывод 10 2 6" xfId="12093"/>
    <cellStyle name="Вывод 10 2 6 2" xfId="12094"/>
    <cellStyle name="Вывод 10 2 7" xfId="12095"/>
    <cellStyle name="Вывод 10 3" xfId="12096"/>
    <cellStyle name="Вывод 10 3 2" xfId="12097"/>
    <cellStyle name="Вывод 10 3 2 2" xfId="12098"/>
    <cellStyle name="Вывод 10 3 3" xfId="12099"/>
    <cellStyle name="Вывод 10 3 3 2" xfId="12100"/>
    <cellStyle name="Вывод 10 3 4" xfId="12101"/>
    <cellStyle name="Вывод 10 3 4 2" xfId="12102"/>
    <cellStyle name="Вывод 10 3 5" xfId="12103"/>
    <cellStyle name="Вывод 10 3 5 2" xfId="12104"/>
    <cellStyle name="Вывод 10 3 6" xfId="12105"/>
    <cellStyle name="Вывод 10 3 6 2" xfId="12106"/>
    <cellStyle name="Вывод 10 3 7" xfId="12107"/>
    <cellStyle name="Вывод 10 4" xfId="12108"/>
    <cellStyle name="Вывод 10 4 2" xfId="12109"/>
    <cellStyle name="Вывод 10 5" xfId="12110"/>
    <cellStyle name="Вывод 10 5 2" xfId="12111"/>
    <cellStyle name="Вывод 10 6" xfId="12112"/>
    <cellStyle name="Вывод 10 6 2" xfId="12113"/>
    <cellStyle name="Вывод 10 7" xfId="12114"/>
    <cellStyle name="Вывод 10 7 2" xfId="12115"/>
    <cellStyle name="Вывод 10 8" xfId="12116"/>
    <cellStyle name="Вывод 10 8 2" xfId="12117"/>
    <cellStyle name="Вывод 11" xfId="12118"/>
    <cellStyle name="Вывод 11 2" xfId="12119"/>
    <cellStyle name="Вывод 11 2 2" xfId="12120"/>
    <cellStyle name="Вывод 11 2 2 2" xfId="12121"/>
    <cellStyle name="Вывод 11 2 2 3" xfId="12122"/>
    <cellStyle name="Вывод 11 2 2 4" xfId="12123"/>
    <cellStyle name="Вывод 11 2 2 5" xfId="12124"/>
    <cellStyle name="Вывод 11 2 3" xfId="12125"/>
    <cellStyle name="Вывод 11 2 3 2" xfId="12126"/>
    <cellStyle name="Вывод 11 2 4" xfId="12127"/>
    <cellStyle name="Вывод 11 2 4 2" xfId="12128"/>
    <cellStyle name="Вывод 11 2 5" xfId="12129"/>
    <cellStyle name="Вывод 11 2 5 2" xfId="12130"/>
    <cellStyle name="Вывод 11 2 6" xfId="12131"/>
    <cellStyle name="Вывод 11 2 6 2" xfId="12132"/>
    <cellStyle name="Вывод 11 2 7" xfId="12133"/>
    <cellStyle name="Вывод 11 3" xfId="12134"/>
    <cellStyle name="Вывод 11 3 2" xfId="12135"/>
    <cellStyle name="Вывод 11 3 2 2" xfId="12136"/>
    <cellStyle name="Вывод 11 3 3" xfId="12137"/>
    <cellStyle name="Вывод 11 3 3 2" xfId="12138"/>
    <cellStyle name="Вывод 11 3 4" xfId="12139"/>
    <cellStyle name="Вывод 11 3 4 2" xfId="12140"/>
    <cellStyle name="Вывод 11 3 5" xfId="12141"/>
    <cellStyle name="Вывод 11 3 5 2" xfId="12142"/>
    <cellStyle name="Вывод 11 3 6" xfId="12143"/>
    <cellStyle name="Вывод 11 3 6 2" xfId="12144"/>
    <cellStyle name="Вывод 11 3 7" xfId="12145"/>
    <cellStyle name="Вывод 11 4" xfId="12146"/>
    <cellStyle name="Вывод 11 4 2" xfId="12147"/>
    <cellStyle name="Вывод 11 5" xfId="12148"/>
    <cellStyle name="Вывод 11 5 2" xfId="12149"/>
    <cellStyle name="Вывод 11 6" xfId="12150"/>
    <cellStyle name="Вывод 11 6 2" xfId="12151"/>
    <cellStyle name="Вывод 11 7" xfId="12152"/>
    <cellStyle name="Вывод 11 7 2" xfId="12153"/>
    <cellStyle name="Вывод 11 8" xfId="12154"/>
    <cellStyle name="Вывод 11 8 2" xfId="12155"/>
    <cellStyle name="Вывод 12" xfId="12156"/>
    <cellStyle name="Вывод 12 2" xfId="12157"/>
    <cellStyle name="Вывод 12 2 2" xfId="12158"/>
    <cellStyle name="Вывод 12 2 2 2" xfId="12159"/>
    <cellStyle name="Вывод 12 2 2 3" xfId="12160"/>
    <cellStyle name="Вывод 12 2 2 4" xfId="12161"/>
    <cellStyle name="Вывод 12 2 2 5" xfId="12162"/>
    <cellStyle name="Вывод 12 2 3" xfId="12163"/>
    <cellStyle name="Вывод 12 2 3 2" xfId="12164"/>
    <cellStyle name="Вывод 12 2 4" xfId="12165"/>
    <cellStyle name="Вывод 12 2 4 2" xfId="12166"/>
    <cellStyle name="Вывод 12 2 5" xfId="12167"/>
    <cellStyle name="Вывод 12 2 5 2" xfId="12168"/>
    <cellStyle name="Вывод 12 2 6" xfId="12169"/>
    <cellStyle name="Вывод 12 2 6 2" xfId="12170"/>
    <cellStyle name="Вывод 12 2 7" xfId="12171"/>
    <cellStyle name="Вывод 12 3" xfId="12172"/>
    <cellStyle name="Вывод 12 3 2" xfId="12173"/>
    <cellStyle name="Вывод 12 3 2 2" xfId="12174"/>
    <cellStyle name="Вывод 12 3 3" xfId="12175"/>
    <cellStyle name="Вывод 12 3 3 2" xfId="12176"/>
    <cellStyle name="Вывод 12 3 4" xfId="12177"/>
    <cellStyle name="Вывод 12 3 4 2" xfId="12178"/>
    <cellStyle name="Вывод 12 3 5" xfId="12179"/>
    <cellStyle name="Вывод 12 3 5 2" xfId="12180"/>
    <cellStyle name="Вывод 12 3 6" xfId="12181"/>
    <cellStyle name="Вывод 12 3 6 2" xfId="12182"/>
    <cellStyle name="Вывод 12 3 7" xfId="12183"/>
    <cellStyle name="Вывод 12 4" xfId="12184"/>
    <cellStyle name="Вывод 12 4 2" xfId="12185"/>
    <cellStyle name="Вывод 12 5" xfId="12186"/>
    <cellStyle name="Вывод 12 5 2" xfId="12187"/>
    <cellStyle name="Вывод 12 6" xfId="12188"/>
    <cellStyle name="Вывод 12 6 2" xfId="12189"/>
    <cellStyle name="Вывод 12 7" xfId="12190"/>
    <cellStyle name="Вывод 12 7 2" xfId="12191"/>
    <cellStyle name="Вывод 12 8" xfId="12192"/>
    <cellStyle name="Вывод 12 8 2" xfId="12193"/>
    <cellStyle name="Вывод 13" xfId="12194"/>
    <cellStyle name="Вывод 13 2" xfId="12195"/>
    <cellStyle name="Вывод 13 2 2" xfId="12196"/>
    <cellStyle name="Вывод 13 2 2 2" xfId="12197"/>
    <cellStyle name="Вывод 13 2 2 3" xfId="12198"/>
    <cellStyle name="Вывод 13 2 2 4" xfId="12199"/>
    <cellStyle name="Вывод 13 2 2 5" xfId="12200"/>
    <cellStyle name="Вывод 13 2 3" xfId="12201"/>
    <cellStyle name="Вывод 13 2 3 2" xfId="12202"/>
    <cellStyle name="Вывод 13 2 4" xfId="12203"/>
    <cellStyle name="Вывод 13 2 4 2" xfId="12204"/>
    <cellStyle name="Вывод 13 2 5" xfId="12205"/>
    <cellStyle name="Вывод 13 2 5 2" xfId="12206"/>
    <cellStyle name="Вывод 13 2 6" xfId="12207"/>
    <cellStyle name="Вывод 13 2 6 2" xfId="12208"/>
    <cellStyle name="Вывод 13 2 7" xfId="12209"/>
    <cellStyle name="Вывод 13 3" xfId="12210"/>
    <cellStyle name="Вывод 13 3 2" xfId="12211"/>
    <cellStyle name="Вывод 13 3 2 2" xfId="12212"/>
    <cellStyle name="Вывод 13 3 3" xfId="12213"/>
    <cellStyle name="Вывод 13 3 3 2" xfId="12214"/>
    <cellStyle name="Вывод 13 3 4" xfId="12215"/>
    <cellStyle name="Вывод 13 3 4 2" xfId="12216"/>
    <cellStyle name="Вывод 13 3 5" xfId="12217"/>
    <cellStyle name="Вывод 13 3 5 2" xfId="12218"/>
    <cellStyle name="Вывод 13 3 6" xfId="12219"/>
    <cellStyle name="Вывод 13 3 6 2" xfId="12220"/>
    <cellStyle name="Вывод 13 3 7" xfId="12221"/>
    <cellStyle name="Вывод 13 4" xfId="12222"/>
    <cellStyle name="Вывод 13 4 2" xfId="12223"/>
    <cellStyle name="Вывод 13 5" xfId="12224"/>
    <cellStyle name="Вывод 13 5 2" xfId="12225"/>
    <cellStyle name="Вывод 13 6" xfId="12226"/>
    <cellStyle name="Вывод 13 6 2" xfId="12227"/>
    <cellStyle name="Вывод 13 7" xfId="12228"/>
    <cellStyle name="Вывод 13 7 2" xfId="12229"/>
    <cellStyle name="Вывод 13 8" xfId="12230"/>
    <cellStyle name="Вывод 13 8 2" xfId="12231"/>
    <cellStyle name="Вывод 14" xfId="12232"/>
    <cellStyle name="Вывод 14 2" xfId="12233"/>
    <cellStyle name="Вывод 14 2 2" xfId="12234"/>
    <cellStyle name="Вывод 14 2 2 2" xfId="12235"/>
    <cellStyle name="Вывод 14 2 2 3" xfId="12236"/>
    <cellStyle name="Вывод 14 2 2 4" xfId="12237"/>
    <cellStyle name="Вывод 14 2 2 5" xfId="12238"/>
    <cellStyle name="Вывод 14 2 3" xfId="12239"/>
    <cellStyle name="Вывод 14 2 3 2" xfId="12240"/>
    <cellStyle name="Вывод 14 2 4" xfId="12241"/>
    <cellStyle name="Вывод 14 2 4 2" xfId="12242"/>
    <cellStyle name="Вывод 14 2 5" xfId="12243"/>
    <cellStyle name="Вывод 14 2 5 2" xfId="12244"/>
    <cellStyle name="Вывод 14 2 6" xfId="12245"/>
    <cellStyle name="Вывод 14 2 6 2" xfId="12246"/>
    <cellStyle name="Вывод 14 2 7" xfId="12247"/>
    <cellStyle name="Вывод 14 3" xfId="12248"/>
    <cellStyle name="Вывод 14 3 2" xfId="12249"/>
    <cellStyle name="Вывод 14 3 2 2" xfId="12250"/>
    <cellStyle name="Вывод 14 3 3" xfId="12251"/>
    <cellStyle name="Вывод 14 3 3 2" xfId="12252"/>
    <cellStyle name="Вывод 14 3 4" xfId="12253"/>
    <cellStyle name="Вывод 14 3 4 2" xfId="12254"/>
    <cellStyle name="Вывод 14 3 5" xfId="12255"/>
    <cellStyle name="Вывод 14 3 5 2" xfId="12256"/>
    <cellStyle name="Вывод 14 3 6" xfId="12257"/>
    <cellStyle name="Вывод 14 3 6 2" xfId="12258"/>
    <cellStyle name="Вывод 14 3 7" xfId="12259"/>
    <cellStyle name="Вывод 14 4" xfId="12260"/>
    <cellStyle name="Вывод 14 4 2" xfId="12261"/>
    <cellStyle name="Вывод 14 5" xfId="12262"/>
    <cellStyle name="Вывод 14 5 2" xfId="12263"/>
    <cellStyle name="Вывод 14 6" xfId="12264"/>
    <cellStyle name="Вывод 14 6 2" xfId="12265"/>
    <cellStyle name="Вывод 14 7" xfId="12266"/>
    <cellStyle name="Вывод 14 7 2" xfId="12267"/>
    <cellStyle name="Вывод 14 8" xfId="12268"/>
    <cellStyle name="Вывод 14 8 2" xfId="12269"/>
    <cellStyle name="Вывод 15" xfId="12270"/>
    <cellStyle name="Вывод 15 2" xfId="12271"/>
    <cellStyle name="Вывод 15 2 2" xfId="12272"/>
    <cellStyle name="Вывод 15 2 2 2" xfId="12273"/>
    <cellStyle name="Вывод 15 2 2 3" xfId="12274"/>
    <cellStyle name="Вывод 15 2 2 4" xfId="12275"/>
    <cellStyle name="Вывод 15 2 2 5" xfId="12276"/>
    <cellStyle name="Вывод 15 2 3" xfId="12277"/>
    <cellStyle name="Вывод 15 2 3 2" xfId="12278"/>
    <cellStyle name="Вывод 15 2 4" xfId="12279"/>
    <cellStyle name="Вывод 15 2 4 2" xfId="12280"/>
    <cellStyle name="Вывод 15 2 5" xfId="12281"/>
    <cellStyle name="Вывод 15 2 5 2" xfId="12282"/>
    <cellStyle name="Вывод 15 2 6" xfId="12283"/>
    <cellStyle name="Вывод 15 2 6 2" xfId="12284"/>
    <cellStyle name="Вывод 15 2 7" xfId="12285"/>
    <cellStyle name="Вывод 15 3" xfId="12286"/>
    <cellStyle name="Вывод 15 3 2" xfId="12287"/>
    <cellStyle name="Вывод 15 3 2 2" xfId="12288"/>
    <cellStyle name="Вывод 15 3 3" xfId="12289"/>
    <cellStyle name="Вывод 15 3 3 2" xfId="12290"/>
    <cellStyle name="Вывод 15 3 4" xfId="12291"/>
    <cellStyle name="Вывод 15 3 4 2" xfId="12292"/>
    <cellStyle name="Вывод 15 3 5" xfId="12293"/>
    <cellStyle name="Вывод 15 3 5 2" xfId="12294"/>
    <cellStyle name="Вывод 15 3 6" xfId="12295"/>
    <cellStyle name="Вывод 15 3 6 2" xfId="12296"/>
    <cellStyle name="Вывод 15 3 7" xfId="12297"/>
    <cellStyle name="Вывод 15 4" xfId="12298"/>
    <cellStyle name="Вывод 15 4 2" xfId="12299"/>
    <cellStyle name="Вывод 15 5" xfId="12300"/>
    <cellStyle name="Вывод 15 5 2" xfId="12301"/>
    <cellStyle name="Вывод 15 6" xfId="12302"/>
    <cellStyle name="Вывод 15 6 2" xfId="12303"/>
    <cellStyle name="Вывод 15 7" xfId="12304"/>
    <cellStyle name="Вывод 15 7 2" xfId="12305"/>
    <cellStyle name="Вывод 15 8" xfId="12306"/>
    <cellStyle name="Вывод 15 8 2" xfId="12307"/>
    <cellStyle name="Вывод 16" xfId="12308"/>
    <cellStyle name="Вывод 16 2" xfId="12309"/>
    <cellStyle name="Вывод 16 2 2" xfId="12310"/>
    <cellStyle name="Вывод 16 2 2 2" xfId="12311"/>
    <cellStyle name="Вывод 16 2 2 3" xfId="12312"/>
    <cellStyle name="Вывод 16 2 2 4" xfId="12313"/>
    <cellStyle name="Вывод 16 2 2 5" xfId="12314"/>
    <cellStyle name="Вывод 16 2 3" xfId="12315"/>
    <cellStyle name="Вывод 16 2 3 2" xfId="12316"/>
    <cellStyle name="Вывод 16 2 4" xfId="12317"/>
    <cellStyle name="Вывод 16 2 4 2" xfId="12318"/>
    <cellStyle name="Вывод 16 2 5" xfId="12319"/>
    <cellStyle name="Вывод 16 2 5 2" xfId="12320"/>
    <cellStyle name="Вывод 16 2 6" xfId="12321"/>
    <cellStyle name="Вывод 16 2 6 2" xfId="12322"/>
    <cellStyle name="Вывод 16 2 7" xfId="12323"/>
    <cellStyle name="Вывод 16 3" xfId="12324"/>
    <cellStyle name="Вывод 16 3 2" xfId="12325"/>
    <cellStyle name="Вывод 16 3 2 2" xfId="12326"/>
    <cellStyle name="Вывод 16 3 3" xfId="12327"/>
    <cellStyle name="Вывод 16 3 3 2" xfId="12328"/>
    <cellStyle name="Вывод 16 3 4" xfId="12329"/>
    <cellStyle name="Вывод 16 3 4 2" xfId="12330"/>
    <cellStyle name="Вывод 16 3 5" xfId="12331"/>
    <cellStyle name="Вывод 16 3 5 2" xfId="12332"/>
    <cellStyle name="Вывод 16 3 6" xfId="12333"/>
    <cellStyle name="Вывод 16 3 6 2" xfId="12334"/>
    <cellStyle name="Вывод 16 3 7" xfId="12335"/>
    <cellStyle name="Вывод 16 4" xfId="12336"/>
    <cellStyle name="Вывод 16 4 2" xfId="12337"/>
    <cellStyle name="Вывод 16 5" xfId="12338"/>
    <cellStyle name="Вывод 16 5 2" xfId="12339"/>
    <cellStyle name="Вывод 16 6" xfId="12340"/>
    <cellStyle name="Вывод 16 6 2" xfId="12341"/>
    <cellStyle name="Вывод 16 7" xfId="12342"/>
    <cellStyle name="Вывод 16 7 2" xfId="12343"/>
    <cellStyle name="Вывод 16 8" xfId="12344"/>
    <cellStyle name="Вывод 16 8 2" xfId="12345"/>
    <cellStyle name="Вывод 17" xfId="12346"/>
    <cellStyle name="Вывод 17 2" xfId="12347"/>
    <cellStyle name="Вывод 17 2 2" xfId="12348"/>
    <cellStyle name="Вывод 17 2 2 2" xfId="12349"/>
    <cellStyle name="Вывод 17 2 2 3" xfId="12350"/>
    <cellStyle name="Вывод 17 2 2 4" xfId="12351"/>
    <cellStyle name="Вывод 17 2 2 5" xfId="12352"/>
    <cellStyle name="Вывод 17 2 3" xfId="12353"/>
    <cellStyle name="Вывод 17 2 3 2" xfId="12354"/>
    <cellStyle name="Вывод 17 2 4" xfId="12355"/>
    <cellStyle name="Вывод 17 2 4 2" xfId="12356"/>
    <cellStyle name="Вывод 17 2 5" xfId="12357"/>
    <cellStyle name="Вывод 17 2 5 2" xfId="12358"/>
    <cellStyle name="Вывод 17 2 6" xfId="12359"/>
    <cellStyle name="Вывод 17 2 6 2" xfId="12360"/>
    <cellStyle name="Вывод 17 2 7" xfId="12361"/>
    <cellStyle name="Вывод 17 3" xfId="12362"/>
    <cellStyle name="Вывод 17 3 2" xfId="12363"/>
    <cellStyle name="Вывод 17 3 2 2" xfId="12364"/>
    <cellStyle name="Вывод 17 3 3" xfId="12365"/>
    <cellStyle name="Вывод 17 3 3 2" xfId="12366"/>
    <cellStyle name="Вывод 17 3 4" xfId="12367"/>
    <cellStyle name="Вывод 17 3 4 2" xfId="12368"/>
    <cellStyle name="Вывод 17 3 5" xfId="12369"/>
    <cellStyle name="Вывод 17 3 5 2" xfId="12370"/>
    <cellStyle name="Вывод 17 3 6" xfId="12371"/>
    <cellStyle name="Вывод 17 3 6 2" xfId="12372"/>
    <cellStyle name="Вывод 17 3 7" xfId="12373"/>
    <cellStyle name="Вывод 17 4" xfId="12374"/>
    <cellStyle name="Вывод 17 4 2" xfId="12375"/>
    <cellStyle name="Вывод 17 5" xfId="12376"/>
    <cellStyle name="Вывод 17 5 2" xfId="12377"/>
    <cellStyle name="Вывод 17 6" xfId="12378"/>
    <cellStyle name="Вывод 17 6 2" xfId="12379"/>
    <cellStyle name="Вывод 17 7" xfId="12380"/>
    <cellStyle name="Вывод 17 7 2" xfId="12381"/>
    <cellStyle name="Вывод 17 8" xfId="12382"/>
    <cellStyle name="Вывод 17 8 2" xfId="12383"/>
    <cellStyle name="Вывод 18" xfId="12384"/>
    <cellStyle name="Вывод 18 2" xfId="12385"/>
    <cellStyle name="Вывод 18 2 2" xfId="12386"/>
    <cellStyle name="Вывод 18 2 2 2" xfId="12387"/>
    <cellStyle name="Вывод 18 2 2 3" xfId="12388"/>
    <cellStyle name="Вывод 18 2 2 4" xfId="12389"/>
    <cellStyle name="Вывод 18 2 2 5" xfId="12390"/>
    <cellStyle name="Вывод 18 2 3" xfId="12391"/>
    <cellStyle name="Вывод 18 2 3 2" xfId="12392"/>
    <cellStyle name="Вывод 18 2 4" xfId="12393"/>
    <cellStyle name="Вывод 18 2 4 2" xfId="12394"/>
    <cellStyle name="Вывод 18 2 5" xfId="12395"/>
    <cellStyle name="Вывод 18 2 5 2" xfId="12396"/>
    <cellStyle name="Вывод 18 2 6" xfId="12397"/>
    <cellStyle name="Вывод 18 2 6 2" xfId="12398"/>
    <cellStyle name="Вывод 18 2 7" xfId="12399"/>
    <cellStyle name="Вывод 18 3" xfId="12400"/>
    <cellStyle name="Вывод 18 3 2" xfId="12401"/>
    <cellStyle name="Вывод 18 3 2 2" xfId="12402"/>
    <cellStyle name="Вывод 18 3 3" xfId="12403"/>
    <cellStyle name="Вывод 18 3 3 2" xfId="12404"/>
    <cellStyle name="Вывод 18 3 4" xfId="12405"/>
    <cellStyle name="Вывод 18 3 4 2" xfId="12406"/>
    <cellStyle name="Вывод 18 3 5" xfId="12407"/>
    <cellStyle name="Вывод 18 3 5 2" xfId="12408"/>
    <cellStyle name="Вывод 18 3 6" xfId="12409"/>
    <cellStyle name="Вывод 18 3 6 2" xfId="12410"/>
    <cellStyle name="Вывод 18 3 7" xfId="12411"/>
    <cellStyle name="Вывод 18 4" xfId="12412"/>
    <cellStyle name="Вывод 18 4 2" xfId="12413"/>
    <cellStyle name="Вывод 18 5" xfId="12414"/>
    <cellStyle name="Вывод 18 5 2" xfId="12415"/>
    <cellStyle name="Вывод 18 6" xfId="12416"/>
    <cellStyle name="Вывод 18 6 2" xfId="12417"/>
    <cellStyle name="Вывод 18 7" xfId="12418"/>
    <cellStyle name="Вывод 18 7 2" xfId="12419"/>
    <cellStyle name="Вывод 18 8" xfId="12420"/>
    <cellStyle name="Вывод 18 8 2" xfId="12421"/>
    <cellStyle name="Вывод 19" xfId="12422"/>
    <cellStyle name="Вывод 19 2" xfId="12423"/>
    <cellStyle name="Вывод 19 2 2" xfId="12424"/>
    <cellStyle name="Вывод 19 2 2 2" xfId="12425"/>
    <cellStyle name="Вывод 19 2 2 3" xfId="12426"/>
    <cellStyle name="Вывод 19 2 2 4" xfId="12427"/>
    <cellStyle name="Вывод 19 2 2 5" xfId="12428"/>
    <cellStyle name="Вывод 19 2 3" xfId="12429"/>
    <cellStyle name="Вывод 19 2 3 2" xfId="12430"/>
    <cellStyle name="Вывод 19 2 4" xfId="12431"/>
    <cellStyle name="Вывод 19 2 4 2" xfId="12432"/>
    <cellStyle name="Вывод 19 2 5" xfId="12433"/>
    <cellStyle name="Вывод 19 2 5 2" xfId="12434"/>
    <cellStyle name="Вывод 19 2 6" xfId="12435"/>
    <cellStyle name="Вывод 19 2 6 2" xfId="12436"/>
    <cellStyle name="Вывод 19 2 7" xfId="12437"/>
    <cellStyle name="Вывод 19 3" xfId="12438"/>
    <cellStyle name="Вывод 19 3 2" xfId="12439"/>
    <cellStyle name="Вывод 19 3 2 2" xfId="12440"/>
    <cellStyle name="Вывод 19 3 3" xfId="12441"/>
    <cellStyle name="Вывод 19 3 3 2" xfId="12442"/>
    <cellStyle name="Вывод 19 3 4" xfId="12443"/>
    <cellStyle name="Вывод 19 3 4 2" xfId="12444"/>
    <cellStyle name="Вывод 19 3 5" xfId="12445"/>
    <cellStyle name="Вывод 19 3 5 2" xfId="12446"/>
    <cellStyle name="Вывод 19 3 6" xfId="12447"/>
    <cellStyle name="Вывод 19 3 6 2" xfId="12448"/>
    <cellStyle name="Вывод 19 3 7" xfId="12449"/>
    <cellStyle name="Вывод 19 4" xfId="12450"/>
    <cellStyle name="Вывод 19 4 2" xfId="12451"/>
    <cellStyle name="Вывод 19 5" xfId="12452"/>
    <cellStyle name="Вывод 19 5 2" xfId="12453"/>
    <cellStyle name="Вывод 19 6" xfId="12454"/>
    <cellStyle name="Вывод 19 6 2" xfId="12455"/>
    <cellStyle name="Вывод 19 7" xfId="12456"/>
    <cellStyle name="Вывод 19 7 2" xfId="12457"/>
    <cellStyle name="Вывод 19 8" xfId="12458"/>
    <cellStyle name="Вывод 19 8 2" xfId="12459"/>
    <cellStyle name="Вывод 2" xfId="30"/>
    <cellStyle name="Вывод 2 10" xfId="12460"/>
    <cellStyle name="Вывод 2 10 2" xfId="12461"/>
    <cellStyle name="Вывод 2 10 2 2" xfId="12462"/>
    <cellStyle name="Вывод 2 10 2 2 2" xfId="12463"/>
    <cellStyle name="Вывод 2 10 2 2 3" xfId="12464"/>
    <cellStyle name="Вывод 2 10 2 2 4" xfId="12465"/>
    <cellStyle name="Вывод 2 10 2 2 5" xfId="12466"/>
    <cellStyle name="Вывод 2 10 2 3" xfId="12467"/>
    <cellStyle name="Вывод 2 10 2 3 2" xfId="12468"/>
    <cellStyle name="Вывод 2 10 2 4" xfId="12469"/>
    <cellStyle name="Вывод 2 10 2 4 2" xfId="12470"/>
    <cellStyle name="Вывод 2 10 2 5" xfId="12471"/>
    <cellStyle name="Вывод 2 10 2 5 2" xfId="12472"/>
    <cellStyle name="Вывод 2 10 2 6" xfId="12473"/>
    <cellStyle name="Вывод 2 10 2 6 2" xfId="12474"/>
    <cellStyle name="Вывод 2 10 2 7" xfId="12475"/>
    <cellStyle name="Вывод 2 10 3" xfId="12476"/>
    <cellStyle name="Вывод 2 10 3 2" xfId="12477"/>
    <cellStyle name="Вывод 2 10 3 2 2" xfId="12478"/>
    <cellStyle name="Вывод 2 10 3 3" xfId="12479"/>
    <cellStyle name="Вывод 2 10 3 3 2" xfId="12480"/>
    <cellStyle name="Вывод 2 10 3 4" xfId="12481"/>
    <cellStyle name="Вывод 2 10 3 4 2" xfId="12482"/>
    <cellStyle name="Вывод 2 10 3 5" xfId="12483"/>
    <cellStyle name="Вывод 2 10 3 5 2" xfId="12484"/>
    <cellStyle name="Вывод 2 10 3 6" xfId="12485"/>
    <cellStyle name="Вывод 2 10 3 6 2" xfId="12486"/>
    <cellStyle name="Вывод 2 10 3 7" xfId="12487"/>
    <cellStyle name="Вывод 2 10 4" xfId="12488"/>
    <cellStyle name="Вывод 2 10 4 2" xfId="12489"/>
    <cellStyle name="Вывод 2 10 5" xfId="12490"/>
    <cellStyle name="Вывод 2 10 5 2" xfId="12491"/>
    <cellStyle name="Вывод 2 10 6" xfId="12492"/>
    <cellStyle name="Вывод 2 10 6 2" xfId="12493"/>
    <cellStyle name="Вывод 2 10 7" xfId="12494"/>
    <cellStyle name="Вывод 2 10 7 2" xfId="12495"/>
    <cellStyle name="Вывод 2 10 8" xfId="12496"/>
    <cellStyle name="Вывод 2 10 8 2" xfId="12497"/>
    <cellStyle name="Вывод 2 11" xfId="12498"/>
    <cellStyle name="Вывод 2 11 2" xfId="12499"/>
    <cellStyle name="Вывод 2 11 2 2" xfId="12500"/>
    <cellStyle name="Вывод 2 11 2 2 2" xfId="12501"/>
    <cellStyle name="Вывод 2 11 2 2 3" xfId="12502"/>
    <cellStyle name="Вывод 2 11 2 2 4" xfId="12503"/>
    <cellStyle name="Вывод 2 11 2 2 5" xfId="12504"/>
    <cellStyle name="Вывод 2 11 2 3" xfId="12505"/>
    <cellStyle name="Вывод 2 11 2 3 2" xfId="12506"/>
    <cellStyle name="Вывод 2 11 2 4" xfId="12507"/>
    <cellStyle name="Вывод 2 11 2 4 2" xfId="12508"/>
    <cellStyle name="Вывод 2 11 2 5" xfId="12509"/>
    <cellStyle name="Вывод 2 11 2 5 2" xfId="12510"/>
    <cellStyle name="Вывод 2 11 2 6" xfId="12511"/>
    <cellStyle name="Вывод 2 11 2 6 2" xfId="12512"/>
    <cellStyle name="Вывод 2 11 2 7" xfId="12513"/>
    <cellStyle name="Вывод 2 11 3" xfId="12514"/>
    <cellStyle name="Вывод 2 11 3 2" xfId="12515"/>
    <cellStyle name="Вывод 2 11 3 2 2" xfId="12516"/>
    <cellStyle name="Вывод 2 11 3 3" xfId="12517"/>
    <cellStyle name="Вывод 2 11 3 3 2" xfId="12518"/>
    <cellStyle name="Вывод 2 11 3 4" xfId="12519"/>
    <cellStyle name="Вывод 2 11 3 4 2" xfId="12520"/>
    <cellStyle name="Вывод 2 11 3 5" xfId="12521"/>
    <cellStyle name="Вывод 2 11 3 5 2" xfId="12522"/>
    <cellStyle name="Вывод 2 11 3 6" xfId="12523"/>
    <cellStyle name="Вывод 2 11 3 6 2" xfId="12524"/>
    <cellStyle name="Вывод 2 11 3 7" xfId="12525"/>
    <cellStyle name="Вывод 2 11 4" xfId="12526"/>
    <cellStyle name="Вывод 2 11 4 2" xfId="12527"/>
    <cellStyle name="Вывод 2 11 5" xfId="12528"/>
    <cellStyle name="Вывод 2 11 5 2" xfId="12529"/>
    <cellStyle name="Вывод 2 11 6" xfId="12530"/>
    <cellStyle name="Вывод 2 11 6 2" xfId="12531"/>
    <cellStyle name="Вывод 2 11 7" xfId="12532"/>
    <cellStyle name="Вывод 2 11 7 2" xfId="12533"/>
    <cellStyle name="Вывод 2 11 8" xfId="12534"/>
    <cellStyle name="Вывод 2 11 8 2" xfId="12535"/>
    <cellStyle name="Вывод 2 12" xfId="12536"/>
    <cellStyle name="Вывод 2 12 2" xfId="12537"/>
    <cellStyle name="Вывод 2 12 2 2" xfId="12538"/>
    <cellStyle name="Вывод 2 12 2 2 2" xfId="12539"/>
    <cellStyle name="Вывод 2 12 2 2 3" xfId="12540"/>
    <cellStyle name="Вывод 2 12 2 2 4" xfId="12541"/>
    <cellStyle name="Вывод 2 12 2 2 5" xfId="12542"/>
    <cellStyle name="Вывод 2 12 2 3" xfId="12543"/>
    <cellStyle name="Вывод 2 12 2 3 2" xfId="12544"/>
    <cellStyle name="Вывод 2 12 2 4" xfId="12545"/>
    <cellStyle name="Вывод 2 12 2 4 2" xfId="12546"/>
    <cellStyle name="Вывод 2 12 2 5" xfId="12547"/>
    <cellStyle name="Вывод 2 12 2 5 2" xfId="12548"/>
    <cellStyle name="Вывод 2 12 2 6" xfId="12549"/>
    <cellStyle name="Вывод 2 12 2 6 2" xfId="12550"/>
    <cellStyle name="Вывод 2 12 2 7" xfId="12551"/>
    <cellStyle name="Вывод 2 12 3" xfId="12552"/>
    <cellStyle name="Вывод 2 12 3 2" xfId="12553"/>
    <cellStyle name="Вывод 2 12 3 2 2" xfId="12554"/>
    <cellStyle name="Вывод 2 12 3 3" xfId="12555"/>
    <cellStyle name="Вывод 2 12 3 3 2" xfId="12556"/>
    <cellStyle name="Вывод 2 12 3 4" xfId="12557"/>
    <cellStyle name="Вывод 2 12 3 4 2" xfId="12558"/>
    <cellStyle name="Вывод 2 12 3 5" xfId="12559"/>
    <cellStyle name="Вывод 2 12 3 5 2" xfId="12560"/>
    <cellStyle name="Вывод 2 12 3 6" xfId="12561"/>
    <cellStyle name="Вывод 2 12 3 6 2" xfId="12562"/>
    <cellStyle name="Вывод 2 12 3 7" xfId="12563"/>
    <cellStyle name="Вывод 2 12 4" xfId="12564"/>
    <cellStyle name="Вывод 2 12 4 2" xfId="12565"/>
    <cellStyle name="Вывод 2 12 5" xfId="12566"/>
    <cellStyle name="Вывод 2 12 5 2" xfId="12567"/>
    <cellStyle name="Вывод 2 12 6" xfId="12568"/>
    <cellStyle name="Вывод 2 12 6 2" xfId="12569"/>
    <cellStyle name="Вывод 2 12 7" xfId="12570"/>
    <cellStyle name="Вывод 2 12 7 2" xfId="12571"/>
    <cellStyle name="Вывод 2 12 8" xfId="12572"/>
    <cellStyle name="Вывод 2 12 8 2" xfId="12573"/>
    <cellStyle name="Вывод 2 13" xfId="12574"/>
    <cellStyle name="Вывод 2 13 2" xfId="12575"/>
    <cellStyle name="Вывод 2 13 2 2" xfId="12576"/>
    <cellStyle name="Вывод 2 13 2 2 2" xfId="12577"/>
    <cellStyle name="Вывод 2 13 2 2 3" xfId="12578"/>
    <cellStyle name="Вывод 2 13 2 2 4" xfId="12579"/>
    <cellStyle name="Вывод 2 13 2 2 5" xfId="12580"/>
    <cellStyle name="Вывод 2 13 2 3" xfId="12581"/>
    <cellStyle name="Вывод 2 13 2 3 2" xfId="12582"/>
    <cellStyle name="Вывод 2 13 2 4" xfId="12583"/>
    <cellStyle name="Вывод 2 13 2 4 2" xfId="12584"/>
    <cellStyle name="Вывод 2 13 2 5" xfId="12585"/>
    <cellStyle name="Вывод 2 13 2 5 2" xfId="12586"/>
    <cellStyle name="Вывод 2 13 2 6" xfId="12587"/>
    <cellStyle name="Вывод 2 13 2 6 2" xfId="12588"/>
    <cellStyle name="Вывод 2 13 2 7" xfId="12589"/>
    <cellStyle name="Вывод 2 13 3" xfId="12590"/>
    <cellStyle name="Вывод 2 13 3 2" xfId="12591"/>
    <cellStyle name="Вывод 2 13 3 2 2" xfId="12592"/>
    <cellStyle name="Вывод 2 13 3 3" xfId="12593"/>
    <cellStyle name="Вывод 2 13 3 3 2" xfId="12594"/>
    <cellStyle name="Вывод 2 13 3 4" xfId="12595"/>
    <cellStyle name="Вывод 2 13 3 4 2" xfId="12596"/>
    <cellStyle name="Вывод 2 13 3 5" xfId="12597"/>
    <cellStyle name="Вывод 2 13 3 5 2" xfId="12598"/>
    <cellStyle name="Вывод 2 13 3 6" xfId="12599"/>
    <cellStyle name="Вывод 2 13 3 6 2" xfId="12600"/>
    <cellStyle name="Вывод 2 13 3 7" xfId="12601"/>
    <cellStyle name="Вывод 2 13 4" xfId="12602"/>
    <cellStyle name="Вывод 2 13 4 2" xfId="12603"/>
    <cellStyle name="Вывод 2 13 5" xfId="12604"/>
    <cellStyle name="Вывод 2 13 5 2" xfId="12605"/>
    <cellStyle name="Вывод 2 13 6" xfId="12606"/>
    <cellStyle name="Вывод 2 13 6 2" xfId="12607"/>
    <cellStyle name="Вывод 2 13 7" xfId="12608"/>
    <cellStyle name="Вывод 2 13 7 2" xfId="12609"/>
    <cellStyle name="Вывод 2 13 8" xfId="12610"/>
    <cellStyle name="Вывод 2 13 8 2" xfId="12611"/>
    <cellStyle name="Вывод 2 14" xfId="12612"/>
    <cellStyle name="Вывод 2 14 2" xfId="12613"/>
    <cellStyle name="Вывод 2 14 2 2" xfId="12614"/>
    <cellStyle name="Вывод 2 14 2 2 2" xfId="12615"/>
    <cellStyle name="Вывод 2 14 2 2 3" xfId="12616"/>
    <cellStyle name="Вывод 2 14 2 2 4" xfId="12617"/>
    <cellStyle name="Вывод 2 14 2 2 5" xfId="12618"/>
    <cellStyle name="Вывод 2 14 2 3" xfId="12619"/>
    <cellStyle name="Вывод 2 14 2 3 2" xfId="12620"/>
    <cellStyle name="Вывод 2 14 2 4" xfId="12621"/>
    <cellStyle name="Вывод 2 14 2 4 2" xfId="12622"/>
    <cellStyle name="Вывод 2 14 2 5" xfId="12623"/>
    <cellStyle name="Вывод 2 14 2 5 2" xfId="12624"/>
    <cellStyle name="Вывод 2 14 2 6" xfId="12625"/>
    <cellStyle name="Вывод 2 14 2 6 2" xfId="12626"/>
    <cellStyle name="Вывод 2 14 2 7" xfId="12627"/>
    <cellStyle name="Вывод 2 14 3" xfId="12628"/>
    <cellStyle name="Вывод 2 14 3 2" xfId="12629"/>
    <cellStyle name="Вывод 2 14 3 2 2" xfId="12630"/>
    <cellStyle name="Вывод 2 14 3 3" xfId="12631"/>
    <cellStyle name="Вывод 2 14 3 3 2" xfId="12632"/>
    <cellStyle name="Вывод 2 14 3 4" xfId="12633"/>
    <cellStyle name="Вывод 2 14 3 4 2" xfId="12634"/>
    <cellStyle name="Вывод 2 14 3 5" xfId="12635"/>
    <cellStyle name="Вывод 2 14 3 5 2" xfId="12636"/>
    <cellStyle name="Вывод 2 14 3 6" xfId="12637"/>
    <cellStyle name="Вывод 2 14 3 6 2" xfId="12638"/>
    <cellStyle name="Вывод 2 14 3 7" xfId="12639"/>
    <cellStyle name="Вывод 2 14 4" xfId="12640"/>
    <cellStyle name="Вывод 2 14 4 2" xfId="12641"/>
    <cellStyle name="Вывод 2 14 5" xfId="12642"/>
    <cellStyle name="Вывод 2 14 5 2" xfId="12643"/>
    <cellStyle name="Вывод 2 14 6" xfId="12644"/>
    <cellStyle name="Вывод 2 14 6 2" xfId="12645"/>
    <cellStyle name="Вывод 2 14 7" xfId="12646"/>
    <cellStyle name="Вывод 2 14 7 2" xfId="12647"/>
    <cellStyle name="Вывод 2 14 8" xfId="12648"/>
    <cellStyle name="Вывод 2 14 8 2" xfId="12649"/>
    <cellStyle name="Вывод 2 15" xfId="12650"/>
    <cellStyle name="Вывод 2 15 2" xfId="12651"/>
    <cellStyle name="Вывод 2 15 2 2" xfId="12652"/>
    <cellStyle name="Вывод 2 15 2 3" xfId="12653"/>
    <cellStyle name="Вывод 2 15 2 4" xfId="12654"/>
    <cellStyle name="Вывод 2 15 2 5" xfId="12655"/>
    <cellStyle name="Вывод 2 15 3" xfId="12656"/>
    <cellStyle name="Вывод 2 15 3 2" xfId="12657"/>
    <cellStyle name="Вывод 2 15 3 3" xfId="12658"/>
    <cellStyle name="Вывод 2 15 3 4" xfId="12659"/>
    <cellStyle name="Вывод 2 15 3 5" xfId="12660"/>
    <cellStyle name="Вывод 2 15 4" xfId="12661"/>
    <cellStyle name="Вывод 2 15 4 2" xfId="12662"/>
    <cellStyle name="Вывод 2 15 5" xfId="12663"/>
    <cellStyle name="Вывод 2 15 5 2" xfId="12664"/>
    <cellStyle name="Вывод 2 15 6" xfId="12665"/>
    <cellStyle name="Вывод 2 15 6 2" xfId="12666"/>
    <cellStyle name="Вывод 2 15 7" xfId="12667"/>
    <cellStyle name="Вывод 2 16" xfId="12668"/>
    <cellStyle name="Вывод 2 16 2" xfId="12669"/>
    <cellStyle name="Вывод 2 16 2 2" xfId="12670"/>
    <cellStyle name="Вывод 2 16 3" xfId="12671"/>
    <cellStyle name="Вывод 2 16 3 2" xfId="12672"/>
    <cellStyle name="Вывод 2 16 4" xfId="12673"/>
    <cellStyle name="Вывод 2 16 4 2" xfId="12674"/>
    <cellStyle name="Вывод 2 16 5" xfId="12675"/>
    <cellStyle name="Вывод 2 16 5 2" xfId="12676"/>
    <cellStyle name="Вывод 2 16 6" xfId="12677"/>
    <cellStyle name="Вывод 2 16 6 2" xfId="12678"/>
    <cellStyle name="Вывод 2 16 7" xfId="12679"/>
    <cellStyle name="Вывод 2 17" xfId="12680"/>
    <cellStyle name="Вывод 2 17 2" xfId="12681"/>
    <cellStyle name="Вывод 2 17 2 2" xfId="12682"/>
    <cellStyle name="Вывод 2 17 3" xfId="12683"/>
    <cellStyle name="Вывод 2 17 3 2" xfId="12684"/>
    <cellStyle name="Вывод 2 17 4" xfId="12685"/>
    <cellStyle name="Вывод 2 17 4 2" xfId="12686"/>
    <cellStyle name="Вывод 2 17 5" xfId="12687"/>
    <cellStyle name="Вывод 2 17 5 2" xfId="12688"/>
    <cellStyle name="Вывод 2 17 6" xfId="12689"/>
    <cellStyle name="Вывод 2 17 6 2" xfId="12690"/>
    <cellStyle name="Вывод 2 17 7" xfId="12691"/>
    <cellStyle name="Вывод 2 18" xfId="12692"/>
    <cellStyle name="Вывод 2 18 2" xfId="12693"/>
    <cellStyle name="Вывод 2 18 2 2" xfId="12694"/>
    <cellStyle name="Вывод 2 18 3" xfId="12695"/>
    <cellStyle name="Вывод 2 18 3 2" xfId="12696"/>
    <cellStyle name="Вывод 2 18 4" xfId="12697"/>
    <cellStyle name="Вывод 2 18 4 2" xfId="12698"/>
    <cellStyle name="Вывод 2 18 5" xfId="12699"/>
    <cellStyle name="Вывод 2 18 5 2" xfId="12700"/>
    <cellStyle name="Вывод 2 18 6" xfId="12701"/>
    <cellStyle name="Вывод 2 18 6 2" xfId="12702"/>
    <cellStyle name="Вывод 2 18 7" xfId="12703"/>
    <cellStyle name="Вывод 2 19" xfId="12704"/>
    <cellStyle name="Вывод 2 19 2" xfId="12705"/>
    <cellStyle name="Вывод 2 2" xfId="12706"/>
    <cellStyle name="Вывод 2 2 10" xfId="12707"/>
    <cellStyle name="Вывод 2 2 11" xfId="12708"/>
    <cellStyle name="Вывод 2 2 12" xfId="12709"/>
    <cellStyle name="Вывод 2 2 13" xfId="12710"/>
    <cellStyle name="Вывод 2 2 14" xfId="12711"/>
    <cellStyle name="Вывод 2 2 15" xfId="12712"/>
    <cellStyle name="Вывод 2 2 16" xfId="12713"/>
    <cellStyle name="Вывод 2 2 17" xfId="12714"/>
    <cellStyle name="Вывод 2 2 18" xfId="12715"/>
    <cellStyle name="Вывод 2 2 19" xfId="12716"/>
    <cellStyle name="Вывод 2 2 2" xfId="12717"/>
    <cellStyle name="Вывод 2 2 2 2" xfId="12718"/>
    <cellStyle name="Вывод 2 2 2 2 2" xfId="12719"/>
    <cellStyle name="Вывод 2 2 2 2 3" xfId="12720"/>
    <cellStyle name="Вывод 2 2 2 2 4" xfId="12721"/>
    <cellStyle name="Вывод 2 2 2 2 5" xfId="12722"/>
    <cellStyle name="Вывод 2 2 2 3" xfId="12723"/>
    <cellStyle name="Вывод 2 2 2 3 2" xfId="12724"/>
    <cellStyle name="Вывод 2 2 2 4" xfId="12725"/>
    <cellStyle name="Вывод 2 2 2 4 2" xfId="12726"/>
    <cellStyle name="Вывод 2 2 2 5" xfId="12727"/>
    <cellStyle name="Вывод 2 2 2 5 2" xfId="12728"/>
    <cellStyle name="Вывод 2 2 2 6" xfId="12729"/>
    <cellStyle name="Вывод 2 2 2 6 2" xfId="12730"/>
    <cellStyle name="Вывод 2 2 2 7" xfId="12731"/>
    <cellStyle name="Вывод 2 2 20" xfId="12732"/>
    <cellStyle name="Вывод 2 2 21" xfId="12733"/>
    <cellStyle name="Вывод 2 2 22" xfId="12734"/>
    <cellStyle name="Вывод 2 2 23" xfId="12735"/>
    <cellStyle name="Вывод 2 2 24" xfId="12736"/>
    <cellStyle name="Вывод 2 2 25" xfId="12737"/>
    <cellStyle name="Вывод 2 2 26" xfId="12738"/>
    <cellStyle name="Вывод 2 2 27" xfId="12739"/>
    <cellStyle name="Вывод 2 2 28" xfId="12740"/>
    <cellStyle name="Вывод 2 2 3" xfId="12741"/>
    <cellStyle name="Вывод 2 2 3 2" xfId="12742"/>
    <cellStyle name="Вывод 2 2 3 2 2" xfId="12743"/>
    <cellStyle name="Вывод 2 2 3 3" xfId="12744"/>
    <cellStyle name="Вывод 2 2 3 3 2" xfId="12745"/>
    <cellStyle name="Вывод 2 2 3 4" xfId="12746"/>
    <cellStyle name="Вывод 2 2 3 4 2" xfId="12747"/>
    <cellStyle name="Вывод 2 2 3 5" xfId="12748"/>
    <cellStyle name="Вывод 2 2 3 5 2" xfId="12749"/>
    <cellStyle name="Вывод 2 2 3 6" xfId="12750"/>
    <cellStyle name="Вывод 2 2 3 6 2" xfId="12751"/>
    <cellStyle name="Вывод 2 2 3 7" xfId="12752"/>
    <cellStyle name="Вывод 2 2 4" xfId="12753"/>
    <cellStyle name="Вывод 2 2 4 2" xfId="12754"/>
    <cellStyle name="Вывод 2 2 5" xfId="12755"/>
    <cellStyle name="Вывод 2 2 5 2" xfId="12756"/>
    <cellStyle name="Вывод 2 2 6" xfId="12757"/>
    <cellStyle name="Вывод 2 2 6 2" xfId="12758"/>
    <cellStyle name="Вывод 2 2 7" xfId="12759"/>
    <cellStyle name="Вывод 2 2 7 2" xfId="12760"/>
    <cellStyle name="Вывод 2 2 8" xfId="12761"/>
    <cellStyle name="Вывод 2 2 8 2" xfId="12762"/>
    <cellStyle name="Вывод 2 2 9" xfId="12763"/>
    <cellStyle name="Вывод 2 2 9 2" xfId="12764"/>
    <cellStyle name="Вывод 2 2 9 3" xfId="12765"/>
    <cellStyle name="Вывод 2 2 9 4" xfId="12766"/>
    <cellStyle name="Вывод 2 2 9 5" xfId="12767"/>
    <cellStyle name="Вывод 2 2 9 6" xfId="12768"/>
    <cellStyle name="Вывод 2 20" xfId="12769"/>
    <cellStyle name="Вывод 2 20 2" xfId="12770"/>
    <cellStyle name="Вывод 2 21" xfId="12771"/>
    <cellStyle name="Вывод 2 21 2" xfId="12772"/>
    <cellStyle name="Вывод 2 22" xfId="12773"/>
    <cellStyle name="Вывод 2 22 2" xfId="12774"/>
    <cellStyle name="Вывод 2 23" xfId="12775"/>
    <cellStyle name="Вывод 2 23 2" xfId="12776"/>
    <cellStyle name="Вывод 2 24" xfId="12777"/>
    <cellStyle name="Вывод 2 24 2" xfId="12778"/>
    <cellStyle name="Вывод 2 24 2 2" xfId="12779"/>
    <cellStyle name="Вывод 2 24 3" xfId="12780"/>
    <cellStyle name="Вывод 2 24 4" xfId="12781"/>
    <cellStyle name="Вывод 2 24 5" xfId="12782"/>
    <cellStyle name="Вывод 2 24 6" xfId="12783"/>
    <cellStyle name="Вывод 2 24 7" xfId="12784"/>
    <cellStyle name="Вывод 2 25" xfId="12785"/>
    <cellStyle name="Вывод 2 26" xfId="12786"/>
    <cellStyle name="Вывод 2 27" xfId="12787"/>
    <cellStyle name="Вывод 2 28" xfId="12788"/>
    <cellStyle name="Вывод 2 29" xfId="12789"/>
    <cellStyle name="Вывод 2 3" xfId="12790"/>
    <cellStyle name="Вывод 2 3 2" xfId="12791"/>
    <cellStyle name="Вывод 2 3 2 2" xfId="12792"/>
    <cellStyle name="Вывод 2 3 2 2 2" xfId="12793"/>
    <cellStyle name="Вывод 2 3 2 2 3" xfId="12794"/>
    <cellStyle name="Вывод 2 3 2 2 4" xfId="12795"/>
    <cellStyle name="Вывод 2 3 2 2 5" xfId="12796"/>
    <cellStyle name="Вывод 2 3 2 3" xfId="12797"/>
    <cellStyle name="Вывод 2 3 2 3 2" xfId="12798"/>
    <cellStyle name="Вывод 2 3 2 4" xfId="12799"/>
    <cellStyle name="Вывод 2 3 2 4 2" xfId="12800"/>
    <cellStyle name="Вывод 2 3 2 5" xfId="12801"/>
    <cellStyle name="Вывод 2 3 2 5 2" xfId="12802"/>
    <cellStyle name="Вывод 2 3 2 6" xfId="12803"/>
    <cellStyle name="Вывод 2 3 2 6 2" xfId="12804"/>
    <cellStyle name="Вывод 2 3 2 7" xfId="12805"/>
    <cellStyle name="Вывод 2 3 3" xfId="12806"/>
    <cellStyle name="Вывод 2 3 3 2" xfId="12807"/>
    <cellStyle name="Вывод 2 3 3 2 2" xfId="12808"/>
    <cellStyle name="Вывод 2 3 3 3" xfId="12809"/>
    <cellStyle name="Вывод 2 3 3 3 2" xfId="12810"/>
    <cellStyle name="Вывод 2 3 3 4" xfId="12811"/>
    <cellStyle name="Вывод 2 3 3 4 2" xfId="12812"/>
    <cellStyle name="Вывод 2 3 3 5" xfId="12813"/>
    <cellStyle name="Вывод 2 3 3 5 2" xfId="12814"/>
    <cellStyle name="Вывод 2 3 3 6" xfId="12815"/>
    <cellStyle name="Вывод 2 3 3 6 2" xfId="12816"/>
    <cellStyle name="Вывод 2 3 3 7" xfId="12817"/>
    <cellStyle name="Вывод 2 3 4" xfId="12818"/>
    <cellStyle name="Вывод 2 3 4 2" xfId="12819"/>
    <cellStyle name="Вывод 2 3 5" xfId="12820"/>
    <cellStyle name="Вывод 2 3 5 2" xfId="12821"/>
    <cellStyle name="Вывод 2 3 6" xfId="12822"/>
    <cellStyle name="Вывод 2 3 6 2" xfId="12823"/>
    <cellStyle name="Вывод 2 3 7" xfId="12824"/>
    <cellStyle name="Вывод 2 3 7 2" xfId="12825"/>
    <cellStyle name="Вывод 2 3 8" xfId="12826"/>
    <cellStyle name="Вывод 2 3 8 2" xfId="12827"/>
    <cellStyle name="Вывод 2 30" xfId="12828"/>
    <cellStyle name="Вывод 2 31" xfId="12829"/>
    <cellStyle name="Вывод 2 32" xfId="12830"/>
    <cellStyle name="Вывод 2 33" xfId="12831"/>
    <cellStyle name="Вывод 2 34" xfId="12832"/>
    <cellStyle name="Вывод 2 35" xfId="12833"/>
    <cellStyle name="Вывод 2 36" xfId="12834"/>
    <cellStyle name="Вывод 2 37" xfId="12835"/>
    <cellStyle name="Вывод 2 38" xfId="12836"/>
    <cellStyle name="Вывод 2 39" xfId="12837"/>
    <cellStyle name="Вывод 2 4" xfId="12838"/>
    <cellStyle name="Вывод 2 4 2" xfId="12839"/>
    <cellStyle name="Вывод 2 4 2 2" xfId="12840"/>
    <cellStyle name="Вывод 2 4 2 2 2" xfId="12841"/>
    <cellStyle name="Вывод 2 4 2 2 3" xfId="12842"/>
    <cellStyle name="Вывод 2 4 2 2 4" xfId="12843"/>
    <cellStyle name="Вывод 2 4 2 2 5" xfId="12844"/>
    <cellStyle name="Вывод 2 4 2 3" xfId="12845"/>
    <cellStyle name="Вывод 2 4 2 3 2" xfId="12846"/>
    <cellStyle name="Вывод 2 4 2 4" xfId="12847"/>
    <cellStyle name="Вывод 2 4 2 4 2" xfId="12848"/>
    <cellStyle name="Вывод 2 4 2 5" xfId="12849"/>
    <cellStyle name="Вывод 2 4 2 5 2" xfId="12850"/>
    <cellStyle name="Вывод 2 4 2 6" xfId="12851"/>
    <cellStyle name="Вывод 2 4 2 6 2" xfId="12852"/>
    <cellStyle name="Вывод 2 4 2 7" xfId="12853"/>
    <cellStyle name="Вывод 2 4 3" xfId="12854"/>
    <cellStyle name="Вывод 2 4 3 2" xfId="12855"/>
    <cellStyle name="Вывод 2 4 3 2 2" xfId="12856"/>
    <cellStyle name="Вывод 2 4 3 3" xfId="12857"/>
    <cellStyle name="Вывод 2 4 3 3 2" xfId="12858"/>
    <cellStyle name="Вывод 2 4 3 4" xfId="12859"/>
    <cellStyle name="Вывод 2 4 3 4 2" xfId="12860"/>
    <cellStyle name="Вывод 2 4 3 5" xfId="12861"/>
    <cellStyle name="Вывод 2 4 3 5 2" xfId="12862"/>
    <cellStyle name="Вывод 2 4 3 6" xfId="12863"/>
    <cellStyle name="Вывод 2 4 3 6 2" xfId="12864"/>
    <cellStyle name="Вывод 2 4 3 7" xfId="12865"/>
    <cellStyle name="Вывод 2 4 4" xfId="12866"/>
    <cellStyle name="Вывод 2 4 4 2" xfId="12867"/>
    <cellStyle name="Вывод 2 4 5" xfId="12868"/>
    <cellStyle name="Вывод 2 4 5 2" xfId="12869"/>
    <cellStyle name="Вывод 2 4 6" xfId="12870"/>
    <cellStyle name="Вывод 2 4 6 2" xfId="12871"/>
    <cellStyle name="Вывод 2 4 7" xfId="12872"/>
    <cellStyle name="Вывод 2 4 7 2" xfId="12873"/>
    <cellStyle name="Вывод 2 4 8" xfId="12874"/>
    <cellStyle name="Вывод 2 4 8 2" xfId="12875"/>
    <cellStyle name="Вывод 2 40" xfId="12876"/>
    <cellStyle name="Вывод 2 41" xfId="12877"/>
    <cellStyle name="Вывод 2 42" xfId="12878"/>
    <cellStyle name="Вывод 2 43" xfId="12879"/>
    <cellStyle name="Вывод 2 5" xfId="12880"/>
    <cellStyle name="Вывод 2 5 2" xfId="12881"/>
    <cellStyle name="Вывод 2 5 2 2" xfId="12882"/>
    <cellStyle name="Вывод 2 5 2 2 2" xfId="12883"/>
    <cellStyle name="Вывод 2 5 2 2 3" xfId="12884"/>
    <cellStyle name="Вывод 2 5 2 2 4" xfId="12885"/>
    <cellStyle name="Вывод 2 5 2 2 5" xfId="12886"/>
    <cellStyle name="Вывод 2 5 2 3" xfId="12887"/>
    <cellStyle name="Вывод 2 5 2 3 2" xfId="12888"/>
    <cellStyle name="Вывод 2 5 2 4" xfId="12889"/>
    <cellStyle name="Вывод 2 5 2 4 2" xfId="12890"/>
    <cellStyle name="Вывод 2 5 2 5" xfId="12891"/>
    <cellStyle name="Вывод 2 5 2 5 2" xfId="12892"/>
    <cellStyle name="Вывод 2 5 2 6" xfId="12893"/>
    <cellStyle name="Вывод 2 5 2 6 2" xfId="12894"/>
    <cellStyle name="Вывод 2 5 2 7" xfId="12895"/>
    <cellStyle name="Вывод 2 5 3" xfId="12896"/>
    <cellStyle name="Вывод 2 5 3 2" xfId="12897"/>
    <cellStyle name="Вывод 2 5 3 2 2" xfId="12898"/>
    <cellStyle name="Вывод 2 5 3 3" xfId="12899"/>
    <cellStyle name="Вывод 2 5 3 3 2" xfId="12900"/>
    <cellStyle name="Вывод 2 5 3 4" xfId="12901"/>
    <cellStyle name="Вывод 2 5 3 4 2" xfId="12902"/>
    <cellStyle name="Вывод 2 5 3 5" xfId="12903"/>
    <cellStyle name="Вывод 2 5 3 5 2" xfId="12904"/>
    <cellStyle name="Вывод 2 5 3 6" xfId="12905"/>
    <cellStyle name="Вывод 2 5 3 6 2" xfId="12906"/>
    <cellStyle name="Вывод 2 5 3 7" xfId="12907"/>
    <cellStyle name="Вывод 2 5 4" xfId="12908"/>
    <cellStyle name="Вывод 2 5 4 2" xfId="12909"/>
    <cellStyle name="Вывод 2 5 5" xfId="12910"/>
    <cellStyle name="Вывод 2 5 5 2" xfId="12911"/>
    <cellStyle name="Вывод 2 5 6" xfId="12912"/>
    <cellStyle name="Вывод 2 5 6 2" xfId="12913"/>
    <cellStyle name="Вывод 2 5 7" xfId="12914"/>
    <cellStyle name="Вывод 2 5 7 2" xfId="12915"/>
    <cellStyle name="Вывод 2 5 8" xfId="12916"/>
    <cellStyle name="Вывод 2 5 8 2" xfId="12917"/>
    <cellStyle name="Вывод 2 6" xfId="12918"/>
    <cellStyle name="Вывод 2 6 2" xfId="12919"/>
    <cellStyle name="Вывод 2 6 2 2" xfId="12920"/>
    <cellStyle name="Вывод 2 6 2 2 2" xfId="12921"/>
    <cellStyle name="Вывод 2 6 2 2 3" xfId="12922"/>
    <cellStyle name="Вывод 2 6 2 2 4" xfId="12923"/>
    <cellStyle name="Вывод 2 6 2 2 5" xfId="12924"/>
    <cellStyle name="Вывод 2 6 2 3" xfId="12925"/>
    <cellStyle name="Вывод 2 6 2 3 2" xfId="12926"/>
    <cellStyle name="Вывод 2 6 2 4" xfId="12927"/>
    <cellStyle name="Вывод 2 6 2 4 2" xfId="12928"/>
    <cellStyle name="Вывод 2 6 2 5" xfId="12929"/>
    <cellStyle name="Вывод 2 6 2 5 2" xfId="12930"/>
    <cellStyle name="Вывод 2 6 2 6" xfId="12931"/>
    <cellStyle name="Вывод 2 6 2 6 2" xfId="12932"/>
    <cellStyle name="Вывод 2 6 2 7" xfId="12933"/>
    <cellStyle name="Вывод 2 6 3" xfId="12934"/>
    <cellStyle name="Вывод 2 6 3 2" xfId="12935"/>
    <cellStyle name="Вывод 2 6 3 2 2" xfId="12936"/>
    <cellStyle name="Вывод 2 6 3 3" xfId="12937"/>
    <cellStyle name="Вывод 2 6 3 3 2" xfId="12938"/>
    <cellStyle name="Вывод 2 6 3 4" xfId="12939"/>
    <cellStyle name="Вывод 2 6 3 4 2" xfId="12940"/>
    <cellStyle name="Вывод 2 6 3 5" xfId="12941"/>
    <cellStyle name="Вывод 2 6 3 5 2" xfId="12942"/>
    <cellStyle name="Вывод 2 6 3 6" xfId="12943"/>
    <cellStyle name="Вывод 2 6 3 6 2" xfId="12944"/>
    <cellStyle name="Вывод 2 6 3 7" xfId="12945"/>
    <cellStyle name="Вывод 2 6 4" xfId="12946"/>
    <cellStyle name="Вывод 2 6 4 2" xfId="12947"/>
    <cellStyle name="Вывод 2 6 5" xfId="12948"/>
    <cellStyle name="Вывод 2 6 5 2" xfId="12949"/>
    <cellStyle name="Вывод 2 6 6" xfId="12950"/>
    <cellStyle name="Вывод 2 6 6 2" xfId="12951"/>
    <cellStyle name="Вывод 2 6 7" xfId="12952"/>
    <cellStyle name="Вывод 2 6 7 2" xfId="12953"/>
    <cellStyle name="Вывод 2 6 8" xfId="12954"/>
    <cellStyle name="Вывод 2 6 8 2" xfId="12955"/>
    <cellStyle name="Вывод 2 7" xfId="12956"/>
    <cellStyle name="Вывод 2 7 2" xfId="12957"/>
    <cellStyle name="Вывод 2 7 2 2" xfId="12958"/>
    <cellStyle name="Вывод 2 7 2 2 2" xfId="12959"/>
    <cellStyle name="Вывод 2 7 2 2 3" xfId="12960"/>
    <cellStyle name="Вывод 2 7 2 2 4" xfId="12961"/>
    <cellStyle name="Вывод 2 7 2 2 5" xfId="12962"/>
    <cellStyle name="Вывод 2 7 2 3" xfId="12963"/>
    <cellStyle name="Вывод 2 7 2 3 2" xfId="12964"/>
    <cellStyle name="Вывод 2 7 2 4" xfId="12965"/>
    <cellStyle name="Вывод 2 7 2 4 2" xfId="12966"/>
    <cellStyle name="Вывод 2 7 2 5" xfId="12967"/>
    <cellStyle name="Вывод 2 7 2 5 2" xfId="12968"/>
    <cellStyle name="Вывод 2 7 2 6" xfId="12969"/>
    <cellStyle name="Вывод 2 7 2 6 2" xfId="12970"/>
    <cellStyle name="Вывод 2 7 2 7" xfId="12971"/>
    <cellStyle name="Вывод 2 7 3" xfId="12972"/>
    <cellStyle name="Вывод 2 7 3 2" xfId="12973"/>
    <cellStyle name="Вывод 2 7 3 2 2" xfId="12974"/>
    <cellStyle name="Вывод 2 7 3 3" xfId="12975"/>
    <cellStyle name="Вывод 2 7 3 3 2" xfId="12976"/>
    <cellStyle name="Вывод 2 7 3 4" xfId="12977"/>
    <cellStyle name="Вывод 2 7 3 4 2" xfId="12978"/>
    <cellStyle name="Вывод 2 7 3 5" xfId="12979"/>
    <cellStyle name="Вывод 2 7 3 5 2" xfId="12980"/>
    <cellStyle name="Вывод 2 7 3 6" xfId="12981"/>
    <cellStyle name="Вывод 2 7 3 6 2" xfId="12982"/>
    <cellStyle name="Вывод 2 7 3 7" xfId="12983"/>
    <cellStyle name="Вывод 2 7 4" xfId="12984"/>
    <cellStyle name="Вывод 2 7 4 2" xfId="12985"/>
    <cellStyle name="Вывод 2 7 5" xfId="12986"/>
    <cellStyle name="Вывод 2 7 5 2" xfId="12987"/>
    <cellStyle name="Вывод 2 7 6" xfId="12988"/>
    <cellStyle name="Вывод 2 7 6 2" xfId="12989"/>
    <cellStyle name="Вывод 2 7 7" xfId="12990"/>
    <cellStyle name="Вывод 2 7 7 2" xfId="12991"/>
    <cellStyle name="Вывод 2 7 8" xfId="12992"/>
    <cellStyle name="Вывод 2 7 8 2" xfId="12993"/>
    <cellStyle name="Вывод 2 8" xfId="12994"/>
    <cellStyle name="Вывод 2 8 2" xfId="12995"/>
    <cellStyle name="Вывод 2 8 2 2" xfId="12996"/>
    <cellStyle name="Вывод 2 8 2 2 2" xfId="12997"/>
    <cellStyle name="Вывод 2 8 2 2 3" xfId="12998"/>
    <cellStyle name="Вывод 2 8 2 2 4" xfId="12999"/>
    <cellStyle name="Вывод 2 8 2 2 5" xfId="13000"/>
    <cellStyle name="Вывод 2 8 2 3" xfId="13001"/>
    <cellStyle name="Вывод 2 8 2 3 2" xfId="13002"/>
    <cellStyle name="Вывод 2 8 2 4" xfId="13003"/>
    <cellStyle name="Вывод 2 8 2 4 2" xfId="13004"/>
    <cellStyle name="Вывод 2 8 2 5" xfId="13005"/>
    <cellStyle name="Вывод 2 8 2 5 2" xfId="13006"/>
    <cellStyle name="Вывод 2 8 2 6" xfId="13007"/>
    <cellStyle name="Вывод 2 8 2 6 2" xfId="13008"/>
    <cellStyle name="Вывод 2 8 2 7" xfId="13009"/>
    <cellStyle name="Вывод 2 8 3" xfId="13010"/>
    <cellStyle name="Вывод 2 8 3 2" xfId="13011"/>
    <cellStyle name="Вывод 2 8 3 2 2" xfId="13012"/>
    <cellStyle name="Вывод 2 8 3 3" xfId="13013"/>
    <cellStyle name="Вывод 2 8 3 3 2" xfId="13014"/>
    <cellStyle name="Вывод 2 8 3 4" xfId="13015"/>
    <cellStyle name="Вывод 2 8 3 4 2" xfId="13016"/>
    <cellStyle name="Вывод 2 8 3 5" xfId="13017"/>
    <cellStyle name="Вывод 2 8 3 5 2" xfId="13018"/>
    <cellStyle name="Вывод 2 8 3 6" xfId="13019"/>
    <cellStyle name="Вывод 2 8 3 6 2" xfId="13020"/>
    <cellStyle name="Вывод 2 8 3 7" xfId="13021"/>
    <cellStyle name="Вывод 2 8 4" xfId="13022"/>
    <cellStyle name="Вывод 2 8 4 2" xfId="13023"/>
    <cellStyle name="Вывод 2 8 5" xfId="13024"/>
    <cellStyle name="Вывод 2 8 5 2" xfId="13025"/>
    <cellStyle name="Вывод 2 8 6" xfId="13026"/>
    <cellStyle name="Вывод 2 8 6 2" xfId="13027"/>
    <cellStyle name="Вывод 2 8 7" xfId="13028"/>
    <cellStyle name="Вывод 2 8 7 2" xfId="13029"/>
    <cellStyle name="Вывод 2 8 8" xfId="13030"/>
    <cellStyle name="Вывод 2 8 8 2" xfId="13031"/>
    <cellStyle name="Вывод 2 9" xfId="13032"/>
    <cellStyle name="Вывод 2 9 2" xfId="13033"/>
    <cellStyle name="Вывод 2 9 2 2" xfId="13034"/>
    <cellStyle name="Вывод 2 9 2 2 2" xfId="13035"/>
    <cellStyle name="Вывод 2 9 2 2 3" xfId="13036"/>
    <cellStyle name="Вывод 2 9 2 2 4" xfId="13037"/>
    <cellStyle name="Вывод 2 9 2 2 5" xfId="13038"/>
    <cellStyle name="Вывод 2 9 2 3" xfId="13039"/>
    <cellStyle name="Вывод 2 9 2 3 2" xfId="13040"/>
    <cellStyle name="Вывод 2 9 2 4" xfId="13041"/>
    <cellStyle name="Вывод 2 9 2 4 2" xfId="13042"/>
    <cellStyle name="Вывод 2 9 2 5" xfId="13043"/>
    <cellStyle name="Вывод 2 9 2 5 2" xfId="13044"/>
    <cellStyle name="Вывод 2 9 2 6" xfId="13045"/>
    <cellStyle name="Вывод 2 9 2 6 2" xfId="13046"/>
    <cellStyle name="Вывод 2 9 2 7" xfId="13047"/>
    <cellStyle name="Вывод 2 9 3" xfId="13048"/>
    <cellStyle name="Вывод 2 9 3 2" xfId="13049"/>
    <cellStyle name="Вывод 2 9 3 2 2" xfId="13050"/>
    <cellStyle name="Вывод 2 9 3 3" xfId="13051"/>
    <cellStyle name="Вывод 2 9 3 3 2" xfId="13052"/>
    <cellStyle name="Вывод 2 9 3 4" xfId="13053"/>
    <cellStyle name="Вывод 2 9 3 4 2" xfId="13054"/>
    <cellStyle name="Вывод 2 9 3 5" xfId="13055"/>
    <cellStyle name="Вывод 2 9 3 5 2" xfId="13056"/>
    <cellStyle name="Вывод 2 9 3 6" xfId="13057"/>
    <cellStyle name="Вывод 2 9 3 6 2" xfId="13058"/>
    <cellStyle name="Вывод 2 9 3 7" xfId="13059"/>
    <cellStyle name="Вывод 2 9 4" xfId="13060"/>
    <cellStyle name="Вывод 2 9 4 2" xfId="13061"/>
    <cellStyle name="Вывод 2 9 5" xfId="13062"/>
    <cellStyle name="Вывод 2 9 5 2" xfId="13063"/>
    <cellStyle name="Вывод 2 9 6" xfId="13064"/>
    <cellStyle name="Вывод 2 9 6 2" xfId="13065"/>
    <cellStyle name="Вывод 2 9 7" xfId="13066"/>
    <cellStyle name="Вывод 2 9 7 2" xfId="13067"/>
    <cellStyle name="Вывод 2 9 8" xfId="13068"/>
    <cellStyle name="Вывод 2 9 8 2" xfId="13069"/>
    <cellStyle name="Вывод 20" xfId="13070"/>
    <cellStyle name="Вывод 20 2" xfId="13071"/>
    <cellStyle name="Вывод 20 2 2" xfId="13072"/>
    <cellStyle name="Вывод 20 2 2 2" xfId="13073"/>
    <cellStyle name="Вывод 20 2 2 3" xfId="13074"/>
    <cellStyle name="Вывод 20 2 2 4" xfId="13075"/>
    <cellStyle name="Вывод 20 2 2 5" xfId="13076"/>
    <cellStyle name="Вывод 20 2 3" xfId="13077"/>
    <cellStyle name="Вывод 20 2 3 2" xfId="13078"/>
    <cellStyle name="Вывод 20 2 4" xfId="13079"/>
    <cellStyle name="Вывод 20 2 4 2" xfId="13080"/>
    <cellStyle name="Вывод 20 2 5" xfId="13081"/>
    <cellStyle name="Вывод 20 2 5 2" xfId="13082"/>
    <cellStyle name="Вывод 20 2 6" xfId="13083"/>
    <cellStyle name="Вывод 20 2 6 2" xfId="13084"/>
    <cellStyle name="Вывод 20 2 7" xfId="13085"/>
    <cellStyle name="Вывод 20 3" xfId="13086"/>
    <cellStyle name="Вывод 20 3 2" xfId="13087"/>
    <cellStyle name="Вывод 20 3 2 2" xfId="13088"/>
    <cellStyle name="Вывод 20 3 3" xfId="13089"/>
    <cellStyle name="Вывод 20 3 3 2" xfId="13090"/>
    <cellStyle name="Вывод 20 3 4" xfId="13091"/>
    <cellStyle name="Вывод 20 3 4 2" xfId="13092"/>
    <cellStyle name="Вывод 20 3 5" xfId="13093"/>
    <cellStyle name="Вывод 20 3 5 2" xfId="13094"/>
    <cellStyle name="Вывод 20 3 6" xfId="13095"/>
    <cellStyle name="Вывод 20 3 6 2" xfId="13096"/>
    <cellStyle name="Вывод 20 3 7" xfId="13097"/>
    <cellStyle name="Вывод 20 4" xfId="13098"/>
    <cellStyle name="Вывод 20 4 2" xfId="13099"/>
    <cellStyle name="Вывод 20 5" xfId="13100"/>
    <cellStyle name="Вывод 20 5 2" xfId="13101"/>
    <cellStyle name="Вывод 20 6" xfId="13102"/>
    <cellStyle name="Вывод 20 6 2" xfId="13103"/>
    <cellStyle name="Вывод 20 7" xfId="13104"/>
    <cellStyle name="Вывод 20 7 2" xfId="13105"/>
    <cellStyle name="Вывод 20 8" xfId="13106"/>
    <cellStyle name="Вывод 20 8 2" xfId="13107"/>
    <cellStyle name="Вывод 21" xfId="13108"/>
    <cellStyle name="Вывод 21 2" xfId="13109"/>
    <cellStyle name="Вывод 21 2 2" xfId="13110"/>
    <cellStyle name="Вывод 21 2 2 2" xfId="13111"/>
    <cellStyle name="Вывод 21 2 2 3" xfId="13112"/>
    <cellStyle name="Вывод 21 2 2 4" xfId="13113"/>
    <cellStyle name="Вывод 21 2 2 5" xfId="13114"/>
    <cellStyle name="Вывод 21 2 3" xfId="13115"/>
    <cellStyle name="Вывод 21 2 3 2" xfId="13116"/>
    <cellStyle name="Вывод 21 2 4" xfId="13117"/>
    <cellStyle name="Вывод 21 2 4 2" xfId="13118"/>
    <cellStyle name="Вывод 21 2 5" xfId="13119"/>
    <cellStyle name="Вывод 21 2 5 2" xfId="13120"/>
    <cellStyle name="Вывод 21 2 6" xfId="13121"/>
    <cellStyle name="Вывод 21 2 6 2" xfId="13122"/>
    <cellStyle name="Вывод 21 2 7" xfId="13123"/>
    <cellStyle name="Вывод 21 3" xfId="13124"/>
    <cellStyle name="Вывод 21 3 2" xfId="13125"/>
    <cellStyle name="Вывод 21 3 2 2" xfId="13126"/>
    <cellStyle name="Вывод 21 3 3" xfId="13127"/>
    <cellStyle name="Вывод 21 3 3 2" xfId="13128"/>
    <cellStyle name="Вывод 21 3 4" xfId="13129"/>
    <cellStyle name="Вывод 21 3 4 2" xfId="13130"/>
    <cellStyle name="Вывод 21 3 5" xfId="13131"/>
    <cellStyle name="Вывод 21 3 5 2" xfId="13132"/>
    <cellStyle name="Вывод 21 3 6" xfId="13133"/>
    <cellStyle name="Вывод 21 3 6 2" xfId="13134"/>
    <cellStyle name="Вывод 21 3 7" xfId="13135"/>
    <cellStyle name="Вывод 21 4" xfId="13136"/>
    <cellStyle name="Вывод 21 4 2" xfId="13137"/>
    <cellStyle name="Вывод 21 5" xfId="13138"/>
    <cellStyle name="Вывод 21 5 2" xfId="13139"/>
    <cellStyle name="Вывод 21 6" xfId="13140"/>
    <cellStyle name="Вывод 21 6 2" xfId="13141"/>
    <cellStyle name="Вывод 21 7" xfId="13142"/>
    <cellStyle name="Вывод 21 7 2" xfId="13143"/>
    <cellStyle name="Вывод 21 8" xfId="13144"/>
    <cellStyle name="Вывод 21 8 2" xfId="13145"/>
    <cellStyle name="Вывод 22" xfId="13146"/>
    <cellStyle name="Вывод 22 2" xfId="13147"/>
    <cellStyle name="Вывод 22 2 2" xfId="13148"/>
    <cellStyle name="Вывод 22 2 3" xfId="13149"/>
    <cellStyle name="Вывод 22 2 4" xfId="13150"/>
    <cellStyle name="Вывод 22 2 5" xfId="13151"/>
    <cellStyle name="Вывод 22 3" xfId="13152"/>
    <cellStyle name="Вывод 23" xfId="13153"/>
    <cellStyle name="Вывод 23 2" xfId="13154"/>
    <cellStyle name="Вывод 23 3" xfId="13155"/>
    <cellStyle name="Вывод 23 4" xfId="13156"/>
    <cellStyle name="Вывод 23 5" xfId="13157"/>
    <cellStyle name="Вывод 24" xfId="13158"/>
    <cellStyle name="Вывод 25" xfId="13159"/>
    <cellStyle name="Вывод 26" xfId="13160"/>
    <cellStyle name="Вывод 27" xfId="13161"/>
    <cellStyle name="Вывод 28" xfId="13162"/>
    <cellStyle name="Вывод 29" xfId="13163"/>
    <cellStyle name="Вывод 3" xfId="13164"/>
    <cellStyle name="Вывод 3 10" xfId="13165"/>
    <cellStyle name="Вывод 3 10 2" xfId="13166"/>
    <cellStyle name="Вывод 3 2" xfId="13167"/>
    <cellStyle name="Вывод 3 2 2" xfId="13168"/>
    <cellStyle name="Вывод 3 2 2 2" xfId="13169"/>
    <cellStyle name="Вывод 3 2 2 3" xfId="13170"/>
    <cellStyle name="Вывод 3 2 2 4" xfId="13171"/>
    <cellStyle name="Вывод 3 2 2 5" xfId="13172"/>
    <cellStyle name="Вывод 3 2 3" xfId="13173"/>
    <cellStyle name="Вывод 3 2 3 2" xfId="13174"/>
    <cellStyle name="Вывод 3 2 4" xfId="13175"/>
    <cellStyle name="Вывод 3 2 4 2" xfId="13176"/>
    <cellStyle name="Вывод 3 2 5" xfId="13177"/>
    <cellStyle name="Вывод 3 2 5 2" xfId="13178"/>
    <cellStyle name="Вывод 3 2 6" xfId="13179"/>
    <cellStyle name="Вывод 3 2 6 2" xfId="13180"/>
    <cellStyle name="Вывод 3 2 7" xfId="13181"/>
    <cellStyle name="Вывод 3 3" xfId="13182"/>
    <cellStyle name="Вывод 3 3 2" xfId="13183"/>
    <cellStyle name="Вывод 3 3 2 2" xfId="13184"/>
    <cellStyle name="Вывод 3 3 3" xfId="13185"/>
    <cellStyle name="Вывод 3 3 3 2" xfId="13186"/>
    <cellStyle name="Вывод 3 3 4" xfId="13187"/>
    <cellStyle name="Вывод 3 3 4 2" xfId="13188"/>
    <cellStyle name="Вывод 3 3 5" xfId="13189"/>
    <cellStyle name="Вывод 3 3 5 2" xfId="13190"/>
    <cellStyle name="Вывод 3 3 6" xfId="13191"/>
    <cellStyle name="Вывод 3 3 6 2" xfId="13192"/>
    <cellStyle name="Вывод 3 3 7" xfId="13193"/>
    <cellStyle name="Вывод 3 4" xfId="13194"/>
    <cellStyle name="Вывод 3 4 2" xfId="13195"/>
    <cellStyle name="Вывод 3 4 2 2" xfId="13196"/>
    <cellStyle name="Вывод 3 4 3" xfId="13197"/>
    <cellStyle name="Вывод 3 4 3 2" xfId="13198"/>
    <cellStyle name="Вывод 3 4 4" xfId="13199"/>
    <cellStyle name="Вывод 3 4 4 2" xfId="13200"/>
    <cellStyle name="Вывод 3 4 5" xfId="13201"/>
    <cellStyle name="Вывод 3 4 5 2" xfId="13202"/>
    <cellStyle name="Вывод 3 4 6" xfId="13203"/>
    <cellStyle name="Вывод 3 4 6 2" xfId="13204"/>
    <cellStyle name="Вывод 3 4 7" xfId="13205"/>
    <cellStyle name="Вывод 3 5" xfId="13206"/>
    <cellStyle name="Вывод 3 5 2" xfId="13207"/>
    <cellStyle name="Вывод 3 5 2 2" xfId="13208"/>
    <cellStyle name="Вывод 3 5 3" xfId="13209"/>
    <cellStyle name="Вывод 3 5 3 2" xfId="13210"/>
    <cellStyle name="Вывод 3 5 4" xfId="13211"/>
    <cellStyle name="Вывод 3 5 4 2" xfId="13212"/>
    <cellStyle name="Вывод 3 5 5" xfId="13213"/>
    <cellStyle name="Вывод 3 5 5 2" xfId="13214"/>
    <cellStyle name="Вывод 3 5 6" xfId="13215"/>
    <cellStyle name="Вывод 3 5 6 2" xfId="13216"/>
    <cellStyle name="Вывод 3 5 7" xfId="13217"/>
    <cellStyle name="Вывод 3 6" xfId="13218"/>
    <cellStyle name="Вывод 3 6 2" xfId="13219"/>
    <cellStyle name="Вывод 3 7" xfId="13220"/>
    <cellStyle name="Вывод 3 7 2" xfId="13221"/>
    <cellStyle name="Вывод 3 8" xfId="13222"/>
    <cellStyle name="Вывод 3 8 2" xfId="13223"/>
    <cellStyle name="Вывод 3 9" xfId="13224"/>
    <cellStyle name="Вывод 3 9 2" xfId="13225"/>
    <cellStyle name="Вывод 30" xfId="13226"/>
    <cellStyle name="Вывод 31" xfId="13227"/>
    <cellStyle name="Вывод 32" xfId="13228"/>
    <cellStyle name="Вывод 33" xfId="13229"/>
    <cellStyle name="Вывод 34" xfId="13230"/>
    <cellStyle name="Вывод 35" xfId="13231"/>
    <cellStyle name="Вывод 36" xfId="13232"/>
    <cellStyle name="Вывод 37" xfId="13233"/>
    <cellStyle name="Вывод 4" xfId="13234"/>
    <cellStyle name="Вывод 4 10" xfId="13235"/>
    <cellStyle name="Вывод 4 10 2" xfId="13236"/>
    <cellStyle name="Вывод 4 2" xfId="13237"/>
    <cellStyle name="Вывод 4 2 2" xfId="13238"/>
    <cellStyle name="Вывод 4 2 2 2" xfId="13239"/>
    <cellStyle name="Вывод 4 2 2 3" xfId="13240"/>
    <cellStyle name="Вывод 4 2 2 4" xfId="13241"/>
    <cellStyle name="Вывод 4 2 2 5" xfId="13242"/>
    <cellStyle name="Вывод 4 2 3" xfId="13243"/>
    <cellStyle name="Вывод 4 2 3 2" xfId="13244"/>
    <cellStyle name="Вывод 4 2 4" xfId="13245"/>
    <cellStyle name="Вывод 4 2 4 2" xfId="13246"/>
    <cellStyle name="Вывод 4 2 5" xfId="13247"/>
    <cellStyle name="Вывод 4 2 5 2" xfId="13248"/>
    <cellStyle name="Вывод 4 2 6" xfId="13249"/>
    <cellStyle name="Вывод 4 2 6 2" xfId="13250"/>
    <cellStyle name="Вывод 4 2 7" xfId="13251"/>
    <cellStyle name="Вывод 4 3" xfId="13252"/>
    <cellStyle name="Вывод 4 3 2" xfId="13253"/>
    <cellStyle name="Вывод 4 3 2 2" xfId="13254"/>
    <cellStyle name="Вывод 4 3 3" xfId="13255"/>
    <cellStyle name="Вывод 4 3 3 2" xfId="13256"/>
    <cellStyle name="Вывод 4 3 4" xfId="13257"/>
    <cellStyle name="Вывод 4 3 4 2" xfId="13258"/>
    <cellStyle name="Вывод 4 3 5" xfId="13259"/>
    <cellStyle name="Вывод 4 3 5 2" xfId="13260"/>
    <cellStyle name="Вывод 4 3 6" xfId="13261"/>
    <cellStyle name="Вывод 4 3 6 2" xfId="13262"/>
    <cellStyle name="Вывод 4 3 7" xfId="13263"/>
    <cellStyle name="Вывод 4 4" xfId="13264"/>
    <cellStyle name="Вывод 4 4 2" xfId="13265"/>
    <cellStyle name="Вывод 4 4 2 2" xfId="13266"/>
    <cellStyle name="Вывод 4 4 3" xfId="13267"/>
    <cellStyle name="Вывод 4 4 3 2" xfId="13268"/>
    <cellStyle name="Вывод 4 4 4" xfId="13269"/>
    <cellStyle name="Вывод 4 4 4 2" xfId="13270"/>
    <cellStyle name="Вывод 4 4 5" xfId="13271"/>
    <cellStyle name="Вывод 4 4 5 2" xfId="13272"/>
    <cellStyle name="Вывод 4 4 6" xfId="13273"/>
    <cellStyle name="Вывод 4 4 6 2" xfId="13274"/>
    <cellStyle name="Вывод 4 4 7" xfId="13275"/>
    <cellStyle name="Вывод 4 5" xfId="13276"/>
    <cellStyle name="Вывод 4 5 2" xfId="13277"/>
    <cellStyle name="Вывод 4 5 2 2" xfId="13278"/>
    <cellStyle name="Вывод 4 5 3" xfId="13279"/>
    <cellStyle name="Вывод 4 5 3 2" xfId="13280"/>
    <cellStyle name="Вывод 4 5 4" xfId="13281"/>
    <cellStyle name="Вывод 4 5 4 2" xfId="13282"/>
    <cellStyle name="Вывод 4 5 5" xfId="13283"/>
    <cellStyle name="Вывод 4 5 5 2" xfId="13284"/>
    <cellStyle name="Вывод 4 5 6" xfId="13285"/>
    <cellStyle name="Вывод 4 5 6 2" xfId="13286"/>
    <cellStyle name="Вывод 4 5 7" xfId="13287"/>
    <cellStyle name="Вывод 4 6" xfId="13288"/>
    <cellStyle name="Вывод 4 6 2" xfId="13289"/>
    <cellStyle name="Вывод 4 7" xfId="13290"/>
    <cellStyle name="Вывод 4 7 2" xfId="13291"/>
    <cellStyle name="Вывод 4 8" xfId="13292"/>
    <cellStyle name="Вывод 4 8 2" xfId="13293"/>
    <cellStyle name="Вывод 4 9" xfId="13294"/>
    <cellStyle name="Вывод 4 9 2" xfId="13295"/>
    <cellStyle name="Вывод 5" xfId="13296"/>
    <cellStyle name="Вывод 5 10" xfId="13297"/>
    <cellStyle name="Вывод 5 10 2" xfId="13298"/>
    <cellStyle name="Вывод 5 2" xfId="13299"/>
    <cellStyle name="Вывод 5 2 2" xfId="13300"/>
    <cellStyle name="Вывод 5 2 2 2" xfId="13301"/>
    <cellStyle name="Вывод 5 2 2 3" xfId="13302"/>
    <cellStyle name="Вывод 5 2 2 4" xfId="13303"/>
    <cellStyle name="Вывод 5 2 2 5" xfId="13304"/>
    <cellStyle name="Вывод 5 2 3" xfId="13305"/>
    <cellStyle name="Вывод 5 2 3 2" xfId="13306"/>
    <cellStyle name="Вывод 5 2 4" xfId="13307"/>
    <cellStyle name="Вывод 5 2 4 2" xfId="13308"/>
    <cellStyle name="Вывод 5 2 5" xfId="13309"/>
    <cellStyle name="Вывод 5 2 5 2" xfId="13310"/>
    <cellStyle name="Вывод 5 2 6" xfId="13311"/>
    <cellStyle name="Вывод 5 2 6 2" xfId="13312"/>
    <cellStyle name="Вывод 5 2 7" xfId="13313"/>
    <cellStyle name="Вывод 5 3" xfId="13314"/>
    <cellStyle name="Вывод 5 3 2" xfId="13315"/>
    <cellStyle name="Вывод 5 3 2 2" xfId="13316"/>
    <cellStyle name="Вывод 5 3 3" xfId="13317"/>
    <cellStyle name="Вывод 5 3 3 2" xfId="13318"/>
    <cellStyle name="Вывод 5 3 4" xfId="13319"/>
    <cellStyle name="Вывод 5 3 4 2" xfId="13320"/>
    <cellStyle name="Вывод 5 3 5" xfId="13321"/>
    <cellStyle name="Вывод 5 3 5 2" xfId="13322"/>
    <cellStyle name="Вывод 5 3 6" xfId="13323"/>
    <cellStyle name="Вывод 5 3 6 2" xfId="13324"/>
    <cellStyle name="Вывод 5 3 7" xfId="13325"/>
    <cellStyle name="Вывод 5 4" xfId="13326"/>
    <cellStyle name="Вывод 5 4 2" xfId="13327"/>
    <cellStyle name="Вывод 5 4 2 2" xfId="13328"/>
    <cellStyle name="Вывод 5 4 3" xfId="13329"/>
    <cellStyle name="Вывод 5 4 3 2" xfId="13330"/>
    <cellStyle name="Вывод 5 4 4" xfId="13331"/>
    <cellStyle name="Вывод 5 4 4 2" xfId="13332"/>
    <cellStyle name="Вывод 5 4 5" xfId="13333"/>
    <cellStyle name="Вывод 5 4 5 2" xfId="13334"/>
    <cellStyle name="Вывод 5 4 6" xfId="13335"/>
    <cellStyle name="Вывод 5 4 6 2" xfId="13336"/>
    <cellStyle name="Вывод 5 4 7" xfId="13337"/>
    <cellStyle name="Вывод 5 5" xfId="13338"/>
    <cellStyle name="Вывод 5 5 2" xfId="13339"/>
    <cellStyle name="Вывод 5 5 2 2" xfId="13340"/>
    <cellStyle name="Вывод 5 5 3" xfId="13341"/>
    <cellStyle name="Вывод 5 5 3 2" xfId="13342"/>
    <cellStyle name="Вывод 5 5 4" xfId="13343"/>
    <cellStyle name="Вывод 5 5 4 2" xfId="13344"/>
    <cellStyle name="Вывод 5 5 5" xfId="13345"/>
    <cellStyle name="Вывод 5 5 5 2" xfId="13346"/>
    <cellStyle name="Вывод 5 5 6" xfId="13347"/>
    <cellStyle name="Вывод 5 5 6 2" xfId="13348"/>
    <cellStyle name="Вывод 5 5 7" xfId="13349"/>
    <cellStyle name="Вывод 5 6" xfId="13350"/>
    <cellStyle name="Вывод 5 6 2" xfId="13351"/>
    <cellStyle name="Вывод 5 7" xfId="13352"/>
    <cellStyle name="Вывод 5 7 2" xfId="13353"/>
    <cellStyle name="Вывод 5 8" xfId="13354"/>
    <cellStyle name="Вывод 5 8 2" xfId="13355"/>
    <cellStyle name="Вывод 5 9" xfId="13356"/>
    <cellStyle name="Вывод 5 9 2" xfId="13357"/>
    <cellStyle name="Вывод 6" xfId="13358"/>
    <cellStyle name="Вывод 6 10" xfId="13359"/>
    <cellStyle name="Вывод 6 10 2" xfId="13360"/>
    <cellStyle name="Вывод 6 2" xfId="13361"/>
    <cellStyle name="Вывод 6 2 2" xfId="13362"/>
    <cellStyle name="Вывод 6 2 2 2" xfId="13363"/>
    <cellStyle name="Вывод 6 2 2 3" xfId="13364"/>
    <cellStyle name="Вывод 6 2 2 4" xfId="13365"/>
    <cellStyle name="Вывод 6 2 2 5" xfId="13366"/>
    <cellStyle name="Вывод 6 2 3" xfId="13367"/>
    <cellStyle name="Вывод 6 2 3 2" xfId="13368"/>
    <cellStyle name="Вывод 6 2 4" xfId="13369"/>
    <cellStyle name="Вывод 6 2 4 2" xfId="13370"/>
    <cellStyle name="Вывод 6 2 5" xfId="13371"/>
    <cellStyle name="Вывод 6 2 5 2" xfId="13372"/>
    <cellStyle name="Вывод 6 2 6" xfId="13373"/>
    <cellStyle name="Вывод 6 2 6 2" xfId="13374"/>
    <cellStyle name="Вывод 6 2 7" xfId="13375"/>
    <cellStyle name="Вывод 6 3" xfId="13376"/>
    <cellStyle name="Вывод 6 3 2" xfId="13377"/>
    <cellStyle name="Вывод 6 3 2 2" xfId="13378"/>
    <cellStyle name="Вывод 6 3 3" xfId="13379"/>
    <cellStyle name="Вывод 6 3 3 2" xfId="13380"/>
    <cellStyle name="Вывод 6 3 4" xfId="13381"/>
    <cellStyle name="Вывод 6 3 4 2" xfId="13382"/>
    <cellStyle name="Вывод 6 3 5" xfId="13383"/>
    <cellStyle name="Вывод 6 3 5 2" xfId="13384"/>
    <cellStyle name="Вывод 6 3 6" xfId="13385"/>
    <cellStyle name="Вывод 6 3 6 2" xfId="13386"/>
    <cellStyle name="Вывод 6 3 7" xfId="13387"/>
    <cellStyle name="Вывод 6 4" xfId="13388"/>
    <cellStyle name="Вывод 6 4 2" xfId="13389"/>
    <cellStyle name="Вывод 6 4 2 2" xfId="13390"/>
    <cellStyle name="Вывод 6 4 3" xfId="13391"/>
    <cellStyle name="Вывод 6 4 3 2" xfId="13392"/>
    <cellStyle name="Вывод 6 4 4" xfId="13393"/>
    <cellStyle name="Вывод 6 4 4 2" xfId="13394"/>
    <cellStyle name="Вывод 6 4 5" xfId="13395"/>
    <cellStyle name="Вывод 6 4 5 2" xfId="13396"/>
    <cellStyle name="Вывод 6 4 6" xfId="13397"/>
    <cellStyle name="Вывод 6 4 6 2" xfId="13398"/>
    <cellStyle name="Вывод 6 4 7" xfId="13399"/>
    <cellStyle name="Вывод 6 5" xfId="13400"/>
    <cellStyle name="Вывод 6 5 2" xfId="13401"/>
    <cellStyle name="Вывод 6 5 2 2" xfId="13402"/>
    <cellStyle name="Вывод 6 5 3" xfId="13403"/>
    <cellStyle name="Вывод 6 5 3 2" xfId="13404"/>
    <cellStyle name="Вывод 6 5 4" xfId="13405"/>
    <cellStyle name="Вывод 6 5 4 2" xfId="13406"/>
    <cellStyle name="Вывод 6 5 5" xfId="13407"/>
    <cellStyle name="Вывод 6 5 5 2" xfId="13408"/>
    <cellStyle name="Вывод 6 5 6" xfId="13409"/>
    <cellStyle name="Вывод 6 5 6 2" xfId="13410"/>
    <cellStyle name="Вывод 6 5 7" xfId="13411"/>
    <cellStyle name="Вывод 6 6" xfId="13412"/>
    <cellStyle name="Вывод 6 6 2" xfId="13413"/>
    <cellStyle name="Вывод 6 7" xfId="13414"/>
    <cellStyle name="Вывод 6 7 2" xfId="13415"/>
    <cellStyle name="Вывод 6 8" xfId="13416"/>
    <cellStyle name="Вывод 6 8 2" xfId="13417"/>
    <cellStyle name="Вывод 6 9" xfId="13418"/>
    <cellStyle name="Вывод 6 9 2" xfId="13419"/>
    <cellStyle name="Вывод 7" xfId="13420"/>
    <cellStyle name="Вывод 7 10" xfId="13421"/>
    <cellStyle name="Вывод 7 10 2" xfId="13422"/>
    <cellStyle name="Вывод 7 2" xfId="13423"/>
    <cellStyle name="Вывод 7 2 2" xfId="13424"/>
    <cellStyle name="Вывод 7 2 2 2" xfId="13425"/>
    <cellStyle name="Вывод 7 2 2 3" xfId="13426"/>
    <cellStyle name="Вывод 7 2 2 4" xfId="13427"/>
    <cellStyle name="Вывод 7 2 2 5" xfId="13428"/>
    <cellStyle name="Вывод 7 2 3" xfId="13429"/>
    <cellStyle name="Вывод 7 2 3 2" xfId="13430"/>
    <cellStyle name="Вывод 7 2 4" xfId="13431"/>
    <cellStyle name="Вывод 7 2 4 2" xfId="13432"/>
    <cellStyle name="Вывод 7 2 5" xfId="13433"/>
    <cellStyle name="Вывод 7 2 5 2" xfId="13434"/>
    <cellStyle name="Вывод 7 2 6" xfId="13435"/>
    <cellStyle name="Вывод 7 2 6 2" xfId="13436"/>
    <cellStyle name="Вывод 7 2 7" xfId="13437"/>
    <cellStyle name="Вывод 7 3" xfId="13438"/>
    <cellStyle name="Вывод 7 3 2" xfId="13439"/>
    <cellStyle name="Вывод 7 3 2 2" xfId="13440"/>
    <cellStyle name="Вывод 7 3 3" xfId="13441"/>
    <cellStyle name="Вывод 7 3 3 2" xfId="13442"/>
    <cellStyle name="Вывод 7 3 4" xfId="13443"/>
    <cellStyle name="Вывод 7 3 4 2" xfId="13444"/>
    <cellStyle name="Вывод 7 3 5" xfId="13445"/>
    <cellStyle name="Вывод 7 3 5 2" xfId="13446"/>
    <cellStyle name="Вывод 7 3 6" xfId="13447"/>
    <cellStyle name="Вывод 7 3 6 2" xfId="13448"/>
    <cellStyle name="Вывод 7 3 7" xfId="13449"/>
    <cellStyle name="Вывод 7 4" xfId="13450"/>
    <cellStyle name="Вывод 7 4 2" xfId="13451"/>
    <cellStyle name="Вывод 7 4 2 2" xfId="13452"/>
    <cellStyle name="Вывод 7 4 3" xfId="13453"/>
    <cellStyle name="Вывод 7 4 3 2" xfId="13454"/>
    <cellStyle name="Вывод 7 4 4" xfId="13455"/>
    <cellStyle name="Вывод 7 4 4 2" xfId="13456"/>
    <cellStyle name="Вывод 7 4 5" xfId="13457"/>
    <cellStyle name="Вывод 7 4 5 2" xfId="13458"/>
    <cellStyle name="Вывод 7 4 6" xfId="13459"/>
    <cellStyle name="Вывод 7 4 6 2" xfId="13460"/>
    <cellStyle name="Вывод 7 4 7" xfId="13461"/>
    <cellStyle name="Вывод 7 5" xfId="13462"/>
    <cellStyle name="Вывод 7 5 2" xfId="13463"/>
    <cellStyle name="Вывод 7 5 2 2" xfId="13464"/>
    <cellStyle name="Вывод 7 5 3" xfId="13465"/>
    <cellStyle name="Вывод 7 5 3 2" xfId="13466"/>
    <cellStyle name="Вывод 7 5 4" xfId="13467"/>
    <cellStyle name="Вывод 7 5 4 2" xfId="13468"/>
    <cellStyle name="Вывод 7 5 5" xfId="13469"/>
    <cellStyle name="Вывод 7 5 5 2" xfId="13470"/>
    <cellStyle name="Вывод 7 5 6" xfId="13471"/>
    <cellStyle name="Вывод 7 5 6 2" xfId="13472"/>
    <cellStyle name="Вывод 7 5 7" xfId="13473"/>
    <cellStyle name="Вывод 7 6" xfId="13474"/>
    <cellStyle name="Вывод 7 6 2" xfId="13475"/>
    <cellStyle name="Вывод 7 7" xfId="13476"/>
    <cellStyle name="Вывод 7 7 2" xfId="13477"/>
    <cellStyle name="Вывод 7 8" xfId="13478"/>
    <cellStyle name="Вывод 7 8 2" xfId="13479"/>
    <cellStyle name="Вывод 7 9" xfId="13480"/>
    <cellStyle name="Вывод 7 9 2" xfId="13481"/>
    <cellStyle name="Вывод 8" xfId="13482"/>
    <cellStyle name="Вывод 8 10" xfId="13483"/>
    <cellStyle name="Вывод 8 10 2" xfId="13484"/>
    <cellStyle name="Вывод 8 2" xfId="13485"/>
    <cellStyle name="Вывод 8 2 2" xfId="13486"/>
    <cellStyle name="Вывод 8 2 2 2" xfId="13487"/>
    <cellStyle name="Вывод 8 2 2 3" xfId="13488"/>
    <cellStyle name="Вывод 8 2 2 4" xfId="13489"/>
    <cellStyle name="Вывод 8 2 2 5" xfId="13490"/>
    <cellStyle name="Вывод 8 2 3" xfId="13491"/>
    <cellStyle name="Вывод 8 2 3 2" xfId="13492"/>
    <cellStyle name="Вывод 8 2 4" xfId="13493"/>
    <cellStyle name="Вывод 8 2 4 2" xfId="13494"/>
    <cellStyle name="Вывод 8 2 5" xfId="13495"/>
    <cellStyle name="Вывод 8 2 5 2" xfId="13496"/>
    <cellStyle name="Вывод 8 2 6" xfId="13497"/>
    <cellStyle name="Вывод 8 2 6 2" xfId="13498"/>
    <cellStyle name="Вывод 8 2 7" xfId="13499"/>
    <cellStyle name="Вывод 8 3" xfId="13500"/>
    <cellStyle name="Вывод 8 3 2" xfId="13501"/>
    <cellStyle name="Вывод 8 3 2 2" xfId="13502"/>
    <cellStyle name="Вывод 8 3 3" xfId="13503"/>
    <cellStyle name="Вывод 8 3 3 2" xfId="13504"/>
    <cellStyle name="Вывод 8 3 4" xfId="13505"/>
    <cellStyle name="Вывод 8 3 4 2" xfId="13506"/>
    <cellStyle name="Вывод 8 3 5" xfId="13507"/>
    <cellStyle name="Вывод 8 3 5 2" xfId="13508"/>
    <cellStyle name="Вывод 8 3 6" xfId="13509"/>
    <cellStyle name="Вывод 8 3 6 2" xfId="13510"/>
    <cellStyle name="Вывод 8 3 7" xfId="13511"/>
    <cellStyle name="Вывод 8 4" xfId="13512"/>
    <cellStyle name="Вывод 8 4 2" xfId="13513"/>
    <cellStyle name="Вывод 8 4 2 2" xfId="13514"/>
    <cellStyle name="Вывод 8 4 3" xfId="13515"/>
    <cellStyle name="Вывод 8 4 3 2" xfId="13516"/>
    <cellStyle name="Вывод 8 4 4" xfId="13517"/>
    <cellStyle name="Вывод 8 4 4 2" xfId="13518"/>
    <cellStyle name="Вывод 8 4 5" xfId="13519"/>
    <cellStyle name="Вывод 8 4 5 2" xfId="13520"/>
    <cellStyle name="Вывод 8 4 6" xfId="13521"/>
    <cellStyle name="Вывод 8 4 6 2" xfId="13522"/>
    <cellStyle name="Вывод 8 4 7" xfId="13523"/>
    <cellStyle name="Вывод 8 5" xfId="13524"/>
    <cellStyle name="Вывод 8 5 2" xfId="13525"/>
    <cellStyle name="Вывод 8 5 2 2" xfId="13526"/>
    <cellStyle name="Вывод 8 5 3" xfId="13527"/>
    <cellStyle name="Вывод 8 5 3 2" xfId="13528"/>
    <cellStyle name="Вывод 8 5 4" xfId="13529"/>
    <cellStyle name="Вывод 8 5 4 2" xfId="13530"/>
    <cellStyle name="Вывод 8 5 5" xfId="13531"/>
    <cellStyle name="Вывод 8 5 5 2" xfId="13532"/>
    <cellStyle name="Вывод 8 5 6" xfId="13533"/>
    <cellStyle name="Вывод 8 5 6 2" xfId="13534"/>
    <cellStyle name="Вывод 8 5 7" xfId="13535"/>
    <cellStyle name="Вывод 8 6" xfId="13536"/>
    <cellStyle name="Вывод 8 6 2" xfId="13537"/>
    <cellStyle name="Вывод 8 7" xfId="13538"/>
    <cellStyle name="Вывод 8 7 2" xfId="13539"/>
    <cellStyle name="Вывод 8 8" xfId="13540"/>
    <cellStyle name="Вывод 8 8 2" xfId="13541"/>
    <cellStyle name="Вывод 8 9" xfId="13542"/>
    <cellStyle name="Вывод 8 9 2" xfId="13543"/>
    <cellStyle name="Вывод 9" xfId="13544"/>
    <cellStyle name="Вывод 9 10" xfId="13545"/>
    <cellStyle name="Вывод 9 10 2" xfId="13546"/>
    <cellStyle name="Вывод 9 2" xfId="13547"/>
    <cellStyle name="Вывод 9 2 2" xfId="13548"/>
    <cellStyle name="Вывод 9 2 2 2" xfId="13549"/>
    <cellStyle name="Вывод 9 2 2 3" xfId="13550"/>
    <cellStyle name="Вывод 9 2 2 4" xfId="13551"/>
    <cellStyle name="Вывод 9 2 2 5" xfId="13552"/>
    <cellStyle name="Вывод 9 2 3" xfId="13553"/>
    <cellStyle name="Вывод 9 2 3 2" xfId="13554"/>
    <cellStyle name="Вывод 9 2 4" xfId="13555"/>
    <cellStyle name="Вывод 9 2 4 2" xfId="13556"/>
    <cellStyle name="Вывод 9 2 5" xfId="13557"/>
    <cellStyle name="Вывод 9 2 5 2" xfId="13558"/>
    <cellStyle name="Вывод 9 2 6" xfId="13559"/>
    <cellStyle name="Вывод 9 2 6 2" xfId="13560"/>
    <cellStyle name="Вывод 9 2 7" xfId="13561"/>
    <cellStyle name="Вывод 9 3" xfId="13562"/>
    <cellStyle name="Вывод 9 3 2" xfId="13563"/>
    <cellStyle name="Вывод 9 3 2 2" xfId="13564"/>
    <cellStyle name="Вывод 9 3 3" xfId="13565"/>
    <cellStyle name="Вывод 9 3 3 2" xfId="13566"/>
    <cellStyle name="Вывод 9 3 4" xfId="13567"/>
    <cellStyle name="Вывод 9 3 4 2" xfId="13568"/>
    <cellStyle name="Вывод 9 3 5" xfId="13569"/>
    <cellStyle name="Вывод 9 3 5 2" xfId="13570"/>
    <cellStyle name="Вывод 9 3 6" xfId="13571"/>
    <cellStyle name="Вывод 9 3 6 2" xfId="13572"/>
    <cellStyle name="Вывод 9 3 7" xfId="13573"/>
    <cellStyle name="Вывод 9 4" xfId="13574"/>
    <cellStyle name="Вывод 9 4 2" xfId="13575"/>
    <cellStyle name="Вывод 9 4 2 2" xfId="13576"/>
    <cellStyle name="Вывод 9 4 3" xfId="13577"/>
    <cellStyle name="Вывод 9 4 3 2" xfId="13578"/>
    <cellStyle name="Вывод 9 4 4" xfId="13579"/>
    <cellStyle name="Вывод 9 4 4 2" xfId="13580"/>
    <cellStyle name="Вывод 9 4 5" xfId="13581"/>
    <cellStyle name="Вывод 9 4 5 2" xfId="13582"/>
    <cellStyle name="Вывод 9 4 6" xfId="13583"/>
    <cellStyle name="Вывод 9 4 6 2" xfId="13584"/>
    <cellStyle name="Вывод 9 4 7" xfId="13585"/>
    <cellStyle name="Вывод 9 5" xfId="13586"/>
    <cellStyle name="Вывод 9 5 2" xfId="13587"/>
    <cellStyle name="Вывод 9 5 2 2" xfId="13588"/>
    <cellStyle name="Вывод 9 5 3" xfId="13589"/>
    <cellStyle name="Вывод 9 5 3 2" xfId="13590"/>
    <cellStyle name="Вывод 9 5 4" xfId="13591"/>
    <cellStyle name="Вывод 9 5 4 2" xfId="13592"/>
    <cellStyle name="Вывод 9 5 5" xfId="13593"/>
    <cellStyle name="Вывод 9 5 5 2" xfId="13594"/>
    <cellStyle name="Вывод 9 5 6" xfId="13595"/>
    <cellStyle name="Вывод 9 5 6 2" xfId="13596"/>
    <cellStyle name="Вывод 9 5 7" xfId="13597"/>
    <cellStyle name="Вывод 9 6" xfId="13598"/>
    <cellStyle name="Вывод 9 6 2" xfId="13599"/>
    <cellStyle name="Вывод 9 7" xfId="13600"/>
    <cellStyle name="Вывод 9 7 2" xfId="13601"/>
    <cellStyle name="Вывод 9 8" xfId="13602"/>
    <cellStyle name="Вывод 9 8 2" xfId="13603"/>
    <cellStyle name="Вывод 9 9" xfId="13604"/>
    <cellStyle name="Вывод 9 9 2" xfId="13605"/>
    <cellStyle name="Вычисление 1" xfId="13606"/>
    <cellStyle name="Вычисление 1 2" xfId="13607"/>
    <cellStyle name="Вычисление 10" xfId="13608"/>
    <cellStyle name="Вычисление 10 2" xfId="13609"/>
    <cellStyle name="Вычисление 10 2 2" xfId="13610"/>
    <cellStyle name="Вычисление 10 2 2 2" xfId="13611"/>
    <cellStyle name="Вычисление 10 2 2 3" xfId="13612"/>
    <cellStyle name="Вычисление 10 2 2 4" xfId="13613"/>
    <cellStyle name="Вычисление 10 2 2 5" xfId="13614"/>
    <cellStyle name="Вычисление 10 2 3" xfId="13615"/>
    <cellStyle name="Вычисление 10 2 3 2" xfId="13616"/>
    <cellStyle name="Вычисление 10 2 4" xfId="13617"/>
    <cellStyle name="Вычисление 10 2 4 2" xfId="13618"/>
    <cellStyle name="Вычисление 10 2 5" xfId="13619"/>
    <cellStyle name="Вычисление 10 2 5 2" xfId="13620"/>
    <cellStyle name="Вычисление 10 2 6" xfId="13621"/>
    <cellStyle name="Вычисление 10 2 6 2" xfId="13622"/>
    <cellStyle name="Вычисление 10 2 7" xfId="13623"/>
    <cellStyle name="Вычисление 10 3" xfId="13624"/>
    <cellStyle name="Вычисление 10 3 2" xfId="13625"/>
    <cellStyle name="Вычисление 10 3 2 2" xfId="13626"/>
    <cellStyle name="Вычисление 10 3 3" xfId="13627"/>
    <cellStyle name="Вычисление 10 3 3 2" xfId="13628"/>
    <cellStyle name="Вычисление 10 3 4" xfId="13629"/>
    <cellStyle name="Вычисление 10 3 4 2" xfId="13630"/>
    <cellStyle name="Вычисление 10 3 5" xfId="13631"/>
    <cellStyle name="Вычисление 10 3 5 2" xfId="13632"/>
    <cellStyle name="Вычисление 10 3 6" xfId="13633"/>
    <cellStyle name="Вычисление 10 3 6 2" xfId="13634"/>
    <cellStyle name="Вычисление 10 3 7" xfId="13635"/>
    <cellStyle name="Вычисление 10 4" xfId="13636"/>
    <cellStyle name="Вычисление 10 4 2" xfId="13637"/>
    <cellStyle name="Вычисление 10 5" xfId="13638"/>
    <cellStyle name="Вычисление 10 5 2" xfId="13639"/>
    <cellStyle name="Вычисление 10 6" xfId="13640"/>
    <cellStyle name="Вычисление 10 6 2" xfId="13641"/>
    <cellStyle name="Вычисление 10 7" xfId="13642"/>
    <cellStyle name="Вычисление 10 7 2" xfId="13643"/>
    <cellStyle name="Вычисление 10 8" xfId="13644"/>
    <cellStyle name="Вычисление 10 8 2" xfId="13645"/>
    <cellStyle name="Вычисление 11" xfId="13646"/>
    <cellStyle name="Вычисление 11 2" xfId="13647"/>
    <cellStyle name="Вычисление 11 2 2" xfId="13648"/>
    <cellStyle name="Вычисление 11 2 2 2" xfId="13649"/>
    <cellStyle name="Вычисление 11 2 2 3" xfId="13650"/>
    <cellStyle name="Вычисление 11 2 2 4" xfId="13651"/>
    <cellStyle name="Вычисление 11 2 2 5" xfId="13652"/>
    <cellStyle name="Вычисление 11 2 3" xfId="13653"/>
    <cellStyle name="Вычисление 11 2 3 2" xfId="13654"/>
    <cellStyle name="Вычисление 11 2 4" xfId="13655"/>
    <cellStyle name="Вычисление 11 2 4 2" xfId="13656"/>
    <cellStyle name="Вычисление 11 2 5" xfId="13657"/>
    <cellStyle name="Вычисление 11 2 5 2" xfId="13658"/>
    <cellStyle name="Вычисление 11 2 6" xfId="13659"/>
    <cellStyle name="Вычисление 11 2 6 2" xfId="13660"/>
    <cellStyle name="Вычисление 11 2 7" xfId="13661"/>
    <cellStyle name="Вычисление 11 3" xfId="13662"/>
    <cellStyle name="Вычисление 11 3 2" xfId="13663"/>
    <cellStyle name="Вычисление 11 3 2 2" xfId="13664"/>
    <cellStyle name="Вычисление 11 3 3" xfId="13665"/>
    <cellStyle name="Вычисление 11 3 3 2" xfId="13666"/>
    <cellStyle name="Вычисление 11 3 4" xfId="13667"/>
    <cellStyle name="Вычисление 11 3 4 2" xfId="13668"/>
    <cellStyle name="Вычисление 11 3 5" xfId="13669"/>
    <cellStyle name="Вычисление 11 3 5 2" xfId="13670"/>
    <cellStyle name="Вычисление 11 3 6" xfId="13671"/>
    <cellStyle name="Вычисление 11 3 6 2" xfId="13672"/>
    <cellStyle name="Вычисление 11 3 7" xfId="13673"/>
    <cellStyle name="Вычисление 11 4" xfId="13674"/>
    <cellStyle name="Вычисление 11 4 2" xfId="13675"/>
    <cellStyle name="Вычисление 11 5" xfId="13676"/>
    <cellStyle name="Вычисление 11 5 2" xfId="13677"/>
    <cellStyle name="Вычисление 11 6" xfId="13678"/>
    <cellStyle name="Вычисление 11 6 2" xfId="13679"/>
    <cellStyle name="Вычисление 11 7" xfId="13680"/>
    <cellStyle name="Вычисление 11 7 2" xfId="13681"/>
    <cellStyle name="Вычисление 11 8" xfId="13682"/>
    <cellStyle name="Вычисление 11 8 2" xfId="13683"/>
    <cellStyle name="Вычисление 12" xfId="13684"/>
    <cellStyle name="Вычисление 12 2" xfId="13685"/>
    <cellStyle name="Вычисление 12 2 2" xfId="13686"/>
    <cellStyle name="Вычисление 12 2 2 2" xfId="13687"/>
    <cellStyle name="Вычисление 12 2 2 3" xfId="13688"/>
    <cellStyle name="Вычисление 12 2 2 4" xfId="13689"/>
    <cellStyle name="Вычисление 12 2 2 5" xfId="13690"/>
    <cellStyle name="Вычисление 12 2 3" xfId="13691"/>
    <cellStyle name="Вычисление 12 2 3 2" xfId="13692"/>
    <cellStyle name="Вычисление 12 2 4" xfId="13693"/>
    <cellStyle name="Вычисление 12 2 4 2" xfId="13694"/>
    <cellStyle name="Вычисление 12 2 5" xfId="13695"/>
    <cellStyle name="Вычисление 12 2 5 2" xfId="13696"/>
    <cellStyle name="Вычисление 12 2 6" xfId="13697"/>
    <cellStyle name="Вычисление 12 2 6 2" xfId="13698"/>
    <cellStyle name="Вычисление 12 2 7" xfId="13699"/>
    <cellStyle name="Вычисление 12 3" xfId="13700"/>
    <cellStyle name="Вычисление 12 3 2" xfId="13701"/>
    <cellStyle name="Вычисление 12 3 2 2" xfId="13702"/>
    <cellStyle name="Вычисление 12 3 3" xfId="13703"/>
    <cellStyle name="Вычисление 12 3 3 2" xfId="13704"/>
    <cellStyle name="Вычисление 12 3 4" xfId="13705"/>
    <cellStyle name="Вычисление 12 3 4 2" xfId="13706"/>
    <cellStyle name="Вычисление 12 3 5" xfId="13707"/>
    <cellStyle name="Вычисление 12 3 5 2" xfId="13708"/>
    <cellStyle name="Вычисление 12 3 6" xfId="13709"/>
    <cellStyle name="Вычисление 12 3 6 2" xfId="13710"/>
    <cellStyle name="Вычисление 12 3 7" xfId="13711"/>
    <cellStyle name="Вычисление 12 4" xfId="13712"/>
    <cellStyle name="Вычисление 12 4 2" xfId="13713"/>
    <cellStyle name="Вычисление 12 5" xfId="13714"/>
    <cellStyle name="Вычисление 12 5 2" xfId="13715"/>
    <cellStyle name="Вычисление 12 6" xfId="13716"/>
    <cellStyle name="Вычисление 12 6 2" xfId="13717"/>
    <cellStyle name="Вычисление 12 7" xfId="13718"/>
    <cellStyle name="Вычисление 12 7 2" xfId="13719"/>
    <cellStyle name="Вычисление 12 8" xfId="13720"/>
    <cellStyle name="Вычисление 12 8 2" xfId="13721"/>
    <cellStyle name="Вычисление 13" xfId="13722"/>
    <cellStyle name="Вычисление 13 2" xfId="13723"/>
    <cellStyle name="Вычисление 13 2 2" xfId="13724"/>
    <cellStyle name="Вычисление 13 2 2 2" xfId="13725"/>
    <cellStyle name="Вычисление 13 2 2 3" xfId="13726"/>
    <cellStyle name="Вычисление 13 2 2 4" xfId="13727"/>
    <cellStyle name="Вычисление 13 2 2 5" xfId="13728"/>
    <cellStyle name="Вычисление 13 2 3" xfId="13729"/>
    <cellStyle name="Вычисление 13 2 3 2" xfId="13730"/>
    <cellStyle name="Вычисление 13 2 4" xfId="13731"/>
    <cellStyle name="Вычисление 13 2 4 2" xfId="13732"/>
    <cellStyle name="Вычисление 13 2 5" xfId="13733"/>
    <cellStyle name="Вычисление 13 2 5 2" xfId="13734"/>
    <cellStyle name="Вычисление 13 2 6" xfId="13735"/>
    <cellStyle name="Вычисление 13 2 6 2" xfId="13736"/>
    <cellStyle name="Вычисление 13 2 7" xfId="13737"/>
    <cellStyle name="Вычисление 13 3" xfId="13738"/>
    <cellStyle name="Вычисление 13 3 2" xfId="13739"/>
    <cellStyle name="Вычисление 13 3 2 2" xfId="13740"/>
    <cellStyle name="Вычисление 13 3 3" xfId="13741"/>
    <cellStyle name="Вычисление 13 3 3 2" xfId="13742"/>
    <cellStyle name="Вычисление 13 3 4" xfId="13743"/>
    <cellStyle name="Вычисление 13 3 4 2" xfId="13744"/>
    <cellStyle name="Вычисление 13 3 5" xfId="13745"/>
    <cellStyle name="Вычисление 13 3 5 2" xfId="13746"/>
    <cellStyle name="Вычисление 13 3 6" xfId="13747"/>
    <cellStyle name="Вычисление 13 3 6 2" xfId="13748"/>
    <cellStyle name="Вычисление 13 3 7" xfId="13749"/>
    <cellStyle name="Вычисление 13 4" xfId="13750"/>
    <cellStyle name="Вычисление 13 4 2" xfId="13751"/>
    <cellStyle name="Вычисление 13 5" xfId="13752"/>
    <cellStyle name="Вычисление 13 5 2" xfId="13753"/>
    <cellStyle name="Вычисление 13 6" xfId="13754"/>
    <cellStyle name="Вычисление 13 6 2" xfId="13755"/>
    <cellStyle name="Вычисление 13 7" xfId="13756"/>
    <cellStyle name="Вычисление 13 7 2" xfId="13757"/>
    <cellStyle name="Вычисление 13 8" xfId="13758"/>
    <cellStyle name="Вычисление 13 8 2" xfId="13759"/>
    <cellStyle name="Вычисление 14" xfId="13760"/>
    <cellStyle name="Вычисление 14 2" xfId="13761"/>
    <cellStyle name="Вычисление 14 2 2" xfId="13762"/>
    <cellStyle name="Вычисление 14 2 2 2" xfId="13763"/>
    <cellStyle name="Вычисление 14 2 2 3" xfId="13764"/>
    <cellStyle name="Вычисление 14 2 2 4" xfId="13765"/>
    <cellStyle name="Вычисление 14 2 2 5" xfId="13766"/>
    <cellStyle name="Вычисление 14 2 3" xfId="13767"/>
    <cellStyle name="Вычисление 14 2 3 2" xfId="13768"/>
    <cellStyle name="Вычисление 14 2 4" xfId="13769"/>
    <cellStyle name="Вычисление 14 2 4 2" xfId="13770"/>
    <cellStyle name="Вычисление 14 2 5" xfId="13771"/>
    <cellStyle name="Вычисление 14 2 5 2" xfId="13772"/>
    <cellStyle name="Вычисление 14 2 6" xfId="13773"/>
    <cellStyle name="Вычисление 14 2 6 2" xfId="13774"/>
    <cellStyle name="Вычисление 14 2 7" xfId="13775"/>
    <cellStyle name="Вычисление 14 3" xfId="13776"/>
    <cellStyle name="Вычисление 14 3 2" xfId="13777"/>
    <cellStyle name="Вычисление 14 3 2 2" xfId="13778"/>
    <cellStyle name="Вычисление 14 3 3" xfId="13779"/>
    <cellStyle name="Вычисление 14 3 3 2" xfId="13780"/>
    <cellStyle name="Вычисление 14 3 4" xfId="13781"/>
    <cellStyle name="Вычисление 14 3 4 2" xfId="13782"/>
    <cellStyle name="Вычисление 14 3 5" xfId="13783"/>
    <cellStyle name="Вычисление 14 3 5 2" xfId="13784"/>
    <cellStyle name="Вычисление 14 3 6" xfId="13785"/>
    <cellStyle name="Вычисление 14 3 6 2" xfId="13786"/>
    <cellStyle name="Вычисление 14 3 7" xfId="13787"/>
    <cellStyle name="Вычисление 14 4" xfId="13788"/>
    <cellStyle name="Вычисление 14 4 2" xfId="13789"/>
    <cellStyle name="Вычисление 14 5" xfId="13790"/>
    <cellStyle name="Вычисление 14 5 2" xfId="13791"/>
    <cellStyle name="Вычисление 14 6" xfId="13792"/>
    <cellStyle name="Вычисление 14 6 2" xfId="13793"/>
    <cellStyle name="Вычисление 14 7" xfId="13794"/>
    <cellStyle name="Вычисление 14 7 2" xfId="13795"/>
    <cellStyle name="Вычисление 14 8" xfId="13796"/>
    <cellStyle name="Вычисление 14 8 2" xfId="13797"/>
    <cellStyle name="Вычисление 15" xfId="13798"/>
    <cellStyle name="Вычисление 15 2" xfId="13799"/>
    <cellStyle name="Вычисление 15 2 2" xfId="13800"/>
    <cellStyle name="Вычисление 15 2 2 2" xfId="13801"/>
    <cellStyle name="Вычисление 15 2 2 3" xfId="13802"/>
    <cellStyle name="Вычисление 15 2 2 4" xfId="13803"/>
    <cellStyle name="Вычисление 15 2 2 5" xfId="13804"/>
    <cellStyle name="Вычисление 15 2 3" xfId="13805"/>
    <cellStyle name="Вычисление 15 2 3 2" xfId="13806"/>
    <cellStyle name="Вычисление 15 2 4" xfId="13807"/>
    <cellStyle name="Вычисление 15 2 4 2" xfId="13808"/>
    <cellStyle name="Вычисление 15 2 5" xfId="13809"/>
    <cellStyle name="Вычисление 15 2 5 2" xfId="13810"/>
    <cellStyle name="Вычисление 15 2 6" xfId="13811"/>
    <cellStyle name="Вычисление 15 2 6 2" xfId="13812"/>
    <cellStyle name="Вычисление 15 2 7" xfId="13813"/>
    <cellStyle name="Вычисление 15 3" xfId="13814"/>
    <cellStyle name="Вычисление 15 3 2" xfId="13815"/>
    <cellStyle name="Вычисление 15 3 2 2" xfId="13816"/>
    <cellStyle name="Вычисление 15 3 3" xfId="13817"/>
    <cellStyle name="Вычисление 15 3 3 2" xfId="13818"/>
    <cellStyle name="Вычисление 15 3 4" xfId="13819"/>
    <cellStyle name="Вычисление 15 3 4 2" xfId="13820"/>
    <cellStyle name="Вычисление 15 3 5" xfId="13821"/>
    <cellStyle name="Вычисление 15 3 5 2" xfId="13822"/>
    <cellStyle name="Вычисление 15 3 6" xfId="13823"/>
    <cellStyle name="Вычисление 15 3 6 2" xfId="13824"/>
    <cellStyle name="Вычисление 15 3 7" xfId="13825"/>
    <cellStyle name="Вычисление 15 4" xfId="13826"/>
    <cellStyle name="Вычисление 15 4 2" xfId="13827"/>
    <cellStyle name="Вычисление 15 5" xfId="13828"/>
    <cellStyle name="Вычисление 15 5 2" xfId="13829"/>
    <cellStyle name="Вычисление 15 6" xfId="13830"/>
    <cellStyle name="Вычисление 15 6 2" xfId="13831"/>
    <cellStyle name="Вычисление 15 7" xfId="13832"/>
    <cellStyle name="Вычисление 15 7 2" xfId="13833"/>
    <cellStyle name="Вычисление 15 8" xfId="13834"/>
    <cellStyle name="Вычисление 15 8 2" xfId="13835"/>
    <cellStyle name="Вычисление 16" xfId="13836"/>
    <cellStyle name="Вычисление 16 2" xfId="13837"/>
    <cellStyle name="Вычисление 16 2 2" xfId="13838"/>
    <cellStyle name="Вычисление 16 2 2 2" xfId="13839"/>
    <cellStyle name="Вычисление 16 2 2 3" xfId="13840"/>
    <cellStyle name="Вычисление 16 2 2 4" xfId="13841"/>
    <cellStyle name="Вычисление 16 2 2 5" xfId="13842"/>
    <cellStyle name="Вычисление 16 2 3" xfId="13843"/>
    <cellStyle name="Вычисление 16 2 3 2" xfId="13844"/>
    <cellStyle name="Вычисление 16 2 4" xfId="13845"/>
    <cellStyle name="Вычисление 16 2 4 2" xfId="13846"/>
    <cellStyle name="Вычисление 16 2 5" xfId="13847"/>
    <cellStyle name="Вычисление 16 2 5 2" xfId="13848"/>
    <cellStyle name="Вычисление 16 2 6" xfId="13849"/>
    <cellStyle name="Вычисление 16 2 6 2" xfId="13850"/>
    <cellStyle name="Вычисление 16 2 7" xfId="13851"/>
    <cellStyle name="Вычисление 16 3" xfId="13852"/>
    <cellStyle name="Вычисление 16 3 2" xfId="13853"/>
    <cellStyle name="Вычисление 16 3 2 2" xfId="13854"/>
    <cellStyle name="Вычисление 16 3 3" xfId="13855"/>
    <cellStyle name="Вычисление 16 3 3 2" xfId="13856"/>
    <cellStyle name="Вычисление 16 3 4" xfId="13857"/>
    <cellStyle name="Вычисление 16 3 4 2" xfId="13858"/>
    <cellStyle name="Вычисление 16 3 5" xfId="13859"/>
    <cellStyle name="Вычисление 16 3 5 2" xfId="13860"/>
    <cellStyle name="Вычисление 16 3 6" xfId="13861"/>
    <cellStyle name="Вычисление 16 3 6 2" xfId="13862"/>
    <cellStyle name="Вычисление 16 3 7" xfId="13863"/>
    <cellStyle name="Вычисление 16 4" xfId="13864"/>
    <cellStyle name="Вычисление 16 4 2" xfId="13865"/>
    <cellStyle name="Вычисление 16 5" xfId="13866"/>
    <cellStyle name="Вычисление 16 5 2" xfId="13867"/>
    <cellStyle name="Вычисление 16 6" xfId="13868"/>
    <cellStyle name="Вычисление 16 6 2" xfId="13869"/>
    <cellStyle name="Вычисление 16 7" xfId="13870"/>
    <cellStyle name="Вычисление 16 7 2" xfId="13871"/>
    <cellStyle name="Вычисление 16 8" xfId="13872"/>
    <cellStyle name="Вычисление 16 8 2" xfId="13873"/>
    <cellStyle name="Вычисление 17" xfId="13874"/>
    <cellStyle name="Вычисление 17 2" xfId="13875"/>
    <cellStyle name="Вычисление 17 2 2" xfId="13876"/>
    <cellStyle name="Вычисление 17 2 2 2" xfId="13877"/>
    <cellStyle name="Вычисление 17 2 2 3" xfId="13878"/>
    <cellStyle name="Вычисление 17 2 2 4" xfId="13879"/>
    <cellStyle name="Вычисление 17 2 2 5" xfId="13880"/>
    <cellStyle name="Вычисление 17 2 3" xfId="13881"/>
    <cellStyle name="Вычисление 17 2 3 2" xfId="13882"/>
    <cellStyle name="Вычисление 17 2 4" xfId="13883"/>
    <cellStyle name="Вычисление 17 2 4 2" xfId="13884"/>
    <cellStyle name="Вычисление 17 2 5" xfId="13885"/>
    <cellStyle name="Вычисление 17 2 5 2" xfId="13886"/>
    <cellStyle name="Вычисление 17 2 6" xfId="13887"/>
    <cellStyle name="Вычисление 17 2 6 2" xfId="13888"/>
    <cellStyle name="Вычисление 17 2 7" xfId="13889"/>
    <cellStyle name="Вычисление 17 3" xfId="13890"/>
    <cellStyle name="Вычисление 17 3 2" xfId="13891"/>
    <cellStyle name="Вычисление 17 3 2 2" xfId="13892"/>
    <cellStyle name="Вычисление 17 3 3" xfId="13893"/>
    <cellStyle name="Вычисление 17 3 3 2" xfId="13894"/>
    <cellStyle name="Вычисление 17 3 4" xfId="13895"/>
    <cellStyle name="Вычисление 17 3 4 2" xfId="13896"/>
    <cellStyle name="Вычисление 17 3 5" xfId="13897"/>
    <cellStyle name="Вычисление 17 3 5 2" xfId="13898"/>
    <cellStyle name="Вычисление 17 3 6" xfId="13899"/>
    <cellStyle name="Вычисление 17 3 6 2" xfId="13900"/>
    <cellStyle name="Вычисление 17 3 7" xfId="13901"/>
    <cellStyle name="Вычисление 17 4" xfId="13902"/>
    <cellStyle name="Вычисление 17 4 2" xfId="13903"/>
    <cellStyle name="Вычисление 17 5" xfId="13904"/>
    <cellStyle name="Вычисление 17 5 2" xfId="13905"/>
    <cellStyle name="Вычисление 17 6" xfId="13906"/>
    <cellStyle name="Вычисление 17 6 2" xfId="13907"/>
    <cellStyle name="Вычисление 17 7" xfId="13908"/>
    <cellStyle name="Вычисление 17 7 2" xfId="13909"/>
    <cellStyle name="Вычисление 17 8" xfId="13910"/>
    <cellStyle name="Вычисление 17 8 2" xfId="13911"/>
    <cellStyle name="Вычисление 18" xfId="13912"/>
    <cellStyle name="Вычисление 18 2" xfId="13913"/>
    <cellStyle name="Вычисление 18 2 2" xfId="13914"/>
    <cellStyle name="Вычисление 18 2 2 2" xfId="13915"/>
    <cellStyle name="Вычисление 18 2 2 3" xfId="13916"/>
    <cellStyle name="Вычисление 18 2 2 4" xfId="13917"/>
    <cellStyle name="Вычисление 18 2 2 5" xfId="13918"/>
    <cellStyle name="Вычисление 18 2 3" xfId="13919"/>
    <cellStyle name="Вычисление 18 2 3 2" xfId="13920"/>
    <cellStyle name="Вычисление 18 2 4" xfId="13921"/>
    <cellStyle name="Вычисление 18 2 4 2" xfId="13922"/>
    <cellStyle name="Вычисление 18 2 5" xfId="13923"/>
    <cellStyle name="Вычисление 18 2 5 2" xfId="13924"/>
    <cellStyle name="Вычисление 18 2 6" xfId="13925"/>
    <cellStyle name="Вычисление 18 2 6 2" xfId="13926"/>
    <cellStyle name="Вычисление 18 2 7" xfId="13927"/>
    <cellStyle name="Вычисление 18 3" xfId="13928"/>
    <cellStyle name="Вычисление 18 3 2" xfId="13929"/>
    <cellStyle name="Вычисление 18 3 2 2" xfId="13930"/>
    <cellStyle name="Вычисление 18 3 3" xfId="13931"/>
    <cellStyle name="Вычисление 18 3 3 2" xfId="13932"/>
    <cellStyle name="Вычисление 18 3 4" xfId="13933"/>
    <cellStyle name="Вычисление 18 3 4 2" xfId="13934"/>
    <cellStyle name="Вычисление 18 3 5" xfId="13935"/>
    <cellStyle name="Вычисление 18 3 5 2" xfId="13936"/>
    <cellStyle name="Вычисление 18 3 6" xfId="13937"/>
    <cellStyle name="Вычисление 18 3 6 2" xfId="13938"/>
    <cellStyle name="Вычисление 18 3 7" xfId="13939"/>
    <cellStyle name="Вычисление 18 4" xfId="13940"/>
    <cellStyle name="Вычисление 18 4 2" xfId="13941"/>
    <cellStyle name="Вычисление 18 5" xfId="13942"/>
    <cellStyle name="Вычисление 18 5 2" xfId="13943"/>
    <cellStyle name="Вычисление 18 6" xfId="13944"/>
    <cellStyle name="Вычисление 18 6 2" xfId="13945"/>
    <cellStyle name="Вычисление 18 7" xfId="13946"/>
    <cellStyle name="Вычисление 18 7 2" xfId="13947"/>
    <cellStyle name="Вычисление 18 8" xfId="13948"/>
    <cellStyle name="Вычисление 18 8 2" xfId="13949"/>
    <cellStyle name="Вычисление 19" xfId="13950"/>
    <cellStyle name="Вычисление 19 2" xfId="13951"/>
    <cellStyle name="Вычисление 19 2 2" xfId="13952"/>
    <cellStyle name="Вычисление 19 2 2 2" xfId="13953"/>
    <cellStyle name="Вычисление 19 2 2 3" xfId="13954"/>
    <cellStyle name="Вычисление 19 2 2 4" xfId="13955"/>
    <cellStyle name="Вычисление 19 2 2 5" xfId="13956"/>
    <cellStyle name="Вычисление 19 2 3" xfId="13957"/>
    <cellStyle name="Вычисление 19 2 3 2" xfId="13958"/>
    <cellStyle name="Вычисление 19 2 4" xfId="13959"/>
    <cellStyle name="Вычисление 19 2 4 2" xfId="13960"/>
    <cellStyle name="Вычисление 19 2 5" xfId="13961"/>
    <cellStyle name="Вычисление 19 2 5 2" xfId="13962"/>
    <cellStyle name="Вычисление 19 2 6" xfId="13963"/>
    <cellStyle name="Вычисление 19 2 6 2" xfId="13964"/>
    <cellStyle name="Вычисление 19 2 7" xfId="13965"/>
    <cellStyle name="Вычисление 19 3" xfId="13966"/>
    <cellStyle name="Вычисление 19 3 2" xfId="13967"/>
    <cellStyle name="Вычисление 19 3 2 2" xfId="13968"/>
    <cellStyle name="Вычисление 19 3 3" xfId="13969"/>
    <cellStyle name="Вычисление 19 3 3 2" xfId="13970"/>
    <cellStyle name="Вычисление 19 3 4" xfId="13971"/>
    <cellStyle name="Вычисление 19 3 4 2" xfId="13972"/>
    <cellStyle name="Вычисление 19 3 5" xfId="13973"/>
    <cellStyle name="Вычисление 19 3 5 2" xfId="13974"/>
    <cellStyle name="Вычисление 19 3 6" xfId="13975"/>
    <cellStyle name="Вычисление 19 3 6 2" xfId="13976"/>
    <cellStyle name="Вычисление 19 3 7" xfId="13977"/>
    <cellStyle name="Вычисление 19 4" xfId="13978"/>
    <cellStyle name="Вычисление 19 4 2" xfId="13979"/>
    <cellStyle name="Вычисление 19 5" xfId="13980"/>
    <cellStyle name="Вычисление 19 5 2" xfId="13981"/>
    <cellStyle name="Вычисление 19 6" xfId="13982"/>
    <cellStyle name="Вычисление 19 6 2" xfId="13983"/>
    <cellStyle name="Вычисление 19 7" xfId="13984"/>
    <cellStyle name="Вычисление 19 7 2" xfId="13985"/>
    <cellStyle name="Вычисление 19 8" xfId="13986"/>
    <cellStyle name="Вычисление 19 8 2" xfId="13987"/>
    <cellStyle name="Вычисление 2" xfId="31"/>
    <cellStyle name="Вычисление 2 10" xfId="13988"/>
    <cellStyle name="Вычисление 2 10 2" xfId="13989"/>
    <cellStyle name="Вычисление 2 10 2 2" xfId="13990"/>
    <cellStyle name="Вычисление 2 10 2 2 2" xfId="13991"/>
    <cellStyle name="Вычисление 2 10 2 2 3" xfId="13992"/>
    <cellStyle name="Вычисление 2 10 2 2 4" xfId="13993"/>
    <cellStyle name="Вычисление 2 10 2 2 5" xfId="13994"/>
    <cellStyle name="Вычисление 2 10 2 3" xfId="13995"/>
    <cellStyle name="Вычисление 2 10 2 3 2" xfId="13996"/>
    <cellStyle name="Вычисление 2 10 2 4" xfId="13997"/>
    <cellStyle name="Вычисление 2 10 2 4 2" xfId="13998"/>
    <cellStyle name="Вычисление 2 10 2 5" xfId="13999"/>
    <cellStyle name="Вычисление 2 10 2 5 2" xfId="14000"/>
    <cellStyle name="Вычисление 2 10 2 6" xfId="14001"/>
    <cellStyle name="Вычисление 2 10 2 6 2" xfId="14002"/>
    <cellStyle name="Вычисление 2 10 2 7" xfId="14003"/>
    <cellStyle name="Вычисление 2 10 3" xfId="14004"/>
    <cellStyle name="Вычисление 2 10 3 2" xfId="14005"/>
    <cellStyle name="Вычисление 2 10 3 2 2" xfId="14006"/>
    <cellStyle name="Вычисление 2 10 3 3" xfId="14007"/>
    <cellStyle name="Вычисление 2 10 3 3 2" xfId="14008"/>
    <cellStyle name="Вычисление 2 10 3 4" xfId="14009"/>
    <cellStyle name="Вычисление 2 10 3 4 2" xfId="14010"/>
    <cellStyle name="Вычисление 2 10 3 5" xfId="14011"/>
    <cellStyle name="Вычисление 2 10 3 5 2" xfId="14012"/>
    <cellStyle name="Вычисление 2 10 3 6" xfId="14013"/>
    <cellStyle name="Вычисление 2 10 3 6 2" xfId="14014"/>
    <cellStyle name="Вычисление 2 10 3 7" xfId="14015"/>
    <cellStyle name="Вычисление 2 10 4" xfId="14016"/>
    <cellStyle name="Вычисление 2 10 4 2" xfId="14017"/>
    <cellStyle name="Вычисление 2 10 5" xfId="14018"/>
    <cellStyle name="Вычисление 2 10 5 2" xfId="14019"/>
    <cellStyle name="Вычисление 2 10 6" xfId="14020"/>
    <cellStyle name="Вычисление 2 10 6 2" xfId="14021"/>
    <cellStyle name="Вычисление 2 10 7" xfId="14022"/>
    <cellStyle name="Вычисление 2 10 7 2" xfId="14023"/>
    <cellStyle name="Вычисление 2 10 8" xfId="14024"/>
    <cellStyle name="Вычисление 2 10 8 2" xfId="14025"/>
    <cellStyle name="Вычисление 2 11" xfId="14026"/>
    <cellStyle name="Вычисление 2 11 2" xfId="14027"/>
    <cellStyle name="Вычисление 2 11 2 2" xfId="14028"/>
    <cellStyle name="Вычисление 2 11 2 2 2" xfId="14029"/>
    <cellStyle name="Вычисление 2 11 2 2 3" xfId="14030"/>
    <cellStyle name="Вычисление 2 11 2 2 4" xfId="14031"/>
    <cellStyle name="Вычисление 2 11 2 2 5" xfId="14032"/>
    <cellStyle name="Вычисление 2 11 2 3" xfId="14033"/>
    <cellStyle name="Вычисление 2 11 2 3 2" xfId="14034"/>
    <cellStyle name="Вычисление 2 11 2 4" xfId="14035"/>
    <cellStyle name="Вычисление 2 11 2 4 2" xfId="14036"/>
    <cellStyle name="Вычисление 2 11 2 5" xfId="14037"/>
    <cellStyle name="Вычисление 2 11 2 5 2" xfId="14038"/>
    <cellStyle name="Вычисление 2 11 2 6" xfId="14039"/>
    <cellStyle name="Вычисление 2 11 2 6 2" xfId="14040"/>
    <cellStyle name="Вычисление 2 11 2 7" xfId="14041"/>
    <cellStyle name="Вычисление 2 11 3" xfId="14042"/>
    <cellStyle name="Вычисление 2 11 3 2" xfId="14043"/>
    <cellStyle name="Вычисление 2 11 3 2 2" xfId="14044"/>
    <cellStyle name="Вычисление 2 11 3 3" xfId="14045"/>
    <cellStyle name="Вычисление 2 11 3 3 2" xfId="14046"/>
    <cellStyle name="Вычисление 2 11 3 4" xfId="14047"/>
    <cellStyle name="Вычисление 2 11 3 4 2" xfId="14048"/>
    <cellStyle name="Вычисление 2 11 3 5" xfId="14049"/>
    <cellStyle name="Вычисление 2 11 3 5 2" xfId="14050"/>
    <cellStyle name="Вычисление 2 11 3 6" xfId="14051"/>
    <cellStyle name="Вычисление 2 11 3 6 2" xfId="14052"/>
    <cellStyle name="Вычисление 2 11 3 7" xfId="14053"/>
    <cellStyle name="Вычисление 2 11 4" xfId="14054"/>
    <cellStyle name="Вычисление 2 11 4 2" xfId="14055"/>
    <cellStyle name="Вычисление 2 11 5" xfId="14056"/>
    <cellStyle name="Вычисление 2 11 5 2" xfId="14057"/>
    <cellStyle name="Вычисление 2 11 6" xfId="14058"/>
    <cellStyle name="Вычисление 2 11 6 2" xfId="14059"/>
    <cellStyle name="Вычисление 2 11 7" xfId="14060"/>
    <cellStyle name="Вычисление 2 11 7 2" xfId="14061"/>
    <cellStyle name="Вычисление 2 11 8" xfId="14062"/>
    <cellStyle name="Вычисление 2 11 8 2" xfId="14063"/>
    <cellStyle name="Вычисление 2 12" xfId="14064"/>
    <cellStyle name="Вычисление 2 12 2" xfId="14065"/>
    <cellStyle name="Вычисление 2 12 2 2" xfId="14066"/>
    <cellStyle name="Вычисление 2 12 2 2 2" xfId="14067"/>
    <cellStyle name="Вычисление 2 12 2 2 3" xfId="14068"/>
    <cellStyle name="Вычисление 2 12 2 2 4" xfId="14069"/>
    <cellStyle name="Вычисление 2 12 2 2 5" xfId="14070"/>
    <cellStyle name="Вычисление 2 12 2 3" xfId="14071"/>
    <cellStyle name="Вычисление 2 12 2 3 2" xfId="14072"/>
    <cellStyle name="Вычисление 2 12 2 4" xfId="14073"/>
    <cellStyle name="Вычисление 2 12 2 4 2" xfId="14074"/>
    <cellStyle name="Вычисление 2 12 2 5" xfId="14075"/>
    <cellStyle name="Вычисление 2 12 2 5 2" xfId="14076"/>
    <cellStyle name="Вычисление 2 12 2 6" xfId="14077"/>
    <cellStyle name="Вычисление 2 12 2 6 2" xfId="14078"/>
    <cellStyle name="Вычисление 2 12 2 7" xfId="14079"/>
    <cellStyle name="Вычисление 2 12 3" xfId="14080"/>
    <cellStyle name="Вычисление 2 12 3 2" xfId="14081"/>
    <cellStyle name="Вычисление 2 12 3 2 2" xfId="14082"/>
    <cellStyle name="Вычисление 2 12 3 3" xfId="14083"/>
    <cellStyle name="Вычисление 2 12 3 3 2" xfId="14084"/>
    <cellStyle name="Вычисление 2 12 3 4" xfId="14085"/>
    <cellStyle name="Вычисление 2 12 3 4 2" xfId="14086"/>
    <cellStyle name="Вычисление 2 12 3 5" xfId="14087"/>
    <cellStyle name="Вычисление 2 12 3 5 2" xfId="14088"/>
    <cellStyle name="Вычисление 2 12 3 6" xfId="14089"/>
    <cellStyle name="Вычисление 2 12 3 6 2" xfId="14090"/>
    <cellStyle name="Вычисление 2 12 3 7" xfId="14091"/>
    <cellStyle name="Вычисление 2 12 4" xfId="14092"/>
    <cellStyle name="Вычисление 2 12 4 2" xfId="14093"/>
    <cellStyle name="Вычисление 2 12 5" xfId="14094"/>
    <cellStyle name="Вычисление 2 12 5 2" xfId="14095"/>
    <cellStyle name="Вычисление 2 12 6" xfId="14096"/>
    <cellStyle name="Вычисление 2 12 6 2" xfId="14097"/>
    <cellStyle name="Вычисление 2 12 7" xfId="14098"/>
    <cellStyle name="Вычисление 2 12 7 2" xfId="14099"/>
    <cellStyle name="Вычисление 2 12 8" xfId="14100"/>
    <cellStyle name="Вычисление 2 12 8 2" xfId="14101"/>
    <cellStyle name="Вычисление 2 13" xfId="14102"/>
    <cellStyle name="Вычисление 2 13 2" xfId="14103"/>
    <cellStyle name="Вычисление 2 13 2 2" xfId="14104"/>
    <cellStyle name="Вычисление 2 13 2 2 2" xfId="14105"/>
    <cellStyle name="Вычисление 2 13 2 2 3" xfId="14106"/>
    <cellStyle name="Вычисление 2 13 2 2 4" xfId="14107"/>
    <cellStyle name="Вычисление 2 13 2 2 5" xfId="14108"/>
    <cellStyle name="Вычисление 2 13 2 3" xfId="14109"/>
    <cellStyle name="Вычисление 2 13 2 3 2" xfId="14110"/>
    <cellStyle name="Вычисление 2 13 2 4" xfId="14111"/>
    <cellStyle name="Вычисление 2 13 2 4 2" xfId="14112"/>
    <cellStyle name="Вычисление 2 13 2 5" xfId="14113"/>
    <cellStyle name="Вычисление 2 13 2 5 2" xfId="14114"/>
    <cellStyle name="Вычисление 2 13 2 6" xfId="14115"/>
    <cellStyle name="Вычисление 2 13 2 6 2" xfId="14116"/>
    <cellStyle name="Вычисление 2 13 2 7" xfId="14117"/>
    <cellStyle name="Вычисление 2 13 3" xfId="14118"/>
    <cellStyle name="Вычисление 2 13 3 2" xfId="14119"/>
    <cellStyle name="Вычисление 2 13 3 2 2" xfId="14120"/>
    <cellStyle name="Вычисление 2 13 3 3" xfId="14121"/>
    <cellStyle name="Вычисление 2 13 3 3 2" xfId="14122"/>
    <cellStyle name="Вычисление 2 13 3 4" xfId="14123"/>
    <cellStyle name="Вычисление 2 13 3 4 2" xfId="14124"/>
    <cellStyle name="Вычисление 2 13 3 5" xfId="14125"/>
    <cellStyle name="Вычисление 2 13 3 5 2" xfId="14126"/>
    <cellStyle name="Вычисление 2 13 3 6" xfId="14127"/>
    <cellStyle name="Вычисление 2 13 3 6 2" xfId="14128"/>
    <cellStyle name="Вычисление 2 13 3 7" xfId="14129"/>
    <cellStyle name="Вычисление 2 13 4" xfId="14130"/>
    <cellStyle name="Вычисление 2 13 4 2" xfId="14131"/>
    <cellStyle name="Вычисление 2 13 5" xfId="14132"/>
    <cellStyle name="Вычисление 2 13 5 2" xfId="14133"/>
    <cellStyle name="Вычисление 2 13 6" xfId="14134"/>
    <cellStyle name="Вычисление 2 13 6 2" xfId="14135"/>
    <cellStyle name="Вычисление 2 13 7" xfId="14136"/>
    <cellStyle name="Вычисление 2 13 7 2" xfId="14137"/>
    <cellStyle name="Вычисление 2 13 8" xfId="14138"/>
    <cellStyle name="Вычисление 2 13 8 2" xfId="14139"/>
    <cellStyle name="Вычисление 2 14" xfId="14140"/>
    <cellStyle name="Вычисление 2 14 2" xfId="14141"/>
    <cellStyle name="Вычисление 2 14 2 2" xfId="14142"/>
    <cellStyle name="Вычисление 2 14 2 2 2" xfId="14143"/>
    <cellStyle name="Вычисление 2 14 2 2 3" xfId="14144"/>
    <cellStyle name="Вычисление 2 14 2 2 4" xfId="14145"/>
    <cellStyle name="Вычисление 2 14 2 2 5" xfId="14146"/>
    <cellStyle name="Вычисление 2 14 2 3" xfId="14147"/>
    <cellStyle name="Вычисление 2 14 2 3 2" xfId="14148"/>
    <cellStyle name="Вычисление 2 14 2 4" xfId="14149"/>
    <cellStyle name="Вычисление 2 14 2 4 2" xfId="14150"/>
    <cellStyle name="Вычисление 2 14 2 5" xfId="14151"/>
    <cellStyle name="Вычисление 2 14 2 5 2" xfId="14152"/>
    <cellStyle name="Вычисление 2 14 2 6" xfId="14153"/>
    <cellStyle name="Вычисление 2 14 2 6 2" xfId="14154"/>
    <cellStyle name="Вычисление 2 14 2 7" xfId="14155"/>
    <cellStyle name="Вычисление 2 14 3" xfId="14156"/>
    <cellStyle name="Вычисление 2 14 3 2" xfId="14157"/>
    <cellStyle name="Вычисление 2 14 3 2 2" xfId="14158"/>
    <cellStyle name="Вычисление 2 14 3 3" xfId="14159"/>
    <cellStyle name="Вычисление 2 14 3 3 2" xfId="14160"/>
    <cellStyle name="Вычисление 2 14 3 4" xfId="14161"/>
    <cellStyle name="Вычисление 2 14 3 4 2" xfId="14162"/>
    <cellStyle name="Вычисление 2 14 3 5" xfId="14163"/>
    <cellStyle name="Вычисление 2 14 3 5 2" xfId="14164"/>
    <cellStyle name="Вычисление 2 14 3 6" xfId="14165"/>
    <cellStyle name="Вычисление 2 14 3 6 2" xfId="14166"/>
    <cellStyle name="Вычисление 2 14 3 7" xfId="14167"/>
    <cellStyle name="Вычисление 2 14 4" xfId="14168"/>
    <cellStyle name="Вычисление 2 14 4 2" xfId="14169"/>
    <cellStyle name="Вычисление 2 14 5" xfId="14170"/>
    <cellStyle name="Вычисление 2 14 5 2" xfId="14171"/>
    <cellStyle name="Вычисление 2 14 6" xfId="14172"/>
    <cellStyle name="Вычисление 2 14 6 2" xfId="14173"/>
    <cellStyle name="Вычисление 2 14 7" xfId="14174"/>
    <cellStyle name="Вычисление 2 14 7 2" xfId="14175"/>
    <cellStyle name="Вычисление 2 14 8" xfId="14176"/>
    <cellStyle name="Вычисление 2 14 8 2" xfId="14177"/>
    <cellStyle name="Вычисление 2 15" xfId="14178"/>
    <cellStyle name="Вычисление 2 15 2" xfId="14179"/>
    <cellStyle name="Вычисление 2 15 2 2" xfId="14180"/>
    <cellStyle name="Вычисление 2 15 2 3" xfId="14181"/>
    <cellStyle name="Вычисление 2 15 2 4" xfId="14182"/>
    <cellStyle name="Вычисление 2 15 2 5" xfId="14183"/>
    <cellStyle name="Вычисление 2 15 3" xfId="14184"/>
    <cellStyle name="Вычисление 2 15 3 2" xfId="14185"/>
    <cellStyle name="Вычисление 2 15 3 3" xfId="14186"/>
    <cellStyle name="Вычисление 2 15 3 4" xfId="14187"/>
    <cellStyle name="Вычисление 2 15 3 5" xfId="14188"/>
    <cellStyle name="Вычисление 2 15 4" xfId="14189"/>
    <cellStyle name="Вычисление 2 15 4 2" xfId="14190"/>
    <cellStyle name="Вычисление 2 15 5" xfId="14191"/>
    <cellStyle name="Вычисление 2 15 5 2" xfId="14192"/>
    <cellStyle name="Вычисление 2 15 6" xfId="14193"/>
    <cellStyle name="Вычисление 2 15 6 2" xfId="14194"/>
    <cellStyle name="Вычисление 2 15 7" xfId="14195"/>
    <cellStyle name="Вычисление 2 16" xfId="14196"/>
    <cellStyle name="Вычисление 2 16 2" xfId="14197"/>
    <cellStyle name="Вычисление 2 16 2 2" xfId="14198"/>
    <cellStyle name="Вычисление 2 16 3" xfId="14199"/>
    <cellStyle name="Вычисление 2 16 3 2" xfId="14200"/>
    <cellStyle name="Вычисление 2 16 4" xfId="14201"/>
    <cellStyle name="Вычисление 2 16 4 2" xfId="14202"/>
    <cellStyle name="Вычисление 2 16 5" xfId="14203"/>
    <cellStyle name="Вычисление 2 16 5 2" xfId="14204"/>
    <cellStyle name="Вычисление 2 16 6" xfId="14205"/>
    <cellStyle name="Вычисление 2 16 6 2" xfId="14206"/>
    <cellStyle name="Вычисление 2 16 7" xfId="14207"/>
    <cellStyle name="Вычисление 2 17" xfId="14208"/>
    <cellStyle name="Вычисление 2 17 2" xfId="14209"/>
    <cellStyle name="Вычисление 2 17 2 2" xfId="14210"/>
    <cellStyle name="Вычисление 2 17 3" xfId="14211"/>
    <cellStyle name="Вычисление 2 17 3 2" xfId="14212"/>
    <cellStyle name="Вычисление 2 17 4" xfId="14213"/>
    <cellStyle name="Вычисление 2 17 4 2" xfId="14214"/>
    <cellStyle name="Вычисление 2 17 5" xfId="14215"/>
    <cellStyle name="Вычисление 2 17 5 2" xfId="14216"/>
    <cellStyle name="Вычисление 2 17 6" xfId="14217"/>
    <cellStyle name="Вычисление 2 17 6 2" xfId="14218"/>
    <cellStyle name="Вычисление 2 17 7" xfId="14219"/>
    <cellStyle name="Вычисление 2 18" xfId="14220"/>
    <cellStyle name="Вычисление 2 18 2" xfId="14221"/>
    <cellStyle name="Вычисление 2 18 2 2" xfId="14222"/>
    <cellStyle name="Вычисление 2 18 3" xfId="14223"/>
    <cellStyle name="Вычисление 2 18 3 2" xfId="14224"/>
    <cellStyle name="Вычисление 2 18 4" xfId="14225"/>
    <cellStyle name="Вычисление 2 18 4 2" xfId="14226"/>
    <cellStyle name="Вычисление 2 18 5" xfId="14227"/>
    <cellStyle name="Вычисление 2 18 5 2" xfId="14228"/>
    <cellStyle name="Вычисление 2 18 6" xfId="14229"/>
    <cellStyle name="Вычисление 2 18 6 2" xfId="14230"/>
    <cellStyle name="Вычисление 2 18 7" xfId="14231"/>
    <cellStyle name="Вычисление 2 19" xfId="14232"/>
    <cellStyle name="Вычисление 2 19 2" xfId="14233"/>
    <cellStyle name="Вычисление 2 2" xfId="14234"/>
    <cellStyle name="Вычисление 2 2 10" xfId="14235"/>
    <cellStyle name="Вычисление 2 2 11" xfId="14236"/>
    <cellStyle name="Вычисление 2 2 12" xfId="14237"/>
    <cellStyle name="Вычисление 2 2 13" xfId="14238"/>
    <cellStyle name="Вычисление 2 2 14" xfId="14239"/>
    <cellStyle name="Вычисление 2 2 15" xfId="14240"/>
    <cellStyle name="Вычисление 2 2 16" xfId="14241"/>
    <cellStyle name="Вычисление 2 2 17" xfId="14242"/>
    <cellStyle name="Вычисление 2 2 18" xfId="14243"/>
    <cellStyle name="Вычисление 2 2 19" xfId="14244"/>
    <cellStyle name="Вычисление 2 2 2" xfId="14245"/>
    <cellStyle name="Вычисление 2 2 2 2" xfId="14246"/>
    <cellStyle name="Вычисление 2 2 2 2 2" xfId="14247"/>
    <cellStyle name="Вычисление 2 2 2 2 3" xfId="14248"/>
    <cellStyle name="Вычисление 2 2 2 2 4" xfId="14249"/>
    <cellStyle name="Вычисление 2 2 2 2 5" xfId="14250"/>
    <cellStyle name="Вычисление 2 2 2 3" xfId="14251"/>
    <cellStyle name="Вычисление 2 2 2 3 2" xfId="14252"/>
    <cellStyle name="Вычисление 2 2 2 4" xfId="14253"/>
    <cellStyle name="Вычисление 2 2 2 4 2" xfId="14254"/>
    <cellStyle name="Вычисление 2 2 2 5" xfId="14255"/>
    <cellStyle name="Вычисление 2 2 2 5 2" xfId="14256"/>
    <cellStyle name="Вычисление 2 2 2 6" xfId="14257"/>
    <cellStyle name="Вычисление 2 2 2 6 2" xfId="14258"/>
    <cellStyle name="Вычисление 2 2 2 7" xfId="14259"/>
    <cellStyle name="Вычисление 2 2 20" xfId="14260"/>
    <cellStyle name="Вычисление 2 2 21" xfId="14261"/>
    <cellStyle name="Вычисление 2 2 22" xfId="14262"/>
    <cellStyle name="Вычисление 2 2 23" xfId="14263"/>
    <cellStyle name="Вычисление 2 2 24" xfId="14264"/>
    <cellStyle name="Вычисление 2 2 25" xfId="14265"/>
    <cellStyle name="Вычисление 2 2 26" xfId="14266"/>
    <cellStyle name="Вычисление 2 2 27" xfId="14267"/>
    <cellStyle name="Вычисление 2 2 28" xfId="14268"/>
    <cellStyle name="Вычисление 2 2 3" xfId="14269"/>
    <cellStyle name="Вычисление 2 2 3 2" xfId="14270"/>
    <cellStyle name="Вычисление 2 2 3 2 2" xfId="14271"/>
    <cellStyle name="Вычисление 2 2 3 3" xfId="14272"/>
    <cellStyle name="Вычисление 2 2 3 3 2" xfId="14273"/>
    <cellStyle name="Вычисление 2 2 3 4" xfId="14274"/>
    <cellStyle name="Вычисление 2 2 3 4 2" xfId="14275"/>
    <cellStyle name="Вычисление 2 2 3 5" xfId="14276"/>
    <cellStyle name="Вычисление 2 2 3 5 2" xfId="14277"/>
    <cellStyle name="Вычисление 2 2 3 6" xfId="14278"/>
    <cellStyle name="Вычисление 2 2 3 6 2" xfId="14279"/>
    <cellStyle name="Вычисление 2 2 3 7" xfId="14280"/>
    <cellStyle name="Вычисление 2 2 4" xfId="14281"/>
    <cellStyle name="Вычисление 2 2 4 2" xfId="14282"/>
    <cellStyle name="Вычисление 2 2 5" xfId="14283"/>
    <cellStyle name="Вычисление 2 2 5 2" xfId="14284"/>
    <cellStyle name="Вычисление 2 2 6" xfId="14285"/>
    <cellStyle name="Вычисление 2 2 6 2" xfId="14286"/>
    <cellStyle name="Вычисление 2 2 7" xfId="14287"/>
    <cellStyle name="Вычисление 2 2 7 2" xfId="14288"/>
    <cellStyle name="Вычисление 2 2 8" xfId="14289"/>
    <cellStyle name="Вычисление 2 2 8 2" xfId="14290"/>
    <cellStyle name="Вычисление 2 2 9" xfId="14291"/>
    <cellStyle name="Вычисление 2 2 9 2" xfId="14292"/>
    <cellStyle name="Вычисление 2 2 9 3" xfId="14293"/>
    <cellStyle name="Вычисление 2 2 9 4" xfId="14294"/>
    <cellStyle name="Вычисление 2 2 9 5" xfId="14295"/>
    <cellStyle name="Вычисление 2 2 9 6" xfId="14296"/>
    <cellStyle name="Вычисление 2 20" xfId="14297"/>
    <cellStyle name="Вычисление 2 20 2" xfId="14298"/>
    <cellStyle name="Вычисление 2 21" xfId="14299"/>
    <cellStyle name="Вычисление 2 21 2" xfId="14300"/>
    <cellStyle name="Вычисление 2 22" xfId="14301"/>
    <cellStyle name="Вычисление 2 22 2" xfId="14302"/>
    <cellStyle name="Вычисление 2 23" xfId="14303"/>
    <cellStyle name="Вычисление 2 23 2" xfId="14304"/>
    <cellStyle name="Вычисление 2 24" xfId="14305"/>
    <cellStyle name="Вычисление 2 24 2" xfId="14306"/>
    <cellStyle name="Вычисление 2 24 2 2" xfId="14307"/>
    <cellStyle name="Вычисление 2 24 3" xfId="14308"/>
    <cellStyle name="Вычисление 2 24 4" xfId="14309"/>
    <cellStyle name="Вычисление 2 24 5" xfId="14310"/>
    <cellStyle name="Вычисление 2 24 6" xfId="14311"/>
    <cellStyle name="Вычисление 2 24 7" xfId="14312"/>
    <cellStyle name="Вычисление 2 25" xfId="14313"/>
    <cellStyle name="Вычисление 2 26" xfId="14314"/>
    <cellStyle name="Вычисление 2 27" xfId="14315"/>
    <cellStyle name="Вычисление 2 28" xfId="14316"/>
    <cellStyle name="Вычисление 2 29" xfId="14317"/>
    <cellStyle name="Вычисление 2 3" xfId="14318"/>
    <cellStyle name="Вычисление 2 3 2" xfId="14319"/>
    <cellStyle name="Вычисление 2 3 2 2" xfId="14320"/>
    <cellStyle name="Вычисление 2 3 2 2 2" xfId="14321"/>
    <cellStyle name="Вычисление 2 3 2 2 3" xfId="14322"/>
    <cellStyle name="Вычисление 2 3 2 2 4" xfId="14323"/>
    <cellStyle name="Вычисление 2 3 2 2 5" xfId="14324"/>
    <cellStyle name="Вычисление 2 3 2 3" xfId="14325"/>
    <cellStyle name="Вычисление 2 3 2 3 2" xfId="14326"/>
    <cellStyle name="Вычисление 2 3 2 4" xfId="14327"/>
    <cellStyle name="Вычисление 2 3 2 4 2" xfId="14328"/>
    <cellStyle name="Вычисление 2 3 2 5" xfId="14329"/>
    <cellStyle name="Вычисление 2 3 2 5 2" xfId="14330"/>
    <cellStyle name="Вычисление 2 3 2 6" xfId="14331"/>
    <cellStyle name="Вычисление 2 3 2 6 2" xfId="14332"/>
    <cellStyle name="Вычисление 2 3 2 7" xfId="14333"/>
    <cellStyle name="Вычисление 2 3 3" xfId="14334"/>
    <cellStyle name="Вычисление 2 3 3 2" xfId="14335"/>
    <cellStyle name="Вычисление 2 3 3 2 2" xfId="14336"/>
    <cellStyle name="Вычисление 2 3 3 3" xfId="14337"/>
    <cellStyle name="Вычисление 2 3 3 3 2" xfId="14338"/>
    <cellStyle name="Вычисление 2 3 3 4" xfId="14339"/>
    <cellStyle name="Вычисление 2 3 3 4 2" xfId="14340"/>
    <cellStyle name="Вычисление 2 3 3 5" xfId="14341"/>
    <cellStyle name="Вычисление 2 3 3 5 2" xfId="14342"/>
    <cellStyle name="Вычисление 2 3 3 6" xfId="14343"/>
    <cellStyle name="Вычисление 2 3 3 6 2" xfId="14344"/>
    <cellStyle name="Вычисление 2 3 3 7" xfId="14345"/>
    <cellStyle name="Вычисление 2 3 4" xfId="14346"/>
    <cellStyle name="Вычисление 2 3 4 2" xfId="14347"/>
    <cellStyle name="Вычисление 2 3 5" xfId="14348"/>
    <cellStyle name="Вычисление 2 3 5 2" xfId="14349"/>
    <cellStyle name="Вычисление 2 3 6" xfId="14350"/>
    <cellStyle name="Вычисление 2 3 6 2" xfId="14351"/>
    <cellStyle name="Вычисление 2 3 7" xfId="14352"/>
    <cellStyle name="Вычисление 2 3 7 2" xfId="14353"/>
    <cellStyle name="Вычисление 2 3 8" xfId="14354"/>
    <cellStyle name="Вычисление 2 3 8 2" xfId="14355"/>
    <cellStyle name="Вычисление 2 30" xfId="14356"/>
    <cellStyle name="Вычисление 2 31" xfId="14357"/>
    <cellStyle name="Вычисление 2 32" xfId="14358"/>
    <cellStyle name="Вычисление 2 33" xfId="14359"/>
    <cellStyle name="Вычисление 2 34" xfId="14360"/>
    <cellStyle name="Вычисление 2 35" xfId="14361"/>
    <cellStyle name="Вычисление 2 36" xfId="14362"/>
    <cellStyle name="Вычисление 2 37" xfId="14363"/>
    <cellStyle name="Вычисление 2 38" xfId="14364"/>
    <cellStyle name="Вычисление 2 39" xfId="14365"/>
    <cellStyle name="Вычисление 2 4" xfId="14366"/>
    <cellStyle name="Вычисление 2 4 2" xfId="14367"/>
    <cellStyle name="Вычисление 2 4 2 2" xfId="14368"/>
    <cellStyle name="Вычисление 2 4 2 2 2" xfId="14369"/>
    <cellStyle name="Вычисление 2 4 2 2 3" xfId="14370"/>
    <cellStyle name="Вычисление 2 4 2 2 4" xfId="14371"/>
    <cellStyle name="Вычисление 2 4 2 2 5" xfId="14372"/>
    <cellStyle name="Вычисление 2 4 2 3" xfId="14373"/>
    <cellStyle name="Вычисление 2 4 2 3 2" xfId="14374"/>
    <cellStyle name="Вычисление 2 4 2 4" xfId="14375"/>
    <cellStyle name="Вычисление 2 4 2 4 2" xfId="14376"/>
    <cellStyle name="Вычисление 2 4 2 5" xfId="14377"/>
    <cellStyle name="Вычисление 2 4 2 5 2" xfId="14378"/>
    <cellStyle name="Вычисление 2 4 2 6" xfId="14379"/>
    <cellStyle name="Вычисление 2 4 2 6 2" xfId="14380"/>
    <cellStyle name="Вычисление 2 4 2 7" xfId="14381"/>
    <cellStyle name="Вычисление 2 4 3" xfId="14382"/>
    <cellStyle name="Вычисление 2 4 3 2" xfId="14383"/>
    <cellStyle name="Вычисление 2 4 3 2 2" xfId="14384"/>
    <cellStyle name="Вычисление 2 4 3 3" xfId="14385"/>
    <cellStyle name="Вычисление 2 4 3 3 2" xfId="14386"/>
    <cellStyle name="Вычисление 2 4 3 4" xfId="14387"/>
    <cellStyle name="Вычисление 2 4 3 4 2" xfId="14388"/>
    <cellStyle name="Вычисление 2 4 3 5" xfId="14389"/>
    <cellStyle name="Вычисление 2 4 3 5 2" xfId="14390"/>
    <cellStyle name="Вычисление 2 4 3 6" xfId="14391"/>
    <cellStyle name="Вычисление 2 4 3 6 2" xfId="14392"/>
    <cellStyle name="Вычисление 2 4 3 7" xfId="14393"/>
    <cellStyle name="Вычисление 2 4 4" xfId="14394"/>
    <cellStyle name="Вычисление 2 4 4 2" xfId="14395"/>
    <cellStyle name="Вычисление 2 4 5" xfId="14396"/>
    <cellStyle name="Вычисление 2 4 5 2" xfId="14397"/>
    <cellStyle name="Вычисление 2 4 6" xfId="14398"/>
    <cellStyle name="Вычисление 2 4 6 2" xfId="14399"/>
    <cellStyle name="Вычисление 2 4 7" xfId="14400"/>
    <cellStyle name="Вычисление 2 4 7 2" xfId="14401"/>
    <cellStyle name="Вычисление 2 4 8" xfId="14402"/>
    <cellStyle name="Вычисление 2 4 8 2" xfId="14403"/>
    <cellStyle name="Вычисление 2 40" xfId="14404"/>
    <cellStyle name="Вычисление 2 41" xfId="14405"/>
    <cellStyle name="Вычисление 2 42" xfId="14406"/>
    <cellStyle name="Вычисление 2 43" xfId="14407"/>
    <cellStyle name="Вычисление 2 5" xfId="14408"/>
    <cellStyle name="Вычисление 2 5 2" xfId="14409"/>
    <cellStyle name="Вычисление 2 5 2 2" xfId="14410"/>
    <cellStyle name="Вычисление 2 5 2 2 2" xfId="14411"/>
    <cellStyle name="Вычисление 2 5 2 2 3" xfId="14412"/>
    <cellStyle name="Вычисление 2 5 2 2 4" xfId="14413"/>
    <cellStyle name="Вычисление 2 5 2 2 5" xfId="14414"/>
    <cellStyle name="Вычисление 2 5 2 3" xfId="14415"/>
    <cellStyle name="Вычисление 2 5 2 3 2" xfId="14416"/>
    <cellStyle name="Вычисление 2 5 2 4" xfId="14417"/>
    <cellStyle name="Вычисление 2 5 2 4 2" xfId="14418"/>
    <cellStyle name="Вычисление 2 5 2 5" xfId="14419"/>
    <cellStyle name="Вычисление 2 5 2 5 2" xfId="14420"/>
    <cellStyle name="Вычисление 2 5 2 6" xfId="14421"/>
    <cellStyle name="Вычисление 2 5 2 6 2" xfId="14422"/>
    <cellStyle name="Вычисление 2 5 2 7" xfId="14423"/>
    <cellStyle name="Вычисление 2 5 3" xfId="14424"/>
    <cellStyle name="Вычисление 2 5 3 2" xfId="14425"/>
    <cellStyle name="Вычисление 2 5 3 2 2" xfId="14426"/>
    <cellStyle name="Вычисление 2 5 3 3" xfId="14427"/>
    <cellStyle name="Вычисление 2 5 3 3 2" xfId="14428"/>
    <cellStyle name="Вычисление 2 5 3 4" xfId="14429"/>
    <cellStyle name="Вычисление 2 5 3 4 2" xfId="14430"/>
    <cellStyle name="Вычисление 2 5 3 5" xfId="14431"/>
    <cellStyle name="Вычисление 2 5 3 5 2" xfId="14432"/>
    <cellStyle name="Вычисление 2 5 3 6" xfId="14433"/>
    <cellStyle name="Вычисление 2 5 3 6 2" xfId="14434"/>
    <cellStyle name="Вычисление 2 5 3 7" xfId="14435"/>
    <cellStyle name="Вычисление 2 5 4" xfId="14436"/>
    <cellStyle name="Вычисление 2 5 4 2" xfId="14437"/>
    <cellStyle name="Вычисление 2 5 5" xfId="14438"/>
    <cellStyle name="Вычисление 2 5 5 2" xfId="14439"/>
    <cellStyle name="Вычисление 2 5 6" xfId="14440"/>
    <cellStyle name="Вычисление 2 5 6 2" xfId="14441"/>
    <cellStyle name="Вычисление 2 5 7" xfId="14442"/>
    <cellStyle name="Вычисление 2 5 7 2" xfId="14443"/>
    <cellStyle name="Вычисление 2 5 8" xfId="14444"/>
    <cellStyle name="Вычисление 2 5 8 2" xfId="14445"/>
    <cellStyle name="Вычисление 2 6" xfId="14446"/>
    <cellStyle name="Вычисление 2 6 2" xfId="14447"/>
    <cellStyle name="Вычисление 2 6 2 2" xfId="14448"/>
    <cellStyle name="Вычисление 2 6 2 2 2" xfId="14449"/>
    <cellStyle name="Вычисление 2 6 2 2 3" xfId="14450"/>
    <cellStyle name="Вычисление 2 6 2 2 4" xfId="14451"/>
    <cellStyle name="Вычисление 2 6 2 2 5" xfId="14452"/>
    <cellStyle name="Вычисление 2 6 2 3" xfId="14453"/>
    <cellStyle name="Вычисление 2 6 2 3 2" xfId="14454"/>
    <cellStyle name="Вычисление 2 6 2 4" xfId="14455"/>
    <cellStyle name="Вычисление 2 6 2 4 2" xfId="14456"/>
    <cellStyle name="Вычисление 2 6 2 5" xfId="14457"/>
    <cellStyle name="Вычисление 2 6 2 5 2" xfId="14458"/>
    <cellStyle name="Вычисление 2 6 2 6" xfId="14459"/>
    <cellStyle name="Вычисление 2 6 2 6 2" xfId="14460"/>
    <cellStyle name="Вычисление 2 6 2 7" xfId="14461"/>
    <cellStyle name="Вычисление 2 6 3" xfId="14462"/>
    <cellStyle name="Вычисление 2 6 3 2" xfId="14463"/>
    <cellStyle name="Вычисление 2 6 3 2 2" xfId="14464"/>
    <cellStyle name="Вычисление 2 6 3 3" xfId="14465"/>
    <cellStyle name="Вычисление 2 6 3 3 2" xfId="14466"/>
    <cellStyle name="Вычисление 2 6 3 4" xfId="14467"/>
    <cellStyle name="Вычисление 2 6 3 4 2" xfId="14468"/>
    <cellStyle name="Вычисление 2 6 3 5" xfId="14469"/>
    <cellStyle name="Вычисление 2 6 3 5 2" xfId="14470"/>
    <cellStyle name="Вычисление 2 6 3 6" xfId="14471"/>
    <cellStyle name="Вычисление 2 6 3 6 2" xfId="14472"/>
    <cellStyle name="Вычисление 2 6 3 7" xfId="14473"/>
    <cellStyle name="Вычисление 2 6 4" xfId="14474"/>
    <cellStyle name="Вычисление 2 6 4 2" xfId="14475"/>
    <cellStyle name="Вычисление 2 6 5" xfId="14476"/>
    <cellStyle name="Вычисление 2 6 5 2" xfId="14477"/>
    <cellStyle name="Вычисление 2 6 6" xfId="14478"/>
    <cellStyle name="Вычисление 2 6 6 2" xfId="14479"/>
    <cellStyle name="Вычисление 2 6 7" xfId="14480"/>
    <cellStyle name="Вычисление 2 6 7 2" xfId="14481"/>
    <cellStyle name="Вычисление 2 6 8" xfId="14482"/>
    <cellStyle name="Вычисление 2 6 8 2" xfId="14483"/>
    <cellStyle name="Вычисление 2 7" xfId="14484"/>
    <cellStyle name="Вычисление 2 7 2" xfId="14485"/>
    <cellStyle name="Вычисление 2 7 2 2" xfId="14486"/>
    <cellStyle name="Вычисление 2 7 2 2 2" xfId="14487"/>
    <cellStyle name="Вычисление 2 7 2 2 3" xfId="14488"/>
    <cellStyle name="Вычисление 2 7 2 2 4" xfId="14489"/>
    <cellStyle name="Вычисление 2 7 2 2 5" xfId="14490"/>
    <cellStyle name="Вычисление 2 7 2 3" xfId="14491"/>
    <cellStyle name="Вычисление 2 7 2 3 2" xfId="14492"/>
    <cellStyle name="Вычисление 2 7 2 4" xfId="14493"/>
    <cellStyle name="Вычисление 2 7 2 4 2" xfId="14494"/>
    <cellStyle name="Вычисление 2 7 2 5" xfId="14495"/>
    <cellStyle name="Вычисление 2 7 2 5 2" xfId="14496"/>
    <cellStyle name="Вычисление 2 7 2 6" xfId="14497"/>
    <cellStyle name="Вычисление 2 7 2 6 2" xfId="14498"/>
    <cellStyle name="Вычисление 2 7 2 7" xfId="14499"/>
    <cellStyle name="Вычисление 2 7 3" xfId="14500"/>
    <cellStyle name="Вычисление 2 7 3 2" xfId="14501"/>
    <cellStyle name="Вычисление 2 7 3 2 2" xfId="14502"/>
    <cellStyle name="Вычисление 2 7 3 3" xfId="14503"/>
    <cellStyle name="Вычисление 2 7 3 3 2" xfId="14504"/>
    <cellStyle name="Вычисление 2 7 3 4" xfId="14505"/>
    <cellStyle name="Вычисление 2 7 3 4 2" xfId="14506"/>
    <cellStyle name="Вычисление 2 7 3 5" xfId="14507"/>
    <cellStyle name="Вычисление 2 7 3 5 2" xfId="14508"/>
    <cellStyle name="Вычисление 2 7 3 6" xfId="14509"/>
    <cellStyle name="Вычисление 2 7 3 6 2" xfId="14510"/>
    <cellStyle name="Вычисление 2 7 3 7" xfId="14511"/>
    <cellStyle name="Вычисление 2 7 4" xfId="14512"/>
    <cellStyle name="Вычисление 2 7 4 2" xfId="14513"/>
    <cellStyle name="Вычисление 2 7 5" xfId="14514"/>
    <cellStyle name="Вычисление 2 7 5 2" xfId="14515"/>
    <cellStyle name="Вычисление 2 7 6" xfId="14516"/>
    <cellStyle name="Вычисление 2 7 6 2" xfId="14517"/>
    <cellStyle name="Вычисление 2 7 7" xfId="14518"/>
    <cellStyle name="Вычисление 2 7 7 2" xfId="14519"/>
    <cellStyle name="Вычисление 2 7 8" xfId="14520"/>
    <cellStyle name="Вычисление 2 7 8 2" xfId="14521"/>
    <cellStyle name="Вычисление 2 8" xfId="14522"/>
    <cellStyle name="Вычисление 2 8 2" xfId="14523"/>
    <cellStyle name="Вычисление 2 8 2 2" xfId="14524"/>
    <cellStyle name="Вычисление 2 8 2 2 2" xfId="14525"/>
    <cellStyle name="Вычисление 2 8 2 2 3" xfId="14526"/>
    <cellStyle name="Вычисление 2 8 2 2 4" xfId="14527"/>
    <cellStyle name="Вычисление 2 8 2 2 5" xfId="14528"/>
    <cellStyle name="Вычисление 2 8 2 3" xfId="14529"/>
    <cellStyle name="Вычисление 2 8 2 3 2" xfId="14530"/>
    <cellStyle name="Вычисление 2 8 2 4" xfId="14531"/>
    <cellStyle name="Вычисление 2 8 2 4 2" xfId="14532"/>
    <cellStyle name="Вычисление 2 8 2 5" xfId="14533"/>
    <cellStyle name="Вычисление 2 8 2 5 2" xfId="14534"/>
    <cellStyle name="Вычисление 2 8 2 6" xfId="14535"/>
    <cellStyle name="Вычисление 2 8 2 6 2" xfId="14536"/>
    <cellStyle name="Вычисление 2 8 2 7" xfId="14537"/>
    <cellStyle name="Вычисление 2 8 3" xfId="14538"/>
    <cellStyle name="Вычисление 2 8 3 2" xfId="14539"/>
    <cellStyle name="Вычисление 2 8 3 2 2" xfId="14540"/>
    <cellStyle name="Вычисление 2 8 3 3" xfId="14541"/>
    <cellStyle name="Вычисление 2 8 3 3 2" xfId="14542"/>
    <cellStyle name="Вычисление 2 8 3 4" xfId="14543"/>
    <cellStyle name="Вычисление 2 8 3 4 2" xfId="14544"/>
    <cellStyle name="Вычисление 2 8 3 5" xfId="14545"/>
    <cellStyle name="Вычисление 2 8 3 5 2" xfId="14546"/>
    <cellStyle name="Вычисление 2 8 3 6" xfId="14547"/>
    <cellStyle name="Вычисление 2 8 3 6 2" xfId="14548"/>
    <cellStyle name="Вычисление 2 8 3 7" xfId="14549"/>
    <cellStyle name="Вычисление 2 8 4" xfId="14550"/>
    <cellStyle name="Вычисление 2 8 4 2" xfId="14551"/>
    <cellStyle name="Вычисление 2 8 5" xfId="14552"/>
    <cellStyle name="Вычисление 2 8 5 2" xfId="14553"/>
    <cellStyle name="Вычисление 2 8 6" xfId="14554"/>
    <cellStyle name="Вычисление 2 8 6 2" xfId="14555"/>
    <cellStyle name="Вычисление 2 8 7" xfId="14556"/>
    <cellStyle name="Вычисление 2 8 7 2" xfId="14557"/>
    <cellStyle name="Вычисление 2 8 8" xfId="14558"/>
    <cellStyle name="Вычисление 2 8 8 2" xfId="14559"/>
    <cellStyle name="Вычисление 2 9" xfId="14560"/>
    <cellStyle name="Вычисление 2 9 2" xfId="14561"/>
    <cellStyle name="Вычисление 2 9 2 2" xfId="14562"/>
    <cellStyle name="Вычисление 2 9 2 2 2" xfId="14563"/>
    <cellStyle name="Вычисление 2 9 2 2 3" xfId="14564"/>
    <cellStyle name="Вычисление 2 9 2 2 4" xfId="14565"/>
    <cellStyle name="Вычисление 2 9 2 2 5" xfId="14566"/>
    <cellStyle name="Вычисление 2 9 2 3" xfId="14567"/>
    <cellStyle name="Вычисление 2 9 2 3 2" xfId="14568"/>
    <cellStyle name="Вычисление 2 9 2 4" xfId="14569"/>
    <cellStyle name="Вычисление 2 9 2 4 2" xfId="14570"/>
    <cellStyle name="Вычисление 2 9 2 5" xfId="14571"/>
    <cellStyle name="Вычисление 2 9 2 5 2" xfId="14572"/>
    <cellStyle name="Вычисление 2 9 2 6" xfId="14573"/>
    <cellStyle name="Вычисление 2 9 2 6 2" xfId="14574"/>
    <cellStyle name="Вычисление 2 9 2 7" xfId="14575"/>
    <cellStyle name="Вычисление 2 9 3" xfId="14576"/>
    <cellStyle name="Вычисление 2 9 3 2" xfId="14577"/>
    <cellStyle name="Вычисление 2 9 3 2 2" xfId="14578"/>
    <cellStyle name="Вычисление 2 9 3 3" xfId="14579"/>
    <cellStyle name="Вычисление 2 9 3 3 2" xfId="14580"/>
    <cellStyle name="Вычисление 2 9 3 4" xfId="14581"/>
    <cellStyle name="Вычисление 2 9 3 4 2" xfId="14582"/>
    <cellStyle name="Вычисление 2 9 3 5" xfId="14583"/>
    <cellStyle name="Вычисление 2 9 3 5 2" xfId="14584"/>
    <cellStyle name="Вычисление 2 9 3 6" xfId="14585"/>
    <cellStyle name="Вычисление 2 9 3 6 2" xfId="14586"/>
    <cellStyle name="Вычисление 2 9 3 7" xfId="14587"/>
    <cellStyle name="Вычисление 2 9 4" xfId="14588"/>
    <cellStyle name="Вычисление 2 9 4 2" xfId="14589"/>
    <cellStyle name="Вычисление 2 9 5" xfId="14590"/>
    <cellStyle name="Вычисление 2 9 5 2" xfId="14591"/>
    <cellStyle name="Вычисление 2 9 6" xfId="14592"/>
    <cellStyle name="Вычисление 2 9 6 2" xfId="14593"/>
    <cellStyle name="Вычисление 2 9 7" xfId="14594"/>
    <cellStyle name="Вычисление 2 9 7 2" xfId="14595"/>
    <cellStyle name="Вычисление 2 9 8" xfId="14596"/>
    <cellStyle name="Вычисление 2 9 8 2" xfId="14597"/>
    <cellStyle name="Вычисление 20" xfId="14598"/>
    <cellStyle name="Вычисление 20 2" xfId="14599"/>
    <cellStyle name="Вычисление 20 2 2" xfId="14600"/>
    <cellStyle name="Вычисление 20 2 2 2" xfId="14601"/>
    <cellStyle name="Вычисление 20 2 2 3" xfId="14602"/>
    <cellStyle name="Вычисление 20 2 2 4" xfId="14603"/>
    <cellStyle name="Вычисление 20 2 2 5" xfId="14604"/>
    <cellStyle name="Вычисление 20 2 3" xfId="14605"/>
    <cellStyle name="Вычисление 20 2 3 2" xfId="14606"/>
    <cellStyle name="Вычисление 20 2 4" xfId="14607"/>
    <cellStyle name="Вычисление 20 2 4 2" xfId="14608"/>
    <cellStyle name="Вычисление 20 2 5" xfId="14609"/>
    <cellStyle name="Вычисление 20 2 5 2" xfId="14610"/>
    <cellStyle name="Вычисление 20 2 6" xfId="14611"/>
    <cellStyle name="Вычисление 20 2 6 2" xfId="14612"/>
    <cellStyle name="Вычисление 20 2 7" xfId="14613"/>
    <cellStyle name="Вычисление 20 3" xfId="14614"/>
    <cellStyle name="Вычисление 20 3 2" xfId="14615"/>
    <cellStyle name="Вычисление 20 3 2 2" xfId="14616"/>
    <cellStyle name="Вычисление 20 3 3" xfId="14617"/>
    <cellStyle name="Вычисление 20 3 3 2" xfId="14618"/>
    <cellStyle name="Вычисление 20 3 4" xfId="14619"/>
    <cellStyle name="Вычисление 20 3 4 2" xfId="14620"/>
    <cellStyle name="Вычисление 20 3 5" xfId="14621"/>
    <cellStyle name="Вычисление 20 3 5 2" xfId="14622"/>
    <cellStyle name="Вычисление 20 3 6" xfId="14623"/>
    <cellStyle name="Вычисление 20 3 6 2" xfId="14624"/>
    <cellStyle name="Вычисление 20 3 7" xfId="14625"/>
    <cellStyle name="Вычисление 20 4" xfId="14626"/>
    <cellStyle name="Вычисление 20 4 2" xfId="14627"/>
    <cellStyle name="Вычисление 20 5" xfId="14628"/>
    <cellStyle name="Вычисление 20 5 2" xfId="14629"/>
    <cellStyle name="Вычисление 20 6" xfId="14630"/>
    <cellStyle name="Вычисление 20 6 2" xfId="14631"/>
    <cellStyle name="Вычисление 20 7" xfId="14632"/>
    <cellStyle name="Вычисление 20 7 2" xfId="14633"/>
    <cellStyle name="Вычисление 20 8" xfId="14634"/>
    <cellStyle name="Вычисление 20 8 2" xfId="14635"/>
    <cellStyle name="Вычисление 21" xfId="14636"/>
    <cellStyle name="Вычисление 21 2" xfId="14637"/>
    <cellStyle name="Вычисление 21 2 2" xfId="14638"/>
    <cellStyle name="Вычисление 21 2 2 2" xfId="14639"/>
    <cellStyle name="Вычисление 21 2 2 3" xfId="14640"/>
    <cellStyle name="Вычисление 21 2 2 4" xfId="14641"/>
    <cellStyle name="Вычисление 21 2 2 5" xfId="14642"/>
    <cellStyle name="Вычисление 21 2 3" xfId="14643"/>
    <cellStyle name="Вычисление 21 2 3 2" xfId="14644"/>
    <cellStyle name="Вычисление 21 2 4" xfId="14645"/>
    <cellStyle name="Вычисление 21 2 4 2" xfId="14646"/>
    <cellStyle name="Вычисление 21 2 5" xfId="14647"/>
    <cellStyle name="Вычисление 21 2 5 2" xfId="14648"/>
    <cellStyle name="Вычисление 21 2 6" xfId="14649"/>
    <cellStyle name="Вычисление 21 2 6 2" xfId="14650"/>
    <cellStyle name="Вычисление 21 2 7" xfId="14651"/>
    <cellStyle name="Вычисление 21 3" xfId="14652"/>
    <cellStyle name="Вычисление 21 3 2" xfId="14653"/>
    <cellStyle name="Вычисление 21 3 2 2" xfId="14654"/>
    <cellStyle name="Вычисление 21 3 3" xfId="14655"/>
    <cellStyle name="Вычисление 21 3 3 2" xfId="14656"/>
    <cellStyle name="Вычисление 21 3 4" xfId="14657"/>
    <cellStyle name="Вычисление 21 3 4 2" xfId="14658"/>
    <cellStyle name="Вычисление 21 3 5" xfId="14659"/>
    <cellStyle name="Вычисление 21 3 5 2" xfId="14660"/>
    <cellStyle name="Вычисление 21 3 6" xfId="14661"/>
    <cellStyle name="Вычисление 21 3 6 2" xfId="14662"/>
    <cellStyle name="Вычисление 21 3 7" xfId="14663"/>
    <cellStyle name="Вычисление 21 4" xfId="14664"/>
    <cellStyle name="Вычисление 21 4 2" xfId="14665"/>
    <cellStyle name="Вычисление 21 5" xfId="14666"/>
    <cellStyle name="Вычисление 21 5 2" xfId="14667"/>
    <cellStyle name="Вычисление 21 6" xfId="14668"/>
    <cellStyle name="Вычисление 21 6 2" xfId="14669"/>
    <cellStyle name="Вычисление 21 7" xfId="14670"/>
    <cellStyle name="Вычисление 21 7 2" xfId="14671"/>
    <cellStyle name="Вычисление 21 8" xfId="14672"/>
    <cellStyle name="Вычисление 21 8 2" xfId="14673"/>
    <cellStyle name="Вычисление 22" xfId="14674"/>
    <cellStyle name="Вычисление 22 2" xfId="14675"/>
    <cellStyle name="Вычисление 22 2 2" xfId="14676"/>
    <cellStyle name="Вычисление 22 2 3" xfId="14677"/>
    <cellStyle name="Вычисление 22 2 4" xfId="14678"/>
    <cellStyle name="Вычисление 22 2 5" xfId="14679"/>
    <cellStyle name="Вычисление 22 3" xfId="14680"/>
    <cellStyle name="Вычисление 23" xfId="14681"/>
    <cellStyle name="Вычисление 23 2" xfId="14682"/>
    <cellStyle name="Вычисление 23 3" xfId="14683"/>
    <cellStyle name="Вычисление 23 4" xfId="14684"/>
    <cellStyle name="Вычисление 23 5" xfId="14685"/>
    <cellStyle name="Вычисление 24" xfId="14686"/>
    <cellStyle name="Вычисление 25" xfId="14687"/>
    <cellStyle name="Вычисление 26" xfId="14688"/>
    <cellStyle name="Вычисление 27" xfId="14689"/>
    <cellStyle name="Вычисление 28" xfId="14690"/>
    <cellStyle name="Вычисление 29" xfId="14691"/>
    <cellStyle name="Вычисление 3" xfId="14692"/>
    <cellStyle name="Вычисление 3 10" xfId="14693"/>
    <cellStyle name="Вычисление 3 10 2" xfId="14694"/>
    <cellStyle name="Вычисление 3 2" xfId="14695"/>
    <cellStyle name="Вычисление 3 2 2" xfId="14696"/>
    <cellStyle name="Вычисление 3 2 2 2" xfId="14697"/>
    <cellStyle name="Вычисление 3 2 2 3" xfId="14698"/>
    <cellStyle name="Вычисление 3 2 2 4" xfId="14699"/>
    <cellStyle name="Вычисление 3 2 2 5" xfId="14700"/>
    <cellStyle name="Вычисление 3 2 3" xfId="14701"/>
    <cellStyle name="Вычисление 3 2 3 2" xfId="14702"/>
    <cellStyle name="Вычисление 3 2 4" xfId="14703"/>
    <cellStyle name="Вычисление 3 2 4 2" xfId="14704"/>
    <cellStyle name="Вычисление 3 2 5" xfId="14705"/>
    <cellStyle name="Вычисление 3 2 5 2" xfId="14706"/>
    <cellStyle name="Вычисление 3 2 6" xfId="14707"/>
    <cellStyle name="Вычисление 3 2 6 2" xfId="14708"/>
    <cellStyle name="Вычисление 3 2 7" xfId="14709"/>
    <cellStyle name="Вычисление 3 3" xfId="14710"/>
    <cellStyle name="Вычисление 3 3 2" xfId="14711"/>
    <cellStyle name="Вычисление 3 3 2 2" xfId="14712"/>
    <cellStyle name="Вычисление 3 3 3" xfId="14713"/>
    <cellStyle name="Вычисление 3 3 3 2" xfId="14714"/>
    <cellStyle name="Вычисление 3 3 4" xfId="14715"/>
    <cellStyle name="Вычисление 3 3 4 2" xfId="14716"/>
    <cellStyle name="Вычисление 3 3 5" xfId="14717"/>
    <cellStyle name="Вычисление 3 3 5 2" xfId="14718"/>
    <cellStyle name="Вычисление 3 3 6" xfId="14719"/>
    <cellStyle name="Вычисление 3 3 6 2" xfId="14720"/>
    <cellStyle name="Вычисление 3 3 7" xfId="14721"/>
    <cellStyle name="Вычисление 3 4" xfId="14722"/>
    <cellStyle name="Вычисление 3 4 2" xfId="14723"/>
    <cellStyle name="Вычисление 3 4 2 2" xfId="14724"/>
    <cellStyle name="Вычисление 3 4 3" xfId="14725"/>
    <cellStyle name="Вычисление 3 4 3 2" xfId="14726"/>
    <cellStyle name="Вычисление 3 4 4" xfId="14727"/>
    <cellStyle name="Вычисление 3 4 4 2" xfId="14728"/>
    <cellStyle name="Вычисление 3 4 5" xfId="14729"/>
    <cellStyle name="Вычисление 3 4 5 2" xfId="14730"/>
    <cellStyle name="Вычисление 3 4 6" xfId="14731"/>
    <cellStyle name="Вычисление 3 4 6 2" xfId="14732"/>
    <cellStyle name="Вычисление 3 4 7" xfId="14733"/>
    <cellStyle name="Вычисление 3 5" xfId="14734"/>
    <cellStyle name="Вычисление 3 5 2" xfId="14735"/>
    <cellStyle name="Вычисление 3 5 2 2" xfId="14736"/>
    <cellStyle name="Вычисление 3 5 3" xfId="14737"/>
    <cellStyle name="Вычисление 3 5 3 2" xfId="14738"/>
    <cellStyle name="Вычисление 3 5 4" xfId="14739"/>
    <cellStyle name="Вычисление 3 5 4 2" xfId="14740"/>
    <cellStyle name="Вычисление 3 5 5" xfId="14741"/>
    <cellStyle name="Вычисление 3 5 5 2" xfId="14742"/>
    <cellStyle name="Вычисление 3 5 6" xfId="14743"/>
    <cellStyle name="Вычисление 3 5 6 2" xfId="14744"/>
    <cellStyle name="Вычисление 3 5 7" xfId="14745"/>
    <cellStyle name="Вычисление 3 6" xfId="14746"/>
    <cellStyle name="Вычисление 3 6 2" xfId="14747"/>
    <cellStyle name="Вычисление 3 7" xfId="14748"/>
    <cellStyle name="Вычисление 3 7 2" xfId="14749"/>
    <cellStyle name="Вычисление 3 8" xfId="14750"/>
    <cellStyle name="Вычисление 3 8 2" xfId="14751"/>
    <cellStyle name="Вычисление 3 9" xfId="14752"/>
    <cellStyle name="Вычисление 3 9 2" xfId="14753"/>
    <cellStyle name="Вычисление 30" xfId="14754"/>
    <cellStyle name="Вычисление 31" xfId="14755"/>
    <cellStyle name="Вычисление 32" xfId="14756"/>
    <cellStyle name="Вычисление 33" xfId="14757"/>
    <cellStyle name="Вычисление 34" xfId="14758"/>
    <cellStyle name="Вычисление 35" xfId="14759"/>
    <cellStyle name="Вычисление 36" xfId="14760"/>
    <cellStyle name="Вычисление 37" xfId="14761"/>
    <cellStyle name="Вычисление 4" xfId="14762"/>
    <cellStyle name="Вычисление 4 10" xfId="14763"/>
    <cellStyle name="Вычисление 4 10 2" xfId="14764"/>
    <cellStyle name="Вычисление 4 2" xfId="14765"/>
    <cellStyle name="Вычисление 4 2 2" xfId="14766"/>
    <cellStyle name="Вычисление 4 2 2 2" xfId="14767"/>
    <cellStyle name="Вычисление 4 2 2 3" xfId="14768"/>
    <cellStyle name="Вычисление 4 2 2 4" xfId="14769"/>
    <cellStyle name="Вычисление 4 2 2 5" xfId="14770"/>
    <cellStyle name="Вычисление 4 2 3" xfId="14771"/>
    <cellStyle name="Вычисление 4 2 3 2" xfId="14772"/>
    <cellStyle name="Вычисление 4 2 4" xfId="14773"/>
    <cellStyle name="Вычисление 4 2 4 2" xfId="14774"/>
    <cellStyle name="Вычисление 4 2 5" xfId="14775"/>
    <cellStyle name="Вычисление 4 2 5 2" xfId="14776"/>
    <cellStyle name="Вычисление 4 2 6" xfId="14777"/>
    <cellStyle name="Вычисление 4 2 6 2" xfId="14778"/>
    <cellStyle name="Вычисление 4 2 7" xfId="14779"/>
    <cellStyle name="Вычисление 4 3" xfId="14780"/>
    <cellStyle name="Вычисление 4 3 2" xfId="14781"/>
    <cellStyle name="Вычисление 4 3 2 2" xfId="14782"/>
    <cellStyle name="Вычисление 4 3 3" xfId="14783"/>
    <cellStyle name="Вычисление 4 3 3 2" xfId="14784"/>
    <cellStyle name="Вычисление 4 3 4" xfId="14785"/>
    <cellStyle name="Вычисление 4 3 4 2" xfId="14786"/>
    <cellStyle name="Вычисление 4 3 5" xfId="14787"/>
    <cellStyle name="Вычисление 4 3 5 2" xfId="14788"/>
    <cellStyle name="Вычисление 4 3 6" xfId="14789"/>
    <cellStyle name="Вычисление 4 3 6 2" xfId="14790"/>
    <cellStyle name="Вычисление 4 3 7" xfId="14791"/>
    <cellStyle name="Вычисление 4 4" xfId="14792"/>
    <cellStyle name="Вычисление 4 4 2" xfId="14793"/>
    <cellStyle name="Вычисление 4 4 2 2" xfId="14794"/>
    <cellStyle name="Вычисление 4 4 3" xfId="14795"/>
    <cellStyle name="Вычисление 4 4 3 2" xfId="14796"/>
    <cellStyle name="Вычисление 4 4 4" xfId="14797"/>
    <cellStyle name="Вычисление 4 4 4 2" xfId="14798"/>
    <cellStyle name="Вычисление 4 4 5" xfId="14799"/>
    <cellStyle name="Вычисление 4 4 5 2" xfId="14800"/>
    <cellStyle name="Вычисление 4 4 6" xfId="14801"/>
    <cellStyle name="Вычисление 4 4 6 2" xfId="14802"/>
    <cellStyle name="Вычисление 4 4 7" xfId="14803"/>
    <cellStyle name="Вычисление 4 5" xfId="14804"/>
    <cellStyle name="Вычисление 4 5 2" xfId="14805"/>
    <cellStyle name="Вычисление 4 5 2 2" xfId="14806"/>
    <cellStyle name="Вычисление 4 5 3" xfId="14807"/>
    <cellStyle name="Вычисление 4 5 3 2" xfId="14808"/>
    <cellStyle name="Вычисление 4 5 4" xfId="14809"/>
    <cellStyle name="Вычисление 4 5 4 2" xfId="14810"/>
    <cellStyle name="Вычисление 4 5 5" xfId="14811"/>
    <cellStyle name="Вычисление 4 5 5 2" xfId="14812"/>
    <cellStyle name="Вычисление 4 5 6" xfId="14813"/>
    <cellStyle name="Вычисление 4 5 6 2" xfId="14814"/>
    <cellStyle name="Вычисление 4 5 7" xfId="14815"/>
    <cellStyle name="Вычисление 4 6" xfId="14816"/>
    <cellStyle name="Вычисление 4 6 2" xfId="14817"/>
    <cellStyle name="Вычисление 4 7" xfId="14818"/>
    <cellStyle name="Вычисление 4 7 2" xfId="14819"/>
    <cellStyle name="Вычисление 4 8" xfId="14820"/>
    <cellStyle name="Вычисление 4 8 2" xfId="14821"/>
    <cellStyle name="Вычисление 4 9" xfId="14822"/>
    <cellStyle name="Вычисление 4 9 2" xfId="14823"/>
    <cellStyle name="Вычисление 5" xfId="14824"/>
    <cellStyle name="Вычисление 5 10" xfId="14825"/>
    <cellStyle name="Вычисление 5 10 2" xfId="14826"/>
    <cellStyle name="Вычисление 5 2" xfId="14827"/>
    <cellStyle name="Вычисление 5 2 2" xfId="14828"/>
    <cellStyle name="Вычисление 5 2 2 2" xfId="14829"/>
    <cellStyle name="Вычисление 5 2 2 3" xfId="14830"/>
    <cellStyle name="Вычисление 5 2 2 4" xfId="14831"/>
    <cellStyle name="Вычисление 5 2 2 5" xfId="14832"/>
    <cellStyle name="Вычисление 5 2 3" xfId="14833"/>
    <cellStyle name="Вычисление 5 2 3 2" xfId="14834"/>
    <cellStyle name="Вычисление 5 2 4" xfId="14835"/>
    <cellStyle name="Вычисление 5 2 4 2" xfId="14836"/>
    <cellStyle name="Вычисление 5 2 5" xfId="14837"/>
    <cellStyle name="Вычисление 5 2 5 2" xfId="14838"/>
    <cellStyle name="Вычисление 5 2 6" xfId="14839"/>
    <cellStyle name="Вычисление 5 2 6 2" xfId="14840"/>
    <cellStyle name="Вычисление 5 2 7" xfId="14841"/>
    <cellStyle name="Вычисление 5 3" xfId="14842"/>
    <cellStyle name="Вычисление 5 3 2" xfId="14843"/>
    <cellStyle name="Вычисление 5 3 2 2" xfId="14844"/>
    <cellStyle name="Вычисление 5 3 3" xfId="14845"/>
    <cellStyle name="Вычисление 5 3 3 2" xfId="14846"/>
    <cellStyle name="Вычисление 5 3 4" xfId="14847"/>
    <cellStyle name="Вычисление 5 3 4 2" xfId="14848"/>
    <cellStyle name="Вычисление 5 3 5" xfId="14849"/>
    <cellStyle name="Вычисление 5 3 5 2" xfId="14850"/>
    <cellStyle name="Вычисление 5 3 6" xfId="14851"/>
    <cellStyle name="Вычисление 5 3 6 2" xfId="14852"/>
    <cellStyle name="Вычисление 5 3 7" xfId="14853"/>
    <cellStyle name="Вычисление 5 4" xfId="14854"/>
    <cellStyle name="Вычисление 5 4 2" xfId="14855"/>
    <cellStyle name="Вычисление 5 4 2 2" xfId="14856"/>
    <cellStyle name="Вычисление 5 4 3" xfId="14857"/>
    <cellStyle name="Вычисление 5 4 3 2" xfId="14858"/>
    <cellStyle name="Вычисление 5 4 4" xfId="14859"/>
    <cellStyle name="Вычисление 5 4 4 2" xfId="14860"/>
    <cellStyle name="Вычисление 5 4 5" xfId="14861"/>
    <cellStyle name="Вычисление 5 4 5 2" xfId="14862"/>
    <cellStyle name="Вычисление 5 4 6" xfId="14863"/>
    <cellStyle name="Вычисление 5 4 6 2" xfId="14864"/>
    <cellStyle name="Вычисление 5 4 7" xfId="14865"/>
    <cellStyle name="Вычисление 5 5" xfId="14866"/>
    <cellStyle name="Вычисление 5 5 2" xfId="14867"/>
    <cellStyle name="Вычисление 5 5 2 2" xfId="14868"/>
    <cellStyle name="Вычисление 5 5 3" xfId="14869"/>
    <cellStyle name="Вычисление 5 5 3 2" xfId="14870"/>
    <cellStyle name="Вычисление 5 5 4" xfId="14871"/>
    <cellStyle name="Вычисление 5 5 4 2" xfId="14872"/>
    <cellStyle name="Вычисление 5 5 5" xfId="14873"/>
    <cellStyle name="Вычисление 5 5 5 2" xfId="14874"/>
    <cellStyle name="Вычисление 5 5 6" xfId="14875"/>
    <cellStyle name="Вычисление 5 5 6 2" xfId="14876"/>
    <cellStyle name="Вычисление 5 5 7" xfId="14877"/>
    <cellStyle name="Вычисление 5 6" xfId="14878"/>
    <cellStyle name="Вычисление 5 6 2" xfId="14879"/>
    <cellStyle name="Вычисление 5 7" xfId="14880"/>
    <cellStyle name="Вычисление 5 7 2" xfId="14881"/>
    <cellStyle name="Вычисление 5 8" xfId="14882"/>
    <cellStyle name="Вычисление 5 8 2" xfId="14883"/>
    <cellStyle name="Вычисление 5 9" xfId="14884"/>
    <cellStyle name="Вычисление 5 9 2" xfId="14885"/>
    <cellStyle name="Вычисление 6" xfId="14886"/>
    <cellStyle name="Вычисление 6 10" xfId="14887"/>
    <cellStyle name="Вычисление 6 10 2" xfId="14888"/>
    <cellStyle name="Вычисление 6 2" xfId="14889"/>
    <cellStyle name="Вычисление 6 2 2" xfId="14890"/>
    <cellStyle name="Вычисление 6 2 2 2" xfId="14891"/>
    <cellStyle name="Вычисление 6 2 2 3" xfId="14892"/>
    <cellStyle name="Вычисление 6 2 2 4" xfId="14893"/>
    <cellStyle name="Вычисление 6 2 2 5" xfId="14894"/>
    <cellStyle name="Вычисление 6 2 3" xfId="14895"/>
    <cellStyle name="Вычисление 6 2 3 2" xfId="14896"/>
    <cellStyle name="Вычисление 6 2 4" xfId="14897"/>
    <cellStyle name="Вычисление 6 2 4 2" xfId="14898"/>
    <cellStyle name="Вычисление 6 2 5" xfId="14899"/>
    <cellStyle name="Вычисление 6 2 5 2" xfId="14900"/>
    <cellStyle name="Вычисление 6 2 6" xfId="14901"/>
    <cellStyle name="Вычисление 6 2 6 2" xfId="14902"/>
    <cellStyle name="Вычисление 6 2 7" xfId="14903"/>
    <cellStyle name="Вычисление 6 3" xfId="14904"/>
    <cellStyle name="Вычисление 6 3 2" xfId="14905"/>
    <cellStyle name="Вычисление 6 3 2 2" xfId="14906"/>
    <cellStyle name="Вычисление 6 3 3" xfId="14907"/>
    <cellStyle name="Вычисление 6 3 3 2" xfId="14908"/>
    <cellStyle name="Вычисление 6 3 4" xfId="14909"/>
    <cellStyle name="Вычисление 6 3 4 2" xfId="14910"/>
    <cellStyle name="Вычисление 6 3 5" xfId="14911"/>
    <cellStyle name="Вычисление 6 3 5 2" xfId="14912"/>
    <cellStyle name="Вычисление 6 3 6" xfId="14913"/>
    <cellStyle name="Вычисление 6 3 6 2" xfId="14914"/>
    <cellStyle name="Вычисление 6 3 7" xfId="14915"/>
    <cellStyle name="Вычисление 6 4" xfId="14916"/>
    <cellStyle name="Вычисление 6 4 2" xfId="14917"/>
    <cellStyle name="Вычисление 6 4 2 2" xfId="14918"/>
    <cellStyle name="Вычисление 6 4 3" xfId="14919"/>
    <cellStyle name="Вычисление 6 4 3 2" xfId="14920"/>
    <cellStyle name="Вычисление 6 4 4" xfId="14921"/>
    <cellStyle name="Вычисление 6 4 4 2" xfId="14922"/>
    <cellStyle name="Вычисление 6 4 5" xfId="14923"/>
    <cellStyle name="Вычисление 6 4 5 2" xfId="14924"/>
    <cellStyle name="Вычисление 6 4 6" xfId="14925"/>
    <cellStyle name="Вычисление 6 4 6 2" xfId="14926"/>
    <cellStyle name="Вычисление 6 4 7" xfId="14927"/>
    <cellStyle name="Вычисление 6 5" xfId="14928"/>
    <cellStyle name="Вычисление 6 5 2" xfId="14929"/>
    <cellStyle name="Вычисление 6 5 2 2" xfId="14930"/>
    <cellStyle name="Вычисление 6 5 3" xfId="14931"/>
    <cellStyle name="Вычисление 6 5 3 2" xfId="14932"/>
    <cellStyle name="Вычисление 6 5 4" xfId="14933"/>
    <cellStyle name="Вычисление 6 5 4 2" xfId="14934"/>
    <cellStyle name="Вычисление 6 5 5" xfId="14935"/>
    <cellStyle name="Вычисление 6 5 5 2" xfId="14936"/>
    <cellStyle name="Вычисление 6 5 6" xfId="14937"/>
    <cellStyle name="Вычисление 6 5 6 2" xfId="14938"/>
    <cellStyle name="Вычисление 6 5 7" xfId="14939"/>
    <cellStyle name="Вычисление 6 6" xfId="14940"/>
    <cellStyle name="Вычисление 6 6 2" xfId="14941"/>
    <cellStyle name="Вычисление 6 7" xfId="14942"/>
    <cellStyle name="Вычисление 6 7 2" xfId="14943"/>
    <cellStyle name="Вычисление 6 8" xfId="14944"/>
    <cellStyle name="Вычисление 6 8 2" xfId="14945"/>
    <cellStyle name="Вычисление 6 9" xfId="14946"/>
    <cellStyle name="Вычисление 6 9 2" xfId="14947"/>
    <cellStyle name="Вычисление 7" xfId="14948"/>
    <cellStyle name="Вычисление 7 10" xfId="14949"/>
    <cellStyle name="Вычисление 7 10 2" xfId="14950"/>
    <cellStyle name="Вычисление 7 2" xfId="14951"/>
    <cellStyle name="Вычисление 7 2 2" xfId="14952"/>
    <cellStyle name="Вычисление 7 2 2 2" xfId="14953"/>
    <cellStyle name="Вычисление 7 2 2 3" xfId="14954"/>
    <cellStyle name="Вычисление 7 2 2 4" xfId="14955"/>
    <cellStyle name="Вычисление 7 2 2 5" xfId="14956"/>
    <cellStyle name="Вычисление 7 2 3" xfId="14957"/>
    <cellStyle name="Вычисление 7 2 3 2" xfId="14958"/>
    <cellStyle name="Вычисление 7 2 4" xfId="14959"/>
    <cellStyle name="Вычисление 7 2 4 2" xfId="14960"/>
    <cellStyle name="Вычисление 7 2 5" xfId="14961"/>
    <cellStyle name="Вычисление 7 2 5 2" xfId="14962"/>
    <cellStyle name="Вычисление 7 2 6" xfId="14963"/>
    <cellStyle name="Вычисление 7 2 6 2" xfId="14964"/>
    <cellStyle name="Вычисление 7 2 7" xfId="14965"/>
    <cellStyle name="Вычисление 7 3" xfId="14966"/>
    <cellStyle name="Вычисление 7 3 2" xfId="14967"/>
    <cellStyle name="Вычисление 7 3 2 2" xfId="14968"/>
    <cellStyle name="Вычисление 7 3 3" xfId="14969"/>
    <cellStyle name="Вычисление 7 3 3 2" xfId="14970"/>
    <cellStyle name="Вычисление 7 3 4" xfId="14971"/>
    <cellStyle name="Вычисление 7 3 4 2" xfId="14972"/>
    <cellStyle name="Вычисление 7 3 5" xfId="14973"/>
    <cellStyle name="Вычисление 7 3 5 2" xfId="14974"/>
    <cellStyle name="Вычисление 7 3 6" xfId="14975"/>
    <cellStyle name="Вычисление 7 3 6 2" xfId="14976"/>
    <cellStyle name="Вычисление 7 3 7" xfId="14977"/>
    <cellStyle name="Вычисление 7 4" xfId="14978"/>
    <cellStyle name="Вычисление 7 4 2" xfId="14979"/>
    <cellStyle name="Вычисление 7 4 2 2" xfId="14980"/>
    <cellStyle name="Вычисление 7 4 3" xfId="14981"/>
    <cellStyle name="Вычисление 7 4 3 2" xfId="14982"/>
    <cellStyle name="Вычисление 7 4 4" xfId="14983"/>
    <cellStyle name="Вычисление 7 4 4 2" xfId="14984"/>
    <cellStyle name="Вычисление 7 4 5" xfId="14985"/>
    <cellStyle name="Вычисление 7 4 5 2" xfId="14986"/>
    <cellStyle name="Вычисление 7 4 6" xfId="14987"/>
    <cellStyle name="Вычисление 7 4 6 2" xfId="14988"/>
    <cellStyle name="Вычисление 7 4 7" xfId="14989"/>
    <cellStyle name="Вычисление 7 5" xfId="14990"/>
    <cellStyle name="Вычисление 7 5 2" xfId="14991"/>
    <cellStyle name="Вычисление 7 5 2 2" xfId="14992"/>
    <cellStyle name="Вычисление 7 5 3" xfId="14993"/>
    <cellStyle name="Вычисление 7 5 3 2" xfId="14994"/>
    <cellStyle name="Вычисление 7 5 4" xfId="14995"/>
    <cellStyle name="Вычисление 7 5 4 2" xfId="14996"/>
    <cellStyle name="Вычисление 7 5 5" xfId="14997"/>
    <cellStyle name="Вычисление 7 5 5 2" xfId="14998"/>
    <cellStyle name="Вычисление 7 5 6" xfId="14999"/>
    <cellStyle name="Вычисление 7 5 6 2" xfId="15000"/>
    <cellStyle name="Вычисление 7 5 7" xfId="15001"/>
    <cellStyle name="Вычисление 7 6" xfId="15002"/>
    <cellStyle name="Вычисление 7 6 2" xfId="15003"/>
    <cellStyle name="Вычисление 7 7" xfId="15004"/>
    <cellStyle name="Вычисление 7 7 2" xfId="15005"/>
    <cellStyle name="Вычисление 7 8" xfId="15006"/>
    <cellStyle name="Вычисление 7 8 2" xfId="15007"/>
    <cellStyle name="Вычисление 7 9" xfId="15008"/>
    <cellStyle name="Вычисление 7 9 2" xfId="15009"/>
    <cellStyle name="Вычисление 8" xfId="15010"/>
    <cellStyle name="Вычисление 8 10" xfId="15011"/>
    <cellStyle name="Вычисление 8 10 2" xfId="15012"/>
    <cellStyle name="Вычисление 8 2" xfId="15013"/>
    <cellStyle name="Вычисление 8 2 2" xfId="15014"/>
    <cellStyle name="Вычисление 8 2 2 2" xfId="15015"/>
    <cellStyle name="Вычисление 8 2 2 3" xfId="15016"/>
    <cellStyle name="Вычисление 8 2 2 4" xfId="15017"/>
    <cellStyle name="Вычисление 8 2 2 5" xfId="15018"/>
    <cellStyle name="Вычисление 8 2 3" xfId="15019"/>
    <cellStyle name="Вычисление 8 2 3 2" xfId="15020"/>
    <cellStyle name="Вычисление 8 2 4" xfId="15021"/>
    <cellStyle name="Вычисление 8 2 4 2" xfId="15022"/>
    <cellStyle name="Вычисление 8 2 5" xfId="15023"/>
    <cellStyle name="Вычисление 8 2 5 2" xfId="15024"/>
    <cellStyle name="Вычисление 8 2 6" xfId="15025"/>
    <cellStyle name="Вычисление 8 2 6 2" xfId="15026"/>
    <cellStyle name="Вычисление 8 2 7" xfId="15027"/>
    <cellStyle name="Вычисление 8 3" xfId="15028"/>
    <cellStyle name="Вычисление 8 3 2" xfId="15029"/>
    <cellStyle name="Вычисление 8 3 2 2" xfId="15030"/>
    <cellStyle name="Вычисление 8 3 3" xfId="15031"/>
    <cellStyle name="Вычисление 8 3 3 2" xfId="15032"/>
    <cellStyle name="Вычисление 8 3 4" xfId="15033"/>
    <cellStyle name="Вычисление 8 3 4 2" xfId="15034"/>
    <cellStyle name="Вычисление 8 3 5" xfId="15035"/>
    <cellStyle name="Вычисление 8 3 5 2" xfId="15036"/>
    <cellStyle name="Вычисление 8 3 6" xfId="15037"/>
    <cellStyle name="Вычисление 8 3 6 2" xfId="15038"/>
    <cellStyle name="Вычисление 8 3 7" xfId="15039"/>
    <cellStyle name="Вычисление 8 4" xfId="15040"/>
    <cellStyle name="Вычисление 8 4 2" xfId="15041"/>
    <cellStyle name="Вычисление 8 4 2 2" xfId="15042"/>
    <cellStyle name="Вычисление 8 4 3" xfId="15043"/>
    <cellStyle name="Вычисление 8 4 3 2" xfId="15044"/>
    <cellStyle name="Вычисление 8 4 4" xfId="15045"/>
    <cellStyle name="Вычисление 8 4 4 2" xfId="15046"/>
    <cellStyle name="Вычисление 8 4 5" xfId="15047"/>
    <cellStyle name="Вычисление 8 4 5 2" xfId="15048"/>
    <cellStyle name="Вычисление 8 4 6" xfId="15049"/>
    <cellStyle name="Вычисление 8 4 6 2" xfId="15050"/>
    <cellStyle name="Вычисление 8 4 7" xfId="15051"/>
    <cellStyle name="Вычисление 8 5" xfId="15052"/>
    <cellStyle name="Вычисление 8 5 2" xfId="15053"/>
    <cellStyle name="Вычисление 8 5 2 2" xfId="15054"/>
    <cellStyle name="Вычисление 8 5 3" xfId="15055"/>
    <cellStyle name="Вычисление 8 5 3 2" xfId="15056"/>
    <cellStyle name="Вычисление 8 5 4" xfId="15057"/>
    <cellStyle name="Вычисление 8 5 4 2" xfId="15058"/>
    <cellStyle name="Вычисление 8 5 5" xfId="15059"/>
    <cellStyle name="Вычисление 8 5 5 2" xfId="15060"/>
    <cellStyle name="Вычисление 8 5 6" xfId="15061"/>
    <cellStyle name="Вычисление 8 5 6 2" xfId="15062"/>
    <cellStyle name="Вычисление 8 5 7" xfId="15063"/>
    <cellStyle name="Вычисление 8 6" xfId="15064"/>
    <cellStyle name="Вычисление 8 6 2" xfId="15065"/>
    <cellStyle name="Вычисление 8 7" xfId="15066"/>
    <cellStyle name="Вычисление 8 7 2" xfId="15067"/>
    <cellStyle name="Вычисление 8 8" xfId="15068"/>
    <cellStyle name="Вычисление 8 8 2" xfId="15069"/>
    <cellStyle name="Вычисление 8 9" xfId="15070"/>
    <cellStyle name="Вычисление 8 9 2" xfId="15071"/>
    <cellStyle name="Вычисление 9" xfId="15072"/>
    <cellStyle name="Вычисление 9 10" xfId="15073"/>
    <cellStyle name="Вычисление 9 10 2" xfId="15074"/>
    <cellStyle name="Вычисление 9 2" xfId="15075"/>
    <cellStyle name="Вычисление 9 2 2" xfId="15076"/>
    <cellStyle name="Вычисление 9 2 2 2" xfId="15077"/>
    <cellStyle name="Вычисление 9 2 2 3" xfId="15078"/>
    <cellStyle name="Вычисление 9 2 2 4" xfId="15079"/>
    <cellStyle name="Вычисление 9 2 2 5" xfId="15080"/>
    <cellStyle name="Вычисление 9 2 3" xfId="15081"/>
    <cellStyle name="Вычисление 9 2 3 2" xfId="15082"/>
    <cellStyle name="Вычисление 9 2 4" xfId="15083"/>
    <cellStyle name="Вычисление 9 2 4 2" xfId="15084"/>
    <cellStyle name="Вычисление 9 2 5" xfId="15085"/>
    <cellStyle name="Вычисление 9 2 5 2" xfId="15086"/>
    <cellStyle name="Вычисление 9 2 6" xfId="15087"/>
    <cellStyle name="Вычисление 9 2 6 2" xfId="15088"/>
    <cellStyle name="Вычисление 9 2 7" xfId="15089"/>
    <cellStyle name="Вычисление 9 3" xfId="15090"/>
    <cellStyle name="Вычисление 9 3 2" xfId="15091"/>
    <cellStyle name="Вычисление 9 3 2 2" xfId="15092"/>
    <cellStyle name="Вычисление 9 3 3" xfId="15093"/>
    <cellStyle name="Вычисление 9 3 3 2" xfId="15094"/>
    <cellStyle name="Вычисление 9 3 4" xfId="15095"/>
    <cellStyle name="Вычисление 9 3 4 2" xfId="15096"/>
    <cellStyle name="Вычисление 9 3 5" xfId="15097"/>
    <cellStyle name="Вычисление 9 3 5 2" xfId="15098"/>
    <cellStyle name="Вычисление 9 3 6" xfId="15099"/>
    <cellStyle name="Вычисление 9 3 6 2" xfId="15100"/>
    <cellStyle name="Вычисление 9 3 7" xfId="15101"/>
    <cellStyle name="Вычисление 9 4" xfId="15102"/>
    <cellStyle name="Вычисление 9 4 2" xfId="15103"/>
    <cellStyle name="Вычисление 9 4 2 2" xfId="15104"/>
    <cellStyle name="Вычисление 9 4 3" xfId="15105"/>
    <cellStyle name="Вычисление 9 4 3 2" xfId="15106"/>
    <cellStyle name="Вычисление 9 4 4" xfId="15107"/>
    <cellStyle name="Вычисление 9 4 4 2" xfId="15108"/>
    <cellStyle name="Вычисление 9 4 5" xfId="15109"/>
    <cellStyle name="Вычисление 9 4 5 2" xfId="15110"/>
    <cellStyle name="Вычисление 9 4 6" xfId="15111"/>
    <cellStyle name="Вычисление 9 4 6 2" xfId="15112"/>
    <cellStyle name="Вычисление 9 4 7" xfId="15113"/>
    <cellStyle name="Вычисление 9 5" xfId="15114"/>
    <cellStyle name="Вычисление 9 5 2" xfId="15115"/>
    <cellStyle name="Вычисление 9 5 2 2" xfId="15116"/>
    <cellStyle name="Вычисление 9 5 3" xfId="15117"/>
    <cellStyle name="Вычисление 9 5 3 2" xfId="15118"/>
    <cellStyle name="Вычисление 9 5 4" xfId="15119"/>
    <cellStyle name="Вычисление 9 5 4 2" xfId="15120"/>
    <cellStyle name="Вычисление 9 5 5" xfId="15121"/>
    <cellStyle name="Вычисление 9 5 5 2" xfId="15122"/>
    <cellStyle name="Вычисление 9 5 6" xfId="15123"/>
    <cellStyle name="Вычисление 9 5 6 2" xfId="15124"/>
    <cellStyle name="Вычисление 9 5 7" xfId="15125"/>
    <cellStyle name="Вычисление 9 6" xfId="15126"/>
    <cellStyle name="Вычисление 9 6 2" xfId="15127"/>
    <cellStyle name="Вычисление 9 7" xfId="15128"/>
    <cellStyle name="Вычисление 9 7 2" xfId="15129"/>
    <cellStyle name="Вычисление 9 8" xfId="15130"/>
    <cellStyle name="Вычисление 9 8 2" xfId="15131"/>
    <cellStyle name="Вычисление 9 9" xfId="15132"/>
    <cellStyle name="Вычисление 9 9 2" xfId="15133"/>
    <cellStyle name="Гиперссылка 2" xfId="15134"/>
    <cellStyle name="Гиперссылка 2 2" xfId="15135"/>
    <cellStyle name="Гиперссылка 3" xfId="15136"/>
    <cellStyle name="Данные из другого листа" xfId="15137"/>
    <cellStyle name="Данные из другого листа 2" xfId="15138"/>
    <cellStyle name="Дата" xfId="15139"/>
    <cellStyle name="Денежный 2" xfId="15140"/>
    <cellStyle name="Денежный 2 10" xfId="15141"/>
    <cellStyle name="Денежный 2 11" xfId="15142"/>
    <cellStyle name="Денежный 2 12" xfId="15143"/>
    <cellStyle name="Денежный 2 13" xfId="15144"/>
    <cellStyle name="Денежный 2 14" xfId="15145"/>
    <cellStyle name="Денежный 2 15" xfId="15146"/>
    <cellStyle name="Денежный 2 16" xfId="15147"/>
    <cellStyle name="Денежный 2 17" xfId="15148"/>
    <cellStyle name="Денежный 2 18" xfId="15149"/>
    <cellStyle name="Денежный 2 19" xfId="15150"/>
    <cellStyle name="Денежный 2 2" xfId="15151"/>
    <cellStyle name="Денежный 2 2 10" xfId="15152"/>
    <cellStyle name="Денежный 2 2 11" xfId="15153"/>
    <cellStyle name="Денежный 2 2 12" xfId="15154"/>
    <cellStyle name="Денежный 2 2 13" xfId="15155"/>
    <cellStyle name="Денежный 2 2 14" xfId="15156"/>
    <cellStyle name="Денежный 2 2 15" xfId="15157"/>
    <cellStyle name="Денежный 2 2 16" xfId="15158"/>
    <cellStyle name="Денежный 2 2 17" xfId="15159"/>
    <cellStyle name="Денежный 2 2 18" xfId="15160"/>
    <cellStyle name="Денежный 2 2 19" xfId="15161"/>
    <cellStyle name="Денежный 2 2 2" xfId="15162"/>
    <cellStyle name="Денежный 2 2 2 2" xfId="15163"/>
    <cellStyle name="Денежный 2 2 2 3" xfId="15164"/>
    <cellStyle name="Денежный 2 2 2 4" xfId="15165"/>
    <cellStyle name="Денежный 2 2 2 5" xfId="15166"/>
    <cellStyle name="Денежный 2 2 2 6" xfId="15167"/>
    <cellStyle name="Денежный 2 2 20" xfId="15168"/>
    <cellStyle name="Денежный 2 2 21" xfId="15169"/>
    <cellStyle name="Денежный 2 2 22" xfId="15170"/>
    <cellStyle name="Денежный 2 2 3" xfId="15171"/>
    <cellStyle name="Денежный 2 2 4" xfId="15172"/>
    <cellStyle name="Денежный 2 2 5" xfId="15173"/>
    <cellStyle name="Денежный 2 2 6" xfId="15174"/>
    <cellStyle name="Денежный 2 2 7" xfId="15175"/>
    <cellStyle name="Денежный 2 2 8" xfId="15176"/>
    <cellStyle name="Денежный 2 2 9" xfId="15177"/>
    <cellStyle name="Денежный 2 2_Копия данецк" xfId="15178"/>
    <cellStyle name="Денежный 2 20" xfId="15179"/>
    <cellStyle name="Денежный 2 21" xfId="15180"/>
    <cellStyle name="Денежный 2 22" xfId="15181"/>
    <cellStyle name="Денежный 2 3" xfId="15182"/>
    <cellStyle name="Денежный 2 3 2" xfId="15183"/>
    <cellStyle name="Денежный 2 3 2 2" xfId="15184"/>
    <cellStyle name="Денежный 2 3 3" xfId="15185"/>
    <cellStyle name="Денежный 2 3_Копия данецк" xfId="15186"/>
    <cellStyle name="Денежный 2 4" xfId="15187"/>
    <cellStyle name="Денежный 2 4 2" xfId="15188"/>
    <cellStyle name="Денежный 2 4 2 2" xfId="15189"/>
    <cellStyle name="Денежный 2 4 3" xfId="15190"/>
    <cellStyle name="Денежный 2 4_Копия данецк" xfId="15191"/>
    <cellStyle name="Денежный 2 5" xfId="15192"/>
    <cellStyle name="Денежный 2 5 2" xfId="15193"/>
    <cellStyle name="Денежный 2 5 3" xfId="15194"/>
    <cellStyle name="Денежный 2 6" xfId="15195"/>
    <cellStyle name="Денежный 2 7" xfId="15196"/>
    <cellStyle name="Денежный 2 7 2" xfId="15197"/>
    <cellStyle name="Денежный 2 8" xfId="15198"/>
    <cellStyle name="Денежный 2 9" xfId="15199"/>
    <cellStyle name="Денежный 2_Копия данецк" xfId="15200"/>
    <cellStyle name="Денежный 3" xfId="15201"/>
    <cellStyle name="Денежный 3 2" xfId="15202"/>
    <cellStyle name="Денежный 3 2 2" xfId="15203"/>
    <cellStyle name="Денежный 3 3" xfId="15204"/>
    <cellStyle name="Денежный 3 4" xfId="15205"/>
    <cellStyle name="Денежный 3_Копия данецк" xfId="15206"/>
    <cellStyle name="Денежный 4" xfId="15207"/>
    <cellStyle name="Денежный 5" xfId="15208"/>
    <cellStyle name="Денежный 6" xfId="15209"/>
    <cellStyle name="Денежный 7" xfId="15210"/>
    <cellStyle name="Денежный 8" xfId="15211"/>
    <cellStyle name="Денежный 9" xfId="15212"/>
    <cellStyle name="ед. изм." xfId="15213"/>
    <cellStyle name="Заголовок" xfId="15214"/>
    <cellStyle name="Заголовок %" xfId="15215"/>
    <cellStyle name="Заголовок 1 1" xfId="15216"/>
    <cellStyle name="Заголовок 1 10" xfId="15217"/>
    <cellStyle name="Заголовок 1 10 2" xfId="15218"/>
    <cellStyle name="Заголовок 1 10 3" xfId="15219"/>
    <cellStyle name="Заголовок 1 11" xfId="15220"/>
    <cellStyle name="Заголовок 1 11 2" xfId="15221"/>
    <cellStyle name="Заголовок 1 11 3" xfId="15222"/>
    <cellStyle name="Заголовок 1 12" xfId="15223"/>
    <cellStyle name="Заголовок 1 12 2" xfId="15224"/>
    <cellStyle name="Заголовок 1 12 3" xfId="15225"/>
    <cellStyle name="Заголовок 1 13" xfId="15226"/>
    <cellStyle name="Заголовок 1 14" xfId="15227"/>
    <cellStyle name="Заголовок 1 15" xfId="15228"/>
    <cellStyle name="Заголовок 1 16" xfId="15229"/>
    <cellStyle name="Заголовок 1 17" xfId="15230"/>
    <cellStyle name="Заголовок 1 18" xfId="15231"/>
    <cellStyle name="Заголовок 1 19" xfId="15232"/>
    <cellStyle name="Заголовок 1 2" xfId="32"/>
    <cellStyle name="Заголовок 1 2 10" xfId="15233"/>
    <cellStyle name="Заголовок 1 2 11" xfId="15234"/>
    <cellStyle name="Заголовок 1 2 12" xfId="15235"/>
    <cellStyle name="Заголовок 1 2 13" xfId="15236"/>
    <cellStyle name="Заголовок 1 2 14" xfId="15237"/>
    <cellStyle name="Заголовок 1 2 15" xfId="15238"/>
    <cellStyle name="Заголовок 1 2 15 2" xfId="15239"/>
    <cellStyle name="Заголовок 1 2 16" xfId="15240"/>
    <cellStyle name="Заголовок 1 2 17" xfId="15241"/>
    <cellStyle name="Заголовок 1 2 18" xfId="15242"/>
    <cellStyle name="Заголовок 1 2 19" xfId="15243"/>
    <cellStyle name="Заголовок 1 2 2" xfId="15244"/>
    <cellStyle name="Заголовок 1 2 20" xfId="15245"/>
    <cellStyle name="Заголовок 1 2 3" xfId="15246"/>
    <cellStyle name="Заголовок 1 2 4" xfId="15247"/>
    <cellStyle name="Заголовок 1 2 5" xfId="15248"/>
    <cellStyle name="Заголовок 1 2 6" xfId="15249"/>
    <cellStyle name="Заголовок 1 2 7" xfId="15250"/>
    <cellStyle name="Заголовок 1 2 8" xfId="15251"/>
    <cellStyle name="Заголовок 1 2 9" xfId="15252"/>
    <cellStyle name="Заголовок 1 20" xfId="15253"/>
    <cellStyle name="Заголовок 1 21" xfId="15254"/>
    <cellStyle name="Заголовок 1 22" xfId="15255"/>
    <cellStyle name="Заголовок 1 22 2" xfId="15256"/>
    <cellStyle name="Заголовок 1 22 2 2" xfId="15257"/>
    <cellStyle name="Заголовок 1 22 2 3" xfId="15258"/>
    <cellStyle name="Заголовок 1 22 2 4" xfId="15259"/>
    <cellStyle name="Заголовок 1 22 3" xfId="15260"/>
    <cellStyle name="Заголовок 1 23" xfId="15261"/>
    <cellStyle name="Заголовок 1 23 2" xfId="15262"/>
    <cellStyle name="Заголовок 1 23 3" xfId="15263"/>
    <cellStyle name="Заголовок 1 23 4" xfId="15264"/>
    <cellStyle name="Заголовок 1 24" xfId="15265"/>
    <cellStyle name="Заголовок 1 25" xfId="15266"/>
    <cellStyle name="Заголовок 1 26" xfId="15267"/>
    <cellStyle name="Заголовок 1 27" xfId="15268"/>
    <cellStyle name="Заголовок 1 28" xfId="15269"/>
    <cellStyle name="Заголовок 1 29" xfId="15270"/>
    <cellStyle name="Заголовок 1 3" xfId="15271"/>
    <cellStyle name="Заголовок 1 3 2" xfId="15272"/>
    <cellStyle name="Заголовок 1 3 3" xfId="15273"/>
    <cellStyle name="Заголовок 1 30" xfId="15274"/>
    <cellStyle name="Заголовок 1 31" xfId="15275"/>
    <cellStyle name="Заголовок 1 32" xfId="15276"/>
    <cellStyle name="Заголовок 1 33" xfId="15277"/>
    <cellStyle name="Заголовок 1 34" xfId="15278"/>
    <cellStyle name="Заголовок 1 35" xfId="15279"/>
    <cellStyle name="Заголовок 1 36" xfId="15280"/>
    <cellStyle name="Заголовок 1 37" xfId="15281"/>
    <cellStyle name="Заголовок 1 4" xfId="15282"/>
    <cellStyle name="Заголовок 1 4 2" xfId="15283"/>
    <cellStyle name="Заголовок 1 4 3" xfId="15284"/>
    <cellStyle name="Заголовок 1 5" xfId="15285"/>
    <cellStyle name="Заголовок 1 5 2" xfId="15286"/>
    <cellStyle name="Заголовок 1 5 3" xfId="15287"/>
    <cellStyle name="Заголовок 1 6" xfId="15288"/>
    <cellStyle name="Заголовок 1 6 2" xfId="15289"/>
    <cellStyle name="Заголовок 1 6 3" xfId="15290"/>
    <cellStyle name="Заголовок 1 7" xfId="15291"/>
    <cellStyle name="Заголовок 1 7 2" xfId="15292"/>
    <cellStyle name="Заголовок 1 7 3" xfId="15293"/>
    <cellStyle name="Заголовок 1 8" xfId="15294"/>
    <cellStyle name="Заголовок 1 8 2" xfId="15295"/>
    <cellStyle name="Заголовок 1 8 3" xfId="15296"/>
    <cellStyle name="Заголовок 1 9" xfId="15297"/>
    <cellStyle name="Заголовок 1 9 2" xfId="15298"/>
    <cellStyle name="Заголовок 1 9 3" xfId="15299"/>
    <cellStyle name="Заголовок 2 1" xfId="15300"/>
    <cellStyle name="Заголовок 2 10" xfId="15301"/>
    <cellStyle name="Заголовок 2 10 2" xfId="15302"/>
    <cellStyle name="Заголовок 2 10 3" xfId="15303"/>
    <cellStyle name="Заголовок 2 11" xfId="15304"/>
    <cellStyle name="Заголовок 2 11 2" xfId="15305"/>
    <cellStyle name="Заголовок 2 11 3" xfId="15306"/>
    <cellStyle name="Заголовок 2 12" xfId="15307"/>
    <cellStyle name="Заголовок 2 12 2" xfId="15308"/>
    <cellStyle name="Заголовок 2 12 3" xfId="15309"/>
    <cellStyle name="Заголовок 2 13" xfId="15310"/>
    <cellStyle name="Заголовок 2 14" xfId="15311"/>
    <cellStyle name="Заголовок 2 15" xfId="15312"/>
    <cellStyle name="Заголовок 2 16" xfId="15313"/>
    <cellStyle name="Заголовок 2 17" xfId="15314"/>
    <cellStyle name="Заголовок 2 18" xfId="15315"/>
    <cellStyle name="Заголовок 2 19" xfId="15316"/>
    <cellStyle name="Заголовок 2 2" xfId="33"/>
    <cellStyle name="Заголовок 2 2 10" xfId="15317"/>
    <cellStyle name="Заголовок 2 2 11" xfId="15318"/>
    <cellStyle name="Заголовок 2 2 12" xfId="15319"/>
    <cellStyle name="Заголовок 2 2 13" xfId="15320"/>
    <cellStyle name="Заголовок 2 2 14" xfId="15321"/>
    <cellStyle name="Заголовок 2 2 15" xfId="15322"/>
    <cellStyle name="Заголовок 2 2 15 2" xfId="15323"/>
    <cellStyle name="Заголовок 2 2 16" xfId="15324"/>
    <cellStyle name="Заголовок 2 2 17" xfId="15325"/>
    <cellStyle name="Заголовок 2 2 18" xfId="15326"/>
    <cellStyle name="Заголовок 2 2 19" xfId="15327"/>
    <cellStyle name="Заголовок 2 2 2" xfId="15328"/>
    <cellStyle name="Заголовок 2 2 20" xfId="15329"/>
    <cellStyle name="Заголовок 2 2 3" xfId="15330"/>
    <cellStyle name="Заголовок 2 2 4" xfId="15331"/>
    <cellStyle name="Заголовок 2 2 5" xfId="15332"/>
    <cellStyle name="Заголовок 2 2 6" xfId="15333"/>
    <cellStyle name="Заголовок 2 2 7" xfId="15334"/>
    <cellStyle name="Заголовок 2 2 8" xfId="15335"/>
    <cellStyle name="Заголовок 2 2 9" xfId="15336"/>
    <cellStyle name="Заголовок 2 20" xfId="15337"/>
    <cellStyle name="Заголовок 2 21" xfId="15338"/>
    <cellStyle name="Заголовок 2 22" xfId="15339"/>
    <cellStyle name="Заголовок 2 22 2" xfId="15340"/>
    <cellStyle name="Заголовок 2 22 2 2" xfId="15341"/>
    <cellStyle name="Заголовок 2 22 2 3" xfId="15342"/>
    <cellStyle name="Заголовок 2 22 2 4" xfId="15343"/>
    <cellStyle name="Заголовок 2 22 3" xfId="15344"/>
    <cellStyle name="Заголовок 2 23" xfId="15345"/>
    <cellStyle name="Заголовок 2 23 2" xfId="15346"/>
    <cellStyle name="Заголовок 2 23 3" xfId="15347"/>
    <cellStyle name="Заголовок 2 23 4" xfId="15348"/>
    <cellStyle name="Заголовок 2 24" xfId="15349"/>
    <cellStyle name="Заголовок 2 25" xfId="15350"/>
    <cellStyle name="Заголовок 2 26" xfId="15351"/>
    <cellStyle name="Заголовок 2 27" xfId="15352"/>
    <cellStyle name="Заголовок 2 28" xfId="15353"/>
    <cellStyle name="Заголовок 2 29" xfId="15354"/>
    <cellStyle name="Заголовок 2 3" xfId="15355"/>
    <cellStyle name="Заголовок 2 3 2" xfId="15356"/>
    <cellStyle name="Заголовок 2 3 3" xfId="15357"/>
    <cellStyle name="Заголовок 2 30" xfId="15358"/>
    <cellStyle name="Заголовок 2 31" xfId="15359"/>
    <cellStyle name="Заголовок 2 32" xfId="15360"/>
    <cellStyle name="Заголовок 2 33" xfId="15361"/>
    <cellStyle name="Заголовок 2 34" xfId="15362"/>
    <cellStyle name="Заголовок 2 35" xfId="15363"/>
    <cellStyle name="Заголовок 2 36" xfId="15364"/>
    <cellStyle name="Заголовок 2 37" xfId="15365"/>
    <cellStyle name="Заголовок 2 4" xfId="15366"/>
    <cellStyle name="Заголовок 2 4 2" xfId="15367"/>
    <cellStyle name="Заголовок 2 4 3" xfId="15368"/>
    <cellStyle name="Заголовок 2 5" xfId="15369"/>
    <cellStyle name="Заголовок 2 5 2" xfId="15370"/>
    <cellStyle name="Заголовок 2 5 3" xfId="15371"/>
    <cellStyle name="Заголовок 2 6" xfId="15372"/>
    <cellStyle name="Заголовок 2 6 2" xfId="15373"/>
    <cellStyle name="Заголовок 2 6 3" xfId="15374"/>
    <cellStyle name="Заголовок 2 7" xfId="15375"/>
    <cellStyle name="Заголовок 2 7 2" xfId="15376"/>
    <cellStyle name="Заголовок 2 7 3" xfId="15377"/>
    <cellStyle name="Заголовок 2 8" xfId="15378"/>
    <cellStyle name="Заголовок 2 8 2" xfId="15379"/>
    <cellStyle name="Заголовок 2 8 3" xfId="15380"/>
    <cellStyle name="Заголовок 2 9" xfId="15381"/>
    <cellStyle name="Заголовок 2 9 2" xfId="15382"/>
    <cellStyle name="Заголовок 2 9 3" xfId="15383"/>
    <cellStyle name="Заголовок 3 1" xfId="15384"/>
    <cellStyle name="Заголовок 3 10" xfId="15385"/>
    <cellStyle name="Заголовок 3 10 2" xfId="15386"/>
    <cellStyle name="Заголовок 3 10 3" xfId="15387"/>
    <cellStyle name="Заголовок 3 11" xfId="15388"/>
    <cellStyle name="Заголовок 3 11 2" xfId="15389"/>
    <cellStyle name="Заголовок 3 11 3" xfId="15390"/>
    <cellStyle name="Заголовок 3 12" xfId="15391"/>
    <cellStyle name="Заголовок 3 12 2" xfId="15392"/>
    <cellStyle name="Заголовок 3 12 3" xfId="15393"/>
    <cellStyle name="Заголовок 3 13" xfId="15394"/>
    <cellStyle name="Заголовок 3 14" xfId="15395"/>
    <cellStyle name="Заголовок 3 15" xfId="15396"/>
    <cellStyle name="Заголовок 3 16" xfId="15397"/>
    <cellStyle name="Заголовок 3 17" xfId="15398"/>
    <cellStyle name="Заголовок 3 18" xfId="15399"/>
    <cellStyle name="Заголовок 3 19" xfId="15400"/>
    <cellStyle name="Заголовок 3 2" xfId="34"/>
    <cellStyle name="Заголовок 3 2 10" xfId="15401"/>
    <cellStyle name="Заголовок 3 2 11" xfId="15402"/>
    <cellStyle name="Заголовок 3 2 12" xfId="15403"/>
    <cellStyle name="Заголовок 3 2 13" xfId="15404"/>
    <cellStyle name="Заголовок 3 2 14" xfId="15405"/>
    <cellStyle name="Заголовок 3 2 15" xfId="15406"/>
    <cellStyle name="Заголовок 3 2 16" xfId="15407"/>
    <cellStyle name="Заголовок 3 2 17" xfId="15408"/>
    <cellStyle name="Заголовок 3 2 18" xfId="15409"/>
    <cellStyle name="Заголовок 3 2 19" xfId="15410"/>
    <cellStyle name="Заголовок 3 2 2" xfId="15411"/>
    <cellStyle name="Заголовок 3 2 20" xfId="15412"/>
    <cellStyle name="Заголовок 3 2 21" xfId="15413"/>
    <cellStyle name="Заголовок 3 2 22" xfId="15414"/>
    <cellStyle name="Заголовок 3 2 23" xfId="15415"/>
    <cellStyle name="Заголовок 3 2 24" xfId="15416"/>
    <cellStyle name="Заголовок 3 2 25" xfId="15417"/>
    <cellStyle name="Заголовок 3 2 26" xfId="15418"/>
    <cellStyle name="Заголовок 3 2 27" xfId="15419"/>
    <cellStyle name="Заголовок 3 2 28" xfId="15420"/>
    <cellStyle name="Заголовок 3 2 29" xfId="15421"/>
    <cellStyle name="Заголовок 3 2 3" xfId="15422"/>
    <cellStyle name="Заголовок 3 2 30" xfId="15423"/>
    <cellStyle name="Заголовок 3 2 30 2" xfId="15424"/>
    <cellStyle name="Заголовок 3 2 31" xfId="15425"/>
    <cellStyle name="Заголовок 3 2 32" xfId="15426"/>
    <cellStyle name="Заголовок 3 2 33" xfId="15427"/>
    <cellStyle name="Заголовок 3 2 34" xfId="15428"/>
    <cellStyle name="Заголовок 3 2 35" xfId="15429"/>
    <cellStyle name="Заголовок 3 2 4" xfId="15430"/>
    <cellStyle name="Заголовок 3 2 5" xfId="15431"/>
    <cellStyle name="Заголовок 3 2 6" xfId="15432"/>
    <cellStyle name="Заголовок 3 2 7" xfId="15433"/>
    <cellStyle name="Заголовок 3 2 8" xfId="15434"/>
    <cellStyle name="Заголовок 3 2 9" xfId="15435"/>
    <cellStyle name="Заголовок 3 20" xfId="15436"/>
    <cellStyle name="Заголовок 3 21" xfId="15437"/>
    <cellStyle name="Заголовок 3 22" xfId="15438"/>
    <cellStyle name="Заголовок 3 22 2" xfId="15439"/>
    <cellStyle name="Заголовок 3 22 2 2" xfId="15440"/>
    <cellStyle name="Заголовок 3 22 2 3" xfId="15441"/>
    <cellStyle name="Заголовок 3 22 2 4" xfId="15442"/>
    <cellStyle name="Заголовок 3 22 3" xfId="15443"/>
    <cellStyle name="Заголовок 3 23" xfId="15444"/>
    <cellStyle name="Заголовок 3 23 2" xfId="15445"/>
    <cellStyle name="Заголовок 3 23 3" xfId="15446"/>
    <cellStyle name="Заголовок 3 23 4" xfId="15447"/>
    <cellStyle name="Заголовок 3 24" xfId="15448"/>
    <cellStyle name="Заголовок 3 25" xfId="15449"/>
    <cellStyle name="Заголовок 3 26" xfId="15450"/>
    <cellStyle name="Заголовок 3 27" xfId="15451"/>
    <cellStyle name="Заголовок 3 28" xfId="15452"/>
    <cellStyle name="Заголовок 3 29" xfId="15453"/>
    <cellStyle name="Заголовок 3 3" xfId="15454"/>
    <cellStyle name="Заголовок 3 3 10" xfId="15455"/>
    <cellStyle name="Заголовок 3 3 11" xfId="15456"/>
    <cellStyle name="Заголовок 3 3 12" xfId="15457"/>
    <cellStyle name="Заголовок 3 3 13" xfId="15458"/>
    <cellStyle name="Заголовок 3 3 14" xfId="15459"/>
    <cellStyle name="Заголовок 3 3 15" xfId="15460"/>
    <cellStyle name="Заголовок 3 3 16" xfId="15461"/>
    <cellStyle name="Заголовок 3 3 17" xfId="15462"/>
    <cellStyle name="Заголовок 3 3 18" xfId="15463"/>
    <cellStyle name="Заголовок 3 3 19" xfId="15464"/>
    <cellStyle name="Заголовок 3 3 2" xfId="15465"/>
    <cellStyle name="Заголовок 3 3 20" xfId="15466"/>
    <cellStyle name="Заголовок 3 3 21" xfId="15467"/>
    <cellStyle name="Заголовок 3 3 22" xfId="15468"/>
    <cellStyle name="Заголовок 3 3 23" xfId="15469"/>
    <cellStyle name="Заголовок 3 3 24" xfId="15470"/>
    <cellStyle name="Заголовок 3 3 25" xfId="15471"/>
    <cellStyle name="Заголовок 3 3 26" xfId="15472"/>
    <cellStyle name="Заголовок 3 3 27" xfId="15473"/>
    <cellStyle name="Заголовок 3 3 28" xfId="15474"/>
    <cellStyle name="Заголовок 3 3 29" xfId="15475"/>
    <cellStyle name="Заголовок 3 3 3" xfId="15476"/>
    <cellStyle name="Заголовок 3 3 4" xfId="15477"/>
    <cellStyle name="Заголовок 3 3 5" xfId="15478"/>
    <cellStyle name="Заголовок 3 3 6" xfId="15479"/>
    <cellStyle name="Заголовок 3 3 7" xfId="15480"/>
    <cellStyle name="Заголовок 3 3 8" xfId="15481"/>
    <cellStyle name="Заголовок 3 3 9" xfId="15482"/>
    <cellStyle name="Заголовок 3 30" xfId="15483"/>
    <cellStyle name="Заголовок 3 31" xfId="15484"/>
    <cellStyle name="Заголовок 3 32" xfId="15485"/>
    <cellStyle name="Заголовок 3 33" xfId="15486"/>
    <cellStyle name="Заголовок 3 34" xfId="15487"/>
    <cellStyle name="Заголовок 3 35" xfId="15488"/>
    <cellStyle name="Заголовок 3 36" xfId="15489"/>
    <cellStyle name="Заголовок 3 37" xfId="15490"/>
    <cellStyle name="Заголовок 3 4" xfId="15491"/>
    <cellStyle name="Заголовок 3 4 10" xfId="15492"/>
    <cellStyle name="Заголовок 3 4 11" xfId="15493"/>
    <cellStyle name="Заголовок 3 4 12" xfId="15494"/>
    <cellStyle name="Заголовок 3 4 13" xfId="15495"/>
    <cellStyle name="Заголовок 3 4 14" xfId="15496"/>
    <cellStyle name="Заголовок 3 4 15" xfId="15497"/>
    <cellStyle name="Заголовок 3 4 16" xfId="15498"/>
    <cellStyle name="Заголовок 3 4 17" xfId="15499"/>
    <cellStyle name="Заголовок 3 4 18" xfId="15500"/>
    <cellStyle name="Заголовок 3 4 19" xfId="15501"/>
    <cellStyle name="Заголовок 3 4 2" xfId="15502"/>
    <cellStyle name="Заголовок 3 4 20" xfId="15503"/>
    <cellStyle name="Заголовок 3 4 21" xfId="15504"/>
    <cellStyle name="Заголовок 3 4 22" xfId="15505"/>
    <cellStyle name="Заголовок 3 4 23" xfId="15506"/>
    <cellStyle name="Заголовок 3 4 24" xfId="15507"/>
    <cellStyle name="Заголовок 3 4 25" xfId="15508"/>
    <cellStyle name="Заголовок 3 4 26" xfId="15509"/>
    <cellStyle name="Заголовок 3 4 27" xfId="15510"/>
    <cellStyle name="Заголовок 3 4 28" xfId="15511"/>
    <cellStyle name="Заголовок 3 4 29" xfId="15512"/>
    <cellStyle name="Заголовок 3 4 3" xfId="15513"/>
    <cellStyle name="Заголовок 3 4 4" xfId="15514"/>
    <cellStyle name="Заголовок 3 4 5" xfId="15515"/>
    <cellStyle name="Заголовок 3 4 6" xfId="15516"/>
    <cellStyle name="Заголовок 3 4 7" xfId="15517"/>
    <cellStyle name="Заголовок 3 4 8" xfId="15518"/>
    <cellStyle name="Заголовок 3 4 9" xfId="15519"/>
    <cellStyle name="Заголовок 3 5" xfId="15520"/>
    <cellStyle name="Заголовок 3 5 10" xfId="15521"/>
    <cellStyle name="Заголовок 3 5 11" xfId="15522"/>
    <cellStyle name="Заголовок 3 5 12" xfId="15523"/>
    <cellStyle name="Заголовок 3 5 13" xfId="15524"/>
    <cellStyle name="Заголовок 3 5 14" xfId="15525"/>
    <cellStyle name="Заголовок 3 5 15" xfId="15526"/>
    <cellStyle name="Заголовок 3 5 16" xfId="15527"/>
    <cellStyle name="Заголовок 3 5 17" xfId="15528"/>
    <cellStyle name="Заголовок 3 5 18" xfId="15529"/>
    <cellStyle name="Заголовок 3 5 19" xfId="15530"/>
    <cellStyle name="Заголовок 3 5 2" xfId="15531"/>
    <cellStyle name="Заголовок 3 5 20" xfId="15532"/>
    <cellStyle name="Заголовок 3 5 21" xfId="15533"/>
    <cellStyle name="Заголовок 3 5 22" xfId="15534"/>
    <cellStyle name="Заголовок 3 5 23" xfId="15535"/>
    <cellStyle name="Заголовок 3 5 24" xfId="15536"/>
    <cellStyle name="Заголовок 3 5 25" xfId="15537"/>
    <cellStyle name="Заголовок 3 5 26" xfId="15538"/>
    <cellStyle name="Заголовок 3 5 27" xfId="15539"/>
    <cellStyle name="Заголовок 3 5 28" xfId="15540"/>
    <cellStyle name="Заголовок 3 5 29" xfId="15541"/>
    <cellStyle name="Заголовок 3 5 3" xfId="15542"/>
    <cellStyle name="Заголовок 3 5 4" xfId="15543"/>
    <cellStyle name="Заголовок 3 5 5" xfId="15544"/>
    <cellStyle name="Заголовок 3 5 6" xfId="15545"/>
    <cellStyle name="Заголовок 3 5 7" xfId="15546"/>
    <cellStyle name="Заголовок 3 5 8" xfId="15547"/>
    <cellStyle name="Заголовок 3 5 9" xfId="15548"/>
    <cellStyle name="Заголовок 3 6" xfId="15549"/>
    <cellStyle name="Заголовок 3 6 10" xfId="15550"/>
    <cellStyle name="Заголовок 3 6 11" xfId="15551"/>
    <cellStyle name="Заголовок 3 6 12" xfId="15552"/>
    <cellStyle name="Заголовок 3 6 13" xfId="15553"/>
    <cellStyle name="Заголовок 3 6 14" xfId="15554"/>
    <cellStyle name="Заголовок 3 6 15" xfId="15555"/>
    <cellStyle name="Заголовок 3 6 16" xfId="15556"/>
    <cellStyle name="Заголовок 3 6 17" xfId="15557"/>
    <cellStyle name="Заголовок 3 6 18" xfId="15558"/>
    <cellStyle name="Заголовок 3 6 19" xfId="15559"/>
    <cellStyle name="Заголовок 3 6 2" xfId="15560"/>
    <cellStyle name="Заголовок 3 6 20" xfId="15561"/>
    <cellStyle name="Заголовок 3 6 21" xfId="15562"/>
    <cellStyle name="Заголовок 3 6 22" xfId="15563"/>
    <cellStyle name="Заголовок 3 6 23" xfId="15564"/>
    <cellStyle name="Заголовок 3 6 24" xfId="15565"/>
    <cellStyle name="Заголовок 3 6 25" xfId="15566"/>
    <cellStyle name="Заголовок 3 6 26" xfId="15567"/>
    <cellStyle name="Заголовок 3 6 27" xfId="15568"/>
    <cellStyle name="Заголовок 3 6 28" xfId="15569"/>
    <cellStyle name="Заголовок 3 6 29" xfId="15570"/>
    <cellStyle name="Заголовок 3 6 3" xfId="15571"/>
    <cellStyle name="Заголовок 3 6 4" xfId="15572"/>
    <cellStyle name="Заголовок 3 6 5" xfId="15573"/>
    <cellStyle name="Заголовок 3 6 6" xfId="15574"/>
    <cellStyle name="Заголовок 3 6 7" xfId="15575"/>
    <cellStyle name="Заголовок 3 6 8" xfId="15576"/>
    <cellStyle name="Заголовок 3 6 9" xfId="15577"/>
    <cellStyle name="Заголовок 3 7" xfId="15578"/>
    <cellStyle name="Заголовок 3 7 10" xfId="15579"/>
    <cellStyle name="Заголовок 3 7 11" xfId="15580"/>
    <cellStyle name="Заголовок 3 7 12" xfId="15581"/>
    <cellStyle name="Заголовок 3 7 13" xfId="15582"/>
    <cellStyle name="Заголовок 3 7 14" xfId="15583"/>
    <cellStyle name="Заголовок 3 7 15" xfId="15584"/>
    <cellStyle name="Заголовок 3 7 16" xfId="15585"/>
    <cellStyle name="Заголовок 3 7 17" xfId="15586"/>
    <cellStyle name="Заголовок 3 7 18" xfId="15587"/>
    <cellStyle name="Заголовок 3 7 19" xfId="15588"/>
    <cellStyle name="Заголовок 3 7 2" xfId="15589"/>
    <cellStyle name="Заголовок 3 7 20" xfId="15590"/>
    <cellStyle name="Заголовок 3 7 21" xfId="15591"/>
    <cellStyle name="Заголовок 3 7 22" xfId="15592"/>
    <cellStyle name="Заголовок 3 7 23" xfId="15593"/>
    <cellStyle name="Заголовок 3 7 24" xfId="15594"/>
    <cellStyle name="Заголовок 3 7 25" xfId="15595"/>
    <cellStyle name="Заголовок 3 7 26" xfId="15596"/>
    <cellStyle name="Заголовок 3 7 27" xfId="15597"/>
    <cellStyle name="Заголовок 3 7 28" xfId="15598"/>
    <cellStyle name="Заголовок 3 7 29" xfId="15599"/>
    <cellStyle name="Заголовок 3 7 3" xfId="15600"/>
    <cellStyle name="Заголовок 3 7 4" xfId="15601"/>
    <cellStyle name="Заголовок 3 7 5" xfId="15602"/>
    <cellStyle name="Заголовок 3 7 6" xfId="15603"/>
    <cellStyle name="Заголовок 3 7 7" xfId="15604"/>
    <cellStyle name="Заголовок 3 7 8" xfId="15605"/>
    <cellStyle name="Заголовок 3 7 9" xfId="15606"/>
    <cellStyle name="Заголовок 3 8" xfId="15607"/>
    <cellStyle name="Заголовок 3 8 10" xfId="15608"/>
    <cellStyle name="Заголовок 3 8 11" xfId="15609"/>
    <cellStyle name="Заголовок 3 8 12" xfId="15610"/>
    <cellStyle name="Заголовок 3 8 13" xfId="15611"/>
    <cellStyle name="Заголовок 3 8 14" xfId="15612"/>
    <cellStyle name="Заголовок 3 8 15" xfId="15613"/>
    <cellStyle name="Заголовок 3 8 16" xfId="15614"/>
    <cellStyle name="Заголовок 3 8 17" xfId="15615"/>
    <cellStyle name="Заголовок 3 8 18" xfId="15616"/>
    <cellStyle name="Заголовок 3 8 19" xfId="15617"/>
    <cellStyle name="Заголовок 3 8 2" xfId="15618"/>
    <cellStyle name="Заголовок 3 8 20" xfId="15619"/>
    <cellStyle name="Заголовок 3 8 21" xfId="15620"/>
    <cellStyle name="Заголовок 3 8 22" xfId="15621"/>
    <cellStyle name="Заголовок 3 8 23" xfId="15622"/>
    <cellStyle name="Заголовок 3 8 24" xfId="15623"/>
    <cellStyle name="Заголовок 3 8 25" xfId="15624"/>
    <cellStyle name="Заголовок 3 8 26" xfId="15625"/>
    <cellStyle name="Заголовок 3 8 27" xfId="15626"/>
    <cellStyle name="Заголовок 3 8 28" xfId="15627"/>
    <cellStyle name="Заголовок 3 8 29" xfId="15628"/>
    <cellStyle name="Заголовок 3 8 3" xfId="15629"/>
    <cellStyle name="Заголовок 3 8 4" xfId="15630"/>
    <cellStyle name="Заголовок 3 8 5" xfId="15631"/>
    <cellStyle name="Заголовок 3 8 6" xfId="15632"/>
    <cellStyle name="Заголовок 3 8 7" xfId="15633"/>
    <cellStyle name="Заголовок 3 8 8" xfId="15634"/>
    <cellStyle name="Заголовок 3 8 9" xfId="15635"/>
    <cellStyle name="Заголовок 3 9" xfId="15636"/>
    <cellStyle name="Заголовок 3 9 10" xfId="15637"/>
    <cellStyle name="Заголовок 3 9 11" xfId="15638"/>
    <cellStyle name="Заголовок 3 9 12" xfId="15639"/>
    <cellStyle name="Заголовок 3 9 13" xfId="15640"/>
    <cellStyle name="Заголовок 3 9 14" xfId="15641"/>
    <cellStyle name="Заголовок 3 9 15" xfId="15642"/>
    <cellStyle name="Заголовок 3 9 16" xfId="15643"/>
    <cellStyle name="Заголовок 3 9 17" xfId="15644"/>
    <cellStyle name="Заголовок 3 9 18" xfId="15645"/>
    <cellStyle name="Заголовок 3 9 19" xfId="15646"/>
    <cellStyle name="Заголовок 3 9 2" xfId="15647"/>
    <cellStyle name="Заголовок 3 9 20" xfId="15648"/>
    <cellStyle name="Заголовок 3 9 21" xfId="15649"/>
    <cellStyle name="Заголовок 3 9 22" xfId="15650"/>
    <cellStyle name="Заголовок 3 9 23" xfId="15651"/>
    <cellStyle name="Заголовок 3 9 24" xfId="15652"/>
    <cellStyle name="Заголовок 3 9 25" xfId="15653"/>
    <cellStyle name="Заголовок 3 9 26" xfId="15654"/>
    <cellStyle name="Заголовок 3 9 27" xfId="15655"/>
    <cellStyle name="Заголовок 3 9 28" xfId="15656"/>
    <cellStyle name="Заголовок 3 9 29" xfId="15657"/>
    <cellStyle name="Заголовок 3 9 3" xfId="15658"/>
    <cellStyle name="Заголовок 3 9 4" xfId="15659"/>
    <cellStyle name="Заголовок 3 9 5" xfId="15660"/>
    <cellStyle name="Заголовок 3 9 6" xfId="15661"/>
    <cellStyle name="Заголовок 3 9 7" xfId="15662"/>
    <cellStyle name="Заголовок 3 9 8" xfId="15663"/>
    <cellStyle name="Заголовок 3 9 9" xfId="15664"/>
    <cellStyle name="Заголовок 4 1" xfId="15665"/>
    <cellStyle name="Заголовок 4 10" xfId="15666"/>
    <cellStyle name="Заголовок 4 10 2" xfId="15667"/>
    <cellStyle name="Заголовок 4 10 3" xfId="15668"/>
    <cellStyle name="Заголовок 4 11" xfId="15669"/>
    <cellStyle name="Заголовок 4 11 2" xfId="15670"/>
    <cellStyle name="Заголовок 4 11 3" xfId="15671"/>
    <cellStyle name="Заголовок 4 12" xfId="15672"/>
    <cellStyle name="Заголовок 4 12 2" xfId="15673"/>
    <cellStyle name="Заголовок 4 12 3" xfId="15674"/>
    <cellStyle name="Заголовок 4 13" xfId="15675"/>
    <cellStyle name="Заголовок 4 14" xfId="15676"/>
    <cellStyle name="Заголовок 4 15" xfId="15677"/>
    <cellStyle name="Заголовок 4 16" xfId="15678"/>
    <cellStyle name="Заголовок 4 17" xfId="15679"/>
    <cellStyle name="Заголовок 4 18" xfId="15680"/>
    <cellStyle name="Заголовок 4 19" xfId="15681"/>
    <cellStyle name="Заголовок 4 2" xfId="35"/>
    <cellStyle name="Заголовок 4 2 10" xfId="15682"/>
    <cellStyle name="Заголовок 4 2 11" xfId="15683"/>
    <cellStyle name="Заголовок 4 2 12" xfId="15684"/>
    <cellStyle name="Заголовок 4 2 13" xfId="15685"/>
    <cellStyle name="Заголовок 4 2 14" xfId="15686"/>
    <cellStyle name="Заголовок 4 2 15" xfId="15687"/>
    <cellStyle name="Заголовок 4 2 15 2" xfId="15688"/>
    <cellStyle name="Заголовок 4 2 16" xfId="15689"/>
    <cellStyle name="Заголовок 4 2 17" xfId="15690"/>
    <cellStyle name="Заголовок 4 2 18" xfId="15691"/>
    <cellStyle name="Заголовок 4 2 19" xfId="15692"/>
    <cellStyle name="Заголовок 4 2 2" xfId="15693"/>
    <cellStyle name="Заголовок 4 2 20" xfId="15694"/>
    <cellStyle name="Заголовок 4 2 3" xfId="15695"/>
    <cellStyle name="Заголовок 4 2 4" xfId="15696"/>
    <cellStyle name="Заголовок 4 2 5" xfId="15697"/>
    <cellStyle name="Заголовок 4 2 6" xfId="15698"/>
    <cellStyle name="Заголовок 4 2 7" xfId="15699"/>
    <cellStyle name="Заголовок 4 2 8" xfId="15700"/>
    <cellStyle name="Заголовок 4 2 9" xfId="15701"/>
    <cellStyle name="Заголовок 4 20" xfId="15702"/>
    <cellStyle name="Заголовок 4 21" xfId="15703"/>
    <cellStyle name="Заголовок 4 22" xfId="15704"/>
    <cellStyle name="Заголовок 4 22 2" xfId="15705"/>
    <cellStyle name="Заголовок 4 23" xfId="15706"/>
    <cellStyle name="Заголовок 4 24" xfId="15707"/>
    <cellStyle name="Заголовок 4 25" xfId="15708"/>
    <cellStyle name="Заголовок 4 26" xfId="15709"/>
    <cellStyle name="Заголовок 4 27" xfId="15710"/>
    <cellStyle name="Заголовок 4 28" xfId="15711"/>
    <cellStyle name="Заголовок 4 29" xfId="15712"/>
    <cellStyle name="Заголовок 4 3" xfId="15713"/>
    <cellStyle name="Заголовок 4 3 2" xfId="15714"/>
    <cellStyle name="Заголовок 4 3 3" xfId="15715"/>
    <cellStyle name="Заголовок 4 30" xfId="15716"/>
    <cellStyle name="Заголовок 4 31" xfId="15717"/>
    <cellStyle name="Заголовок 4 32" xfId="15718"/>
    <cellStyle name="Заголовок 4 33" xfId="15719"/>
    <cellStyle name="Заголовок 4 34" xfId="15720"/>
    <cellStyle name="Заголовок 4 35" xfId="15721"/>
    <cellStyle name="Заголовок 4 36" xfId="15722"/>
    <cellStyle name="Заголовок 4 37" xfId="15723"/>
    <cellStyle name="Заголовок 4 38" xfId="15724"/>
    <cellStyle name="Заголовок 4 4" xfId="15725"/>
    <cellStyle name="Заголовок 4 4 2" xfId="15726"/>
    <cellStyle name="Заголовок 4 4 3" xfId="15727"/>
    <cellStyle name="Заголовок 4 5" xfId="15728"/>
    <cellStyle name="Заголовок 4 5 2" xfId="15729"/>
    <cellStyle name="Заголовок 4 5 3" xfId="15730"/>
    <cellStyle name="Заголовок 4 6" xfId="15731"/>
    <cellStyle name="Заголовок 4 6 2" xfId="15732"/>
    <cellStyle name="Заголовок 4 6 3" xfId="15733"/>
    <cellStyle name="Заголовок 4 7" xfId="15734"/>
    <cellStyle name="Заголовок 4 7 2" xfId="15735"/>
    <cellStyle name="Заголовок 4 7 3" xfId="15736"/>
    <cellStyle name="Заголовок 4 8" xfId="15737"/>
    <cellStyle name="Заголовок 4 8 2" xfId="15738"/>
    <cellStyle name="Заголовок 4 8 3" xfId="15739"/>
    <cellStyle name="Заголовок 4 9" xfId="15740"/>
    <cellStyle name="Заголовок 4 9 2" xfId="15741"/>
    <cellStyle name="Заголовок 4 9 3" xfId="15742"/>
    <cellStyle name="Заголовок 5" xfId="15743"/>
    <cellStyle name="Заголовок 6" xfId="15744"/>
    <cellStyle name="Заголовок 7" xfId="15745"/>
    <cellStyle name="Заголовок 8" xfId="15746"/>
    <cellStyle name="Звичайний 2" xfId="15747"/>
    <cellStyle name="Звичайний_Аркуш1" xfId="15748"/>
    <cellStyle name="Импорт из финансов" xfId="15749"/>
    <cellStyle name="Импорт из финансов 2" xfId="15750"/>
    <cellStyle name="Информация" xfId="15751"/>
    <cellStyle name="Информация 2" xfId="15752"/>
    <cellStyle name="Итог 1" xfId="15753"/>
    <cellStyle name="Итог 1 2" xfId="15754"/>
    <cellStyle name="Итог 1 3" xfId="15755"/>
    <cellStyle name="Итог 10" xfId="15756"/>
    <cellStyle name="Итог 10 2" xfId="15757"/>
    <cellStyle name="Итог 10 2 2" xfId="15758"/>
    <cellStyle name="Итог 10 2 2 2" xfId="15759"/>
    <cellStyle name="Итог 10 2 2 3" xfId="15760"/>
    <cellStyle name="Итог 10 2 2 4" xfId="15761"/>
    <cellStyle name="Итог 10 2 2 5" xfId="15762"/>
    <cellStyle name="Итог 10 2 3" xfId="15763"/>
    <cellStyle name="Итог 10 2 3 2" xfId="15764"/>
    <cellStyle name="Итог 10 2 4" xfId="15765"/>
    <cellStyle name="Итог 10 2 4 2" xfId="15766"/>
    <cellStyle name="Итог 10 2 5" xfId="15767"/>
    <cellStyle name="Итог 10 2 5 2" xfId="15768"/>
    <cellStyle name="Итог 10 2 6" xfId="15769"/>
    <cellStyle name="Итог 10 2 6 2" xfId="15770"/>
    <cellStyle name="Итог 10 2 7" xfId="15771"/>
    <cellStyle name="Итог 10 3" xfId="15772"/>
    <cellStyle name="Итог 10 3 2" xfId="15773"/>
    <cellStyle name="Итог 10 3 2 2" xfId="15774"/>
    <cellStyle name="Итог 10 3 3" xfId="15775"/>
    <cellStyle name="Итог 10 3 3 2" xfId="15776"/>
    <cellStyle name="Итог 10 3 4" xfId="15777"/>
    <cellStyle name="Итог 10 3 4 2" xfId="15778"/>
    <cellStyle name="Итог 10 3 5" xfId="15779"/>
    <cellStyle name="Итог 10 3 5 2" xfId="15780"/>
    <cellStyle name="Итог 10 3 6" xfId="15781"/>
    <cellStyle name="Итог 10 3 6 2" xfId="15782"/>
    <cellStyle name="Итог 10 3 7" xfId="15783"/>
    <cellStyle name="Итог 10 4" xfId="15784"/>
    <cellStyle name="Итог 10 4 2" xfId="15785"/>
    <cellStyle name="Итог 10 5" xfId="15786"/>
    <cellStyle name="Итог 10 5 2" xfId="15787"/>
    <cellStyle name="Итог 10 6" xfId="15788"/>
    <cellStyle name="Итог 10 6 2" xfId="15789"/>
    <cellStyle name="Итог 10 7" xfId="15790"/>
    <cellStyle name="Итог 10 7 2" xfId="15791"/>
    <cellStyle name="Итог 10 8" xfId="15792"/>
    <cellStyle name="Итог 10 8 2" xfId="15793"/>
    <cellStyle name="Итог 11" xfId="15794"/>
    <cellStyle name="Итог 11 2" xfId="15795"/>
    <cellStyle name="Итог 11 2 2" xfId="15796"/>
    <cellStyle name="Итог 11 2 2 2" xfId="15797"/>
    <cellStyle name="Итог 11 2 2 3" xfId="15798"/>
    <cellStyle name="Итог 11 2 2 4" xfId="15799"/>
    <cellStyle name="Итог 11 2 2 5" xfId="15800"/>
    <cellStyle name="Итог 11 2 3" xfId="15801"/>
    <cellStyle name="Итог 11 2 3 2" xfId="15802"/>
    <cellStyle name="Итог 11 2 4" xfId="15803"/>
    <cellStyle name="Итог 11 2 4 2" xfId="15804"/>
    <cellStyle name="Итог 11 2 5" xfId="15805"/>
    <cellStyle name="Итог 11 2 5 2" xfId="15806"/>
    <cellStyle name="Итог 11 2 6" xfId="15807"/>
    <cellStyle name="Итог 11 2 6 2" xfId="15808"/>
    <cellStyle name="Итог 11 2 7" xfId="15809"/>
    <cellStyle name="Итог 11 3" xfId="15810"/>
    <cellStyle name="Итог 11 3 2" xfId="15811"/>
    <cellStyle name="Итог 11 3 2 2" xfId="15812"/>
    <cellStyle name="Итог 11 3 3" xfId="15813"/>
    <cellStyle name="Итог 11 3 3 2" xfId="15814"/>
    <cellStyle name="Итог 11 3 4" xfId="15815"/>
    <cellStyle name="Итог 11 3 4 2" xfId="15816"/>
    <cellStyle name="Итог 11 3 5" xfId="15817"/>
    <cellStyle name="Итог 11 3 5 2" xfId="15818"/>
    <cellStyle name="Итог 11 3 6" xfId="15819"/>
    <cellStyle name="Итог 11 3 6 2" xfId="15820"/>
    <cellStyle name="Итог 11 3 7" xfId="15821"/>
    <cellStyle name="Итог 11 4" xfId="15822"/>
    <cellStyle name="Итог 11 4 2" xfId="15823"/>
    <cellStyle name="Итог 11 5" xfId="15824"/>
    <cellStyle name="Итог 11 5 2" xfId="15825"/>
    <cellStyle name="Итог 11 6" xfId="15826"/>
    <cellStyle name="Итог 11 6 2" xfId="15827"/>
    <cellStyle name="Итог 11 7" xfId="15828"/>
    <cellStyle name="Итог 11 7 2" xfId="15829"/>
    <cellStyle name="Итог 11 8" xfId="15830"/>
    <cellStyle name="Итог 11 8 2" xfId="15831"/>
    <cellStyle name="Итог 12" xfId="15832"/>
    <cellStyle name="Итог 12 2" xfId="15833"/>
    <cellStyle name="Итог 12 2 2" xfId="15834"/>
    <cellStyle name="Итог 12 2 2 2" xfId="15835"/>
    <cellStyle name="Итог 12 2 2 3" xfId="15836"/>
    <cellStyle name="Итог 12 2 2 4" xfId="15837"/>
    <cellStyle name="Итог 12 2 2 5" xfId="15838"/>
    <cellStyle name="Итог 12 2 3" xfId="15839"/>
    <cellStyle name="Итог 12 2 3 2" xfId="15840"/>
    <cellStyle name="Итог 12 2 4" xfId="15841"/>
    <cellStyle name="Итог 12 2 4 2" xfId="15842"/>
    <cellStyle name="Итог 12 2 5" xfId="15843"/>
    <cellStyle name="Итог 12 2 5 2" xfId="15844"/>
    <cellStyle name="Итог 12 2 6" xfId="15845"/>
    <cellStyle name="Итог 12 2 6 2" xfId="15846"/>
    <cellStyle name="Итог 12 2 7" xfId="15847"/>
    <cellStyle name="Итог 12 3" xfId="15848"/>
    <cellStyle name="Итог 12 3 2" xfId="15849"/>
    <cellStyle name="Итог 12 3 2 2" xfId="15850"/>
    <cellStyle name="Итог 12 3 3" xfId="15851"/>
    <cellStyle name="Итог 12 3 3 2" xfId="15852"/>
    <cellStyle name="Итог 12 3 4" xfId="15853"/>
    <cellStyle name="Итог 12 3 4 2" xfId="15854"/>
    <cellStyle name="Итог 12 3 5" xfId="15855"/>
    <cellStyle name="Итог 12 3 5 2" xfId="15856"/>
    <cellStyle name="Итог 12 3 6" xfId="15857"/>
    <cellStyle name="Итог 12 3 6 2" xfId="15858"/>
    <cellStyle name="Итог 12 3 7" xfId="15859"/>
    <cellStyle name="Итог 12 4" xfId="15860"/>
    <cellStyle name="Итог 12 4 2" xfId="15861"/>
    <cellStyle name="Итог 12 5" xfId="15862"/>
    <cellStyle name="Итог 12 5 2" xfId="15863"/>
    <cellStyle name="Итог 12 6" xfId="15864"/>
    <cellStyle name="Итог 12 6 2" xfId="15865"/>
    <cellStyle name="Итог 12 7" xfId="15866"/>
    <cellStyle name="Итог 12 7 2" xfId="15867"/>
    <cellStyle name="Итог 12 8" xfId="15868"/>
    <cellStyle name="Итог 12 8 2" xfId="15869"/>
    <cellStyle name="Итог 13" xfId="15870"/>
    <cellStyle name="Итог 13 2" xfId="15871"/>
    <cellStyle name="Итог 13 2 2" xfId="15872"/>
    <cellStyle name="Итог 13 2 2 2" xfId="15873"/>
    <cellStyle name="Итог 13 2 2 3" xfId="15874"/>
    <cellStyle name="Итог 13 2 2 4" xfId="15875"/>
    <cellStyle name="Итог 13 2 2 5" xfId="15876"/>
    <cellStyle name="Итог 13 2 3" xfId="15877"/>
    <cellStyle name="Итог 13 2 3 2" xfId="15878"/>
    <cellStyle name="Итог 13 2 4" xfId="15879"/>
    <cellStyle name="Итог 13 2 4 2" xfId="15880"/>
    <cellStyle name="Итог 13 2 5" xfId="15881"/>
    <cellStyle name="Итог 13 2 5 2" xfId="15882"/>
    <cellStyle name="Итог 13 2 6" xfId="15883"/>
    <cellStyle name="Итог 13 2 6 2" xfId="15884"/>
    <cellStyle name="Итог 13 2 7" xfId="15885"/>
    <cellStyle name="Итог 13 3" xfId="15886"/>
    <cellStyle name="Итог 13 3 2" xfId="15887"/>
    <cellStyle name="Итог 13 3 2 2" xfId="15888"/>
    <cellStyle name="Итог 13 3 3" xfId="15889"/>
    <cellStyle name="Итог 13 3 3 2" xfId="15890"/>
    <cellStyle name="Итог 13 3 4" xfId="15891"/>
    <cellStyle name="Итог 13 3 4 2" xfId="15892"/>
    <cellStyle name="Итог 13 3 5" xfId="15893"/>
    <cellStyle name="Итог 13 3 5 2" xfId="15894"/>
    <cellStyle name="Итог 13 3 6" xfId="15895"/>
    <cellStyle name="Итог 13 3 6 2" xfId="15896"/>
    <cellStyle name="Итог 13 3 7" xfId="15897"/>
    <cellStyle name="Итог 13 4" xfId="15898"/>
    <cellStyle name="Итог 13 4 2" xfId="15899"/>
    <cellStyle name="Итог 13 5" xfId="15900"/>
    <cellStyle name="Итог 13 5 2" xfId="15901"/>
    <cellStyle name="Итог 13 6" xfId="15902"/>
    <cellStyle name="Итог 13 6 2" xfId="15903"/>
    <cellStyle name="Итог 13 7" xfId="15904"/>
    <cellStyle name="Итог 13 7 2" xfId="15905"/>
    <cellStyle name="Итог 13 8" xfId="15906"/>
    <cellStyle name="Итог 13 8 2" xfId="15907"/>
    <cellStyle name="Итог 14" xfId="15908"/>
    <cellStyle name="Итог 14 2" xfId="15909"/>
    <cellStyle name="Итог 14 2 2" xfId="15910"/>
    <cellStyle name="Итог 14 2 2 2" xfId="15911"/>
    <cellStyle name="Итог 14 2 2 3" xfId="15912"/>
    <cellStyle name="Итог 14 2 2 4" xfId="15913"/>
    <cellStyle name="Итог 14 2 2 5" xfId="15914"/>
    <cellStyle name="Итог 14 2 3" xfId="15915"/>
    <cellStyle name="Итог 14 2 3 2" xfId="15916"/>
    <cellStyle name="Итог 14 2 4" xfId="15917"/>
    <cellStyle name="Итог 14 2 4 2" xfId="15918"/>
    <cellStyle name="Итог 14 2 5" xfId="15919"/>
    <cellStyle name="Итог 14 2 5 2" xfId="15920"/>
    <cellStyle name="Итог 14 2 6" xfId="15921"/>
    <cellStyle name="Итог 14 2 6 2" xfId="15922"/>
    <cellStyle name="Итог 14 2 7" xfId="15923"/>
    <cellStyle name="Итог 14 3" xfId="15924"/>
    <cellStyle name="Итог 14 3 2" xfId="15925"/>
    <cellStyle name="Итог 14 3 2 2" xfId="15926"/>
    <cellStyle name="Итог 14 3 3" xfId="15927"/>
    <cellStyle name="Итог 14 3 3 2" xfId="15928"/>
    <cellStyle name="Итог 14 3 4" xfId="15929"/>
    <cellStyle name="Итог 14 3 4 2" xfId="15930"/>
    <cellStyle name="Итог 14 3 5" xfId="15931"/>
    <cellStyle name="Итог 14 3 5 2" xfId="15932"/>
    <cellStyle name="Итог 14 3 6" xfId="15933"/>
    <cellStyle name="Итог 14 3 6 2" xfId="15934"/>
    <cellStyle name="Итог 14 3 7" xfId="15935"/>
    <cellStyle name="Итог 14 4" xfId="15936"/>
    <cellStyle name="Итог 14 4 2" xfId="15937"/>
    <cellStyle name="Итог 14 5" xfId="15938"/>
    <cellStyle name="Итог 14 5 2" xfId="15939"/>
    <cellStyle name="Итог 14 6" xfId="15940"/>
    <cellStyle name="Итог 14 6 2" xfId="15941"/>
    <cellStyle name="Итог 14 7" xfId="15942"/>
    <cellStyle name="Итог 14 7 2" xfId="15943"/>
    <cellStyle name="Итог 14 8" xfId="15944"/>
    <cellStyle name="Итог 14 8 2" xfId="15945"/>
    <cellStyle name="Итог 15" xfId="15946"/>
    <cellStyle name="Итог 15 2" xfId="15947"/>
    <cellStyle name="Итог 15 2 2" xfId="15948"/>
    <cellStyle name="Итог 15 2 2 2" xfId="15949"/>
    <cellStyle name="Итог 15 2 2 3" xfId="15950"/>
    <cellStyle name="Итог 15 2 2 4" xfId="15951"/>
    <cellStyle name="Итог 15 2 2 5" xfId="15952"/>
    <cellStyle name="Итог 15 2 3" xfId="15953"/>
    <cellStyle name="Итог 15 2 3 2" xfId="15954"/>
    <cellStyle name="Итог 15 2 4" xfId="15955"/>
    <cellStyle name="Итог 15 2 4 2" xfId="15956"/>
    <cellStyle name="Итог 15 2 5" xfId="15957"/>
    <cellStyle name="Итог 15 2 5 2" xfId="15958"/>
    <cellStyle name="Итог 15 2 6" xfId="15959"/>
    <cellStyle name="Итог 15 2 6 2" xfId="15960"/>
    <cellStyle name="Итог 15 2 7" xfId="15961"/>
    <cellStyle name="Итог 15 3" xfId="15962"/>
    <cellStyle name="Итог 15 3 2" xfId="15963"/>
    <cellStyle name="Итог 15 3 2 2" xfId="15964"/>
    <cellStyle name="Итог 15 3 3" xfId="15965"/>
    <cellStyle name="Итог 15 3 3 2" xfId="15966"/>
    <cellStyle name="Итог 15 3 4" xfId="15967"/>
    <cellStyle name="Итог 15 3 4 2" xfId="15968"/>
    <cellStyle name="Итог 15 3 5" xfId="15969"/>
    <cellStyle name="Итог 15 3 5 2" xfId="15970"/>
    <cellStyle name="Итог 15 3 6" xfId="15971"/>
    <cellStyle name="Итог 15 3 6 2" xfId="15972"/>
    <cellStyle name="Итог 15 3 7" xfId="15973"/>
    <cellStyle name="Итог 15 4" xfId="15974"/>
    <cellStyle name="Итог 15 4 2" xfId="15975"/>
    <cellStyle name="Итог 15 5" xfId="15976"/>
    <cellStyle name="Итог 15 5 2" xfId="15977"/>
    <cellStyle name="Итог 15 6" xfId="15978"/>
    <cellStyle name="Итог 15 6 2" xfId="15979"/>
    <cellStyle name="Итог 15 7" xfId="15980"/>
    <cellStyle name="Итог 15 7 2" xfId="15981"/>
    <cellStyle name="Итог 15 8" xfId="15982"/>
    <cellStyle name="Итог 15 8 2" xfId="15983"/>
    <cellStyle name="Итог 16" xfId="15984"/>
    <cellStyle name="Итог 16 2" xfId="15985"/>
    <cellStyle name="Итог 16 2 2" xfId="15986"/>
    <cellStyle name="Итог 16 2 2 2" xfId="15987"/>
    <cellStyle name="Итог 16 2 2 3" xfId="15988"/>
    <cellStyle name="Итог 16 2 2 4" xfId="15989"/>
    <cellStyle name="Итог 16 2 2 5" xfId="15990"/>
    <cellStyle name="Итог 16 2 3" xfId="15991"/>
    <cellStyle name="Итог 16 2 3 2" xfId="15992"/>
    <cellStyle name="Итог 16 2 4" xfId="15993"/>
    <cellStyle name="Итог 16 2 4 2" xfId="15994"/>
    <cellStyle name="Итог 16 2 5" xfId="15995"/>
    <cellStyle name="Итог 16 2 5 2" xfId="15996"/>
    <cellStyle name="Итог 16 2 6" xfId="15997"/>
    <cellStyle name="Итог 16 2 6 2" xfId="15998"/>
    <cellStyle name="Итог 16 2 7" xfId="15999"/>
    <cellStyle name="Итог 16 3" xfId="16000"/>
    <cellStyle name="Итог 16 3 2" xfId="16001"/>
    <cellStyle name="Итог 16 3 2 2" xfId="16002"/>
    <cellStyle name="Итог 16 3 3" xfId="16003"/>
    <cellStyle name="Итог 16 3 3 2" xfId="16004"/>
    <cellStyle name="Итог 16 3 4" xfId="16005"/>
    <cellStyle name="Итог 16 3 4 2" xfId="16006"/>
    <cellStyle name="Итог 16 3 5" xfId="16007"/>
    <cellStyle name="Итог 16 3 5 2" xfId="16008"/>
    <cellStyle name="Итог 16 3 6" xfId="16009"/>
    <cellStyle name="Итог 16 3 6 2" xfId="16010"/>
    <cellStyle name="Итог 16 3 7" xfId="16011"/>
    <cellStyle name="Итог 16 4" xfId="16012"/>
    <cellStyle name="Итог 16 4 2" xfId="16013"/>
    <cellStyle name="Итог 16 5" xfId="16014"/>
    <cellStyle name="Итог 16 5 2" xfId="16015"/>
    <cellStyle name="Итог 16 6" xfId="16016"/>
    <cellStyle name="Итог 16 6 2" xfId="16017"/>
    <cellStyle name="Итог 16 7" xfId="16018"/>
    <cellStyle name="Итог 16 7 2" xfId="16019"/>
    <cellStyle name="Итог 16 8" xfId="16020"/>
    <cellStyle name="Итог 16 8 2" xfId="16021"/>
    <cellStyle name="Итог 17" xfId="16022"/>
    <cellStyle name="Итог 17 2" xfId="16023"/>
    <cellStyle name="Итог 17 2 2" xfId="16024"/>
    <cellStyle name="Итог 17 2 2 2" xfId="16025"/>
    <cellStyle name="Итог 17 2 2 3" xfId="16026"/>
    <cellStyle name="Итог 17 2 2 4" xfId="16027"/>
    <cellStyle name="Итог 17 2 2 5" xfId="16028"/>
    <cellStyle name="Итог 17 2 3" xfId="16029"/>
    <cellStyle name="Итог 17 2 3 2" xfId="16030"/>
    <cellStyle name="Итог 17 2 4" xfId="16031"/>
    <cellStyle name="Итог 17 2 4 2" xfId="16032"/>
    <cellStyle name="Итог 17 2 5" xfId="16033"/>
    <cellStyle name="Итог 17 2 5 2" xfId="16034"/>
    <cellStyle name="Итог 17 2 6" xfId="16035"/>
    <cellStyle name="Итог 17 2 6 2" xfId="16036"/>
    <cellStyle name="Итог 17 2 7" xfId="16037"/>
    <cellStyle name="Итог 17 3" xfId="16038"/>
    <cellStyle name="Итог 17 3 2" xfId="16039"/>
    <cellStyle name="Итог 17 3 2 2" xfId="16040"/>
    <cellStyle name="Итог 17 3 3" xfId="16041"/>
    <cellStyle name="Итог 17 3 3 2" xfId="16042"/>
    <cellStyle name="Итог 17 3 4" xfId="16043"/>
    <cellStyle name="Итог 17 3 4 2" xfId="16044"/>
    <cellStyle name="Итог 17 3 5" xfId="16045"/>
    <cellStyle name="Итог 17 3 5 2" xfId="16046"/>
    <cellStyle name="Итог 17 3 6" xfId="16047"/>
    <cellStyle name="Итог 17 3 6 2" xfId="16048"/>
    <cellStyle name="Итог 17 3 7" xfId="16049"/>
    <cellStyle name="Итог 17 4" xfId="16050"/>
    <cellStyle name="Итог 17 4 2" xfId="16051"/>
    <cellStyle name="Итог 17 5" xfId="16052"/>
    <cellStyle name="Итог 17 5 2" xfId="16053"/>
    <cellStyle name="Итог 17 6" xfId="16054"/>
    <cellStyle name="Итог 17 6 2" xfId="16055"/>
    <cellStyle name="Итог 17 7" xfId="16056"/>
    <cellStyle name="Итог 17 7 2" xfId="16057"/>
    <cellStyle name="Итог 17 8" xfId="16058"/>
    <cellStyle name="Итог 17 8 2" xfId="16059"/>
    <cellStyle name="Итог 18" xfId="16060"/>
    <cellStyle name="Итог 18 2" xfId="16061"/>
    <cellStyle name="Итог 18 2 2" xfId="16062"/>
    <cellStyle name="Итог 18 2 2 2" xfId="16063"/>
    <cellStyle name="Итог 18 2 2 3" xfId="16064"/>
    <cellStyle name="Итог 18 2 2 4" xfId="16065"/>
    <cellStyle name="Итог 18 2 2 5" xfId="16066"/>
    <cellStyle name="Итог 18 2 3" xfId="16067"/>
    <cellStyle name="Итог 18 2 3 2" xfId="16068"/>
    <cellStyle name="Итог 18 2 4" xfId="16069"/>
    <cellStyle name="Итог 18 2 4 2" xfId="16070"/>
    <cellStyle name="Итог 18 2 5" xfId="16071"/>
    <cellStyle name="Итог 18 2 5 2" xfId="16072"/>
    <cellStyle name="Итог 18 2 6" xfId="16073"/>
    <cellStyle name="Итог 18 2 6 2" xfId="16074"/>
    <cellStyle name="Итог 18 2 7" xfId="16075"/>
    <cellStyle name="Итог 18 3" xfId="16076"/>
    <cellStyle name="Итог 18 3 2" xfId="16077"/>
    <cellStyle name="Итог 18 3 2 2" xfId="16078"/>
    <cellStyle name="Итог 18 3 3" xfId="16079"/>
    <cellStyle name="Итог 18 3 3 2" xfId="16080"/>
    <cellStyle name="Итог 18 3 4" xfId="16081"/>
    <cellStyle name="Итог 18 3 4 2" xfId="16082"/>
    <cellStyle name="Итог 18 3 5" xfId="16083"/>
    <cellStyle name="Итог 18 3 5 2" xfId="16084"/>
    <cellStyle name="Итог 18 3 6" xfId="16085"/>
    <cellStyle name="Итог 18 3 6 2" xfId="16086"/>
    <cellStyle name="Итог 18 3 7" xfId="16087"/>
    <cellStyle name="Итог 18 4" xfId="16088"/>
    <cellStyle name="Итог 18 4 2" xfId="16089"/>
    <cellStyle name="Итог 18 5" xfId="16090"/>
    <cellStyle name="Итог 18 5 2" xfId="16091"/>
    <cellStyle name="Итог 18 6" xfId="16092"/>
    <cellStyle name="Итог 18 6 2" xfId="16093"/>
    <cellStyle name="Итог 18 7" xfId="16094"/>
    <cellStyle name="Итог 18 7 2" xfId="16095"/>
    <cellStyle name="Итог 18 8" xfId="16096"/>
    <cellStyle name="Итог 18 8 2" xfId="16097"/>
    <cellStyle name="Итог 19" xfId="16098"/>
    <cellStyle name="Итог 19 2" xfId="16099"/>
    <cellStyle name="Итог 19 2 2" xfId="16100"/>
    <cellStyle name="Итог 19 2 2 2" xfId="16101"/>
    <cellStyle name="Итог 19 2 2 3" xfId="16102"/>
    <cellStyle name="Итог 19 2 2 4" xfId="16103"/>
    <cellStyle name="Итог 19 2 2 5" xfId="16104"/>
    <cellStyle name="Итог 19 2 3" xfId="16105"/>
    <cellStyle name="Итог 19 2 3 2" xfId="16106"/>
    <cellStyle name="Итог 19 2 4" xfId="16107"/>
    <cellStyle name="Итог 19 2 4 2" xfId="16108"/>
    <cellStyle name="Итог 19 2 5" xfId="16109"/>
    <cellStyle name="Итог 19 2 5 2" xfId="16110"/>
    <cellStyle name="Итог 19 2 6" xfId="16111"/>
    <cellStyle name="Итог 19 2 6 2" xfId="16112"/>
    <cellStyle name="Итог 19 2 7" xfId="16113"/>
    <cellStyle name="Итог 19 3" xfId="16114"/>
    <cellStyle name="Итог 19 3 2" xfId="16115"/>
    <cellStyle name="Итог 19 3 2 2" xfId="16116"/>
    <cellStyle name="Итог 19 3 3" xfId="16117"/>
    <cellStyle name="Итог 19 3 3 2" xfId="16118"/>
    <cellStyle name="Итог 19 3 4" xfId="16119"/>
    <cellStyle name="Итог 19 3 4 2" xfId="16120"/>
    <cellStyle name="Итог 19 3 5" xfId="16121"/>
    <cellStyle name="Итог 19 3 5 2" xfId="16122"/>
    <cellStyle name="Итог 19 3 6" xfId="16123"/>
    <cellStyle name="Итог 19 3 6 2" xfId="16124"/>
    <cellStyle name="Итог 19 3 7" xfId="16125"/>
    <cellStyle name="Итог 19 4" xfId="16126"/>
    <cellStyle name="Итог 19 4 2" xfId="16127"/>
    <cellStyle name="Итог 19 5" xfId="16128"/>
    <cellStyle name="Итог 19 5 2" xfId="16129"/>
    <cellStyle name="Итог 19 6" xfId="16130"/>
    <cellStyle name="Итог 19 6 2" xfId="16131"/>
    <cellStyle name="Итог 19 7" xfId="16132"/>
    <cellStyle name="Итог 19 7 2" xfId="16133"/>
    <cellStyle name="Итог 19 8" xfId="16134"/>
    <cellStyle name="Итог 19 8 2" xfId="16135"/>
    <cellStyle name="Итог 2" xfId="36"/>
    <cellStyle name="Итог 2 10" xfId="16136"/>
    <cellStyle name="Итог 2 10 2" xfId="16137"/>
    <cellStyle name="Итог 2 10 2 2" xfId="16138"/>
    <cellStyle name="Итог 2 10 2 2 2" xfId="16139"/>
    <cellStyle name="Итог 2 10 2 2 3" xfId="16140"/>
    <cellStyle name="Итог 2 10 2 2 4" xfId="16141"/>
    <cellStyle name="Итог 2 10 2 2 5" xfId="16142"/>
    <cellStyle name="Итог 2 10 2 3" xfId="16143"/>
    <cellStyle name="Итог 2 10 2 3 2" xfId="16144"/>
    <cellStyle name="Итог 2 10 2 4" xfId="16145"/>
    <cellStyle name="Итог 2 10 2 4 2" xfId="16146"/>
    <cellStyle name="Итог 2 10 2 5" xfId="16147"/>
    <cellStyle name="Итог 2 10 2 5 2" xfId="16148"/>
    <cellStyle name="Итог 2 10 2 6" xfId="16149"/>
    <cellStyle name="Итог 2 10 2 6 2" xfId="16150"/>
    <cellStyle name="Итог 2 10 2 7" xfId="16151"/>
    <cellStyle name="Итог 2 10 3" xfId="16152"/>
    <cellStyle name="Итог 2 10 3 2" xfId="16153"/>
    <cellStyle name="Итог 2 10 3 2 2" xfId="16154"/>
    <cellStyle name="Итог 2 10 3 3" xfId="16155"/>
    <cellStyle name="Итог 2 10 3 3 2" xfId="16156"/>
    <cellStyle name="Итог 2 10 3 4" xfId="16157"/>
    <cellStyle name="Итог 2 10 3 4 2" xfId="16158"/>
    <cellStyle name="Итог 2 10 3 5" xfId="16159"/>
    <cellStyle name="Итог 2 10 3 5 2" xfId="16160"/>
    <cellStyle name="Итог 2 10 3 6" xfId="16161"/>
    <cellStyle name="Итог 2 10 3 6 2" xfId="16162"/>
    <cellStyle name="Итог 2 10 3 7" xfId="16163"/>
    <cellStyle name="Итог 2 10 4" xfId="16164"/>
    <cellStyle name="Итог 2 10 4 2" xfId="16165"/>
    <cellStyle name="Итог 2 10 5" xfId="16166"/>
    <cellStyle name="Итог 2 10 5 2" xfId="16167"/>
    <cellStyle name="Итог 2 10 6" xfId="16168"/>
    <cellStyle name="Итог 2 10 6 2" xfId="16169"/>
    <cellStyle name="Итог 2 10 7" xfId="16170"/>
    <cellStyle name="Итог 2 10 7 2" xfId="16171"/>
    <cellStyle name="Итог 2 10 8" xfId="16172"/>
    <cellStyle name="Итог 2 10 8 2" xfId="16173"/>
    <cellStyle name="Итог 2 11" xfId="16174"/>
    <cellStyle name="Итог 2 11 2" xfId="16175"/>
    <cellStyle name="Итог 2 11 2 2" xfId="16176"/>
    <cellStyle name="Итог 2 11 2 2 2" xfId="16177"/>
    <cellStyle name="Итог 2 11 2 2 3" xfId="16178"/>
    <cellStyle name="Итог 2 11 2 2 4" xfId="16179"/>
    <cellStyle name="Итог 2 11 2 2 5" xfId="16180"/>
    <cellStyle name="Итог 2 11 2 3" xfId="16181"/>
    <cellStyle name="Итог 2 11 2 3 2" xfId="16182"/>
    <cellStyle name="Итог 2 11 2 4" xfId="16183"/>
    <cellStyle name="Итог 2 11 2 4 2" xfId="16184"/>
    <cellStyle name="Итог 2 11 2 5" xfId="16185"/>
    <cellStyle name="Итог 2 11 2 5 2" xfId="16186"/>
    <cellStyle name="Итог 2 11 2 6" xfId="16187"/>
    <cellStyle name="Итог 2 11 2 6 2" xfId="16188"/>
    <cellStyle name="Итог 2 11 2 7" xfId="16189"/>
    <cellStyle name="Итог 2 11 3" xfId="16190"/>
    <cellStyle name="Итог 2 11 3 2" xfId="16191"/>
    <cellStyle name="Итог 2 11 3 2 2" xfId="16192"/>
    <cellStyle name="Итог 2 11 3 3" xfId="16193"/>
    <cellStyle name="Итог 2 11 3 3 2" xfId="16194"/>
    <cellStyle name="Итог 2 11 3 4" xfId="16195"/>
    <cellStyle name="Итог 2 11 3 4 2" xfId="16196"/>
    <cellStyle name="Итог 2 11 3 5" xfId="16197"/>
    <cellStyle name="Итог 2 11 3 5 2" xfId="16198"/>
    <cellStyle name="Итог 2 11 3 6" xfId="16199"/>
    <cellStyle name="Итог 2 11 3 6 2" xfId="16200"/>
    <cellStyle name="Итог 2 11 3 7" xfId="16201"/>
    <cellStyle name="Итог 2 11 4" xfId="16202"/>
    <cellStyle name="Итог 2 11 4 2" xfId="16203"/>
    <cellStyle name="Итог 2 11 5" xfId="16204"/>
    <cellStyle name="Итог 2 11 5 2" xfId="16205"/>
    <cellStyle name="Итог 2 11 6" xfId="16206"/>
    <cellStyle name="Итог 2 11 6 2" xfId="16207"/>
    <cellStyle name="Итог 2 11 7" xfId="16208"/>
    <cellStyle name="Итог 2 11 7 2" xfId="16209"/>
    <cellStyle name="Итог 2 11 8" xfId="16210"/>
    <cellStyle name="Итог 2 11 8 2" xfId="16211"/>
    <cellStyle name="Итог 2 12" xfId="16212"/>
    <cellStyle name="Итог 2 12 2" xfId="16213"/>
    <cellStyle name="Итог 2 12 2 2" xfId="16214"/>
    <cellStyle name="Итог 2 12 2 2 2" xfId="16215"/>
    <cellStyle name="Итог 2 12 2 2 3" xfId="16216"/>
    <cellStyle name="Итог 2 12 2 2 4" xfId="16217"/>
    <cellStyle name="Итог 2 12 2 2 5" xfId="16218"/>
    <cellStyle name="Итог 2 12 2 3" xfId="16219"/>
    <cellStyle name="Итог 2 12 2 3 2" xfId="16220"/>
    <cellStyle name="Итог 2 12 2 4" xfId="16221"/>
    <cellStyle name="Итог 2 12 2 4 2" xfId="16222"/>
    <cellStyle name="Итог 2 12 2 5" xfId="16223"/>
    <cellStyle name="Итог 2 12 2 5 2" xfId="16224"/>
    <cellStyle name="Итог 2 12 2 6" xfId="16225"/>
    <cellStyle name="Итог 2 12 2 6 2" xfId="16226"/>
    <cellStyle name="Итог 2 12 2 7" xfId="16227"/>
    <cellStyle name="Итог 2 12 3" xfId="16228"/>
    <cellStyle name="Итог 2 12 3 2" xfId="16229"/>
    <cellStyle name="Итог 2 12 3 2 2" xfId="16230"/>
    <cellStyle name="Итог 2 12 3 3" xfId="16231"/>
    <cellStyle name="Итог 2 12 3 3 2" xfId="16232"/>
    <cellStyle name="Итог 2 12 3 4" xfId="16233"/>
    <cellStyle name="Итог 2 12 3 4 2" xfId="16234"/>
    <cellStyle name="Итог 2 12 3 5" xfId="16235"/>
    <cellStyle name="Итог 2 12 3 5 2" xfId="16236"/>
    <cellStyle name="Итог 2 12 3 6" xfId="16237"/>
    <cellStyle name="Итог 2 12 3 6 2" xfId="16238"/>
    <cellStyle name="Итог 2 12 3 7" xfId="16239"/>
    <cellStyle name="Итог 2 12 4" xfId="16240"/>
    <cellStyle name="Итог 2 12 4 2" xfId="16241"/>
    <cellStyle name="Итог 2 12 5" xfId="16242"/>
    <cellStyle name="Итог 2 12 5 2" xfId="16243"/>
    <cellStyle name="Итог 2 12 6" xfId="16244"/>
    <cellStyle name="Итог 2 12 6 2" xfId="16245"/>
    <cellStyle name="Итог 2 12 7" xfId="16246"/>
    <cellStyle name="Итог 2 12 7 2" xfId="16247"/>
    <cellStyle name="Итог 2 12 8" xfId="16248"/>
    <cellStyle name="Итог 2 12 8 2" xfId="16249"/>
    <cellStyle name="Итог 2 13" xfId="16250"/>
    <cellStyle name="Итог 2 13 2" xfId="16251"/>
    <cellStyle name="Итог 2 13 2 2" xfId="16252"/>
    <cellStyle name="Итог 2 13 2 2 2" xfId="16253"/>
    <cellStyle name="Итог 2 13 2 2 3" xfId="16254"/>
    <cellStyle name="Итог 2 13 2 2 4" xfId="16255"/>
    <cellStyle name="Итог 2 13 2 2 5" xfId="16256"/>
    <cellStyle name="Итог 2 13 2 3" xfId="16257"/>
    <cellStyle name="Итог 2 13 2 3 2" xfId="16258"/>
    <cellStyle name="Итог 2 13 2 4" xfId="16259"/>
    <cellStyle name="Итог 2 13 2 4 2" xfId="16260"/>
    <cellStyle name="Итог 2 13 2 5" xfId="16261"/>
    <cellStyle name="Итог 2 13 2 5 2" xfId="16262"/>
    <cellStyle name="Итог 2 13 2 6" xfId="16263"/>
    <cellStyle name="Итог 2 13 2 6 2" xfId="16264"/>
    <cellStyle name="Итог 2 13 2 7" xfId="16265"/>
    <cellStyle name="Итог 2 13 3" xfId="16266"/>
    <cellStyle name="Итог 2 13 3 2" xfId="16267"/>
    <cellStyle name="Итог 2 13 3 2 2" xfId="16268"/>
    <cellStyle name="Итог 2 13 3 3" xfId="16269"/>
    <cellStyle name="Итог 2 13 3 3 2" xfId="16270"/>
    <cellStyle name="Итог 2 13 3 4" xfId="16271"/>
    <cellStyle name="Итог 2 13 3 4 2" xfId="16272"/>
    <cellStyle name="Итог 2 13 3 5" xfId="16273"/>
    <cellStyle name="Итог 2 13 3 5 2" xfId="16274"/>
    <cellStyle name="Итог 2 13 3 6" xfId="16275"/>
    <cellStyle name="Итог 2 13 3 6 2" xfId="16276"/>
    <cellStyle name="Итог 2 13 3 7" xfId="16277"/>
    <cellStyle name="Итог 2 13 4" xfId="16278"/>
    <cellStyle name="Итог 2 13 4 2" xfId="16279"/>
    <cellStyle name="Итог 2 13 5" xfId="16280"/>
    <cellStyle name="Итог 2 13 5 2" xfId="16281"/>
    <cellStyle name="Итог 2 13 6" xfId="16282"/>
    <cellStyle name="Итог 2 13 6 2" xfId="16283"/>
    <cellStyle name="Итог 2 13 7" xfId="16284"/>
    <cellStyle name="Итог 2 13 7 2" xfId="16285"/>
    <cellStyle name="Итог 2 13 8" xfId="16286"/>
    <cellStyle name="Итог 2 13 8 2" xfId="16287"/>
    <cellStyle name="Итог 2 14" xfId="16288"/>
    <cellStyle name="Итог 2 14 2" xfId="16289"/>
    <cellStyle name="Итог 2 14 2 2" xfId="16290"/>
    <cellStyle name="Итог 2 14 2 2 2" xfId="16291"/>
    <cellStyle name="Итог 2 14 2 2 3" xfId="16292"/>
    <cellStyle name="Итог 2 14 2 2 4" xfId="16293"/>
    <cellStyle name="Итог 2 14 2 2 5" xfId="16294"/>
    <cellStyle name="Итог 2 14 2 3" xfId="16295"/>
    <cellStyle name="Итог 2 14 2 3 2" xfId="16296"/>
    <cellStyle name="Итог 2 14 2 4" xfId="16297"/>
    <cellStyle name="Итог 2 14 2 4 2" xfId="16298"/>
    <cellStyle name="Итог 2 14 2 5" xfId="16299"/>
    <cellStyle name="Итог 2 14 2 5 2" xfId="16300"/>
    <cellStyle name="Итог 2 14 2 6" xfId="16301"/>
    <cellStyle name="Итог 2 14 2 6 2" xfId="16302"/>
    <cellStyle name="Итог 2 14 2 7" xfId="16303"/>
    <cellStyle name="Итог 2 14 3" xfId="16304"/>
    <cellStyle name="Итог 2 14 3 2" xfId="16305"/>
    <cellStyle name="Итог 2 14 3 2 2" xfId="16306"/>
    <cellStyle name="Итог 2 14 3 3" xfId="16307"/>
    <cellStyle name="Итог 2 14 3 3 2" xfId="16308"/>
    <cellStyle name="Итог 2 14 3 4" xfId="16309"/>
    <cellStyle name="Итог 2 14 3 4 2" xfId="16310"/>
    <cellStyle name="Итог 2 14 3 5" xfId="16311"/>
    <cellStyle name="Итог 2 14 3 5 2" xfId="16312"/>
    <cellStyle name="Итог 2 14 3 6" xfId="16313"/>
    <cellStyle name="Итог 2 14 3 6 2" xfId="16314"/>
    <cellStyle name="Итог 2 14 3 7" xfId="16315"/>
    <cellStyle name="Итог 2 14 4" xfId="16316"/>
    <cellStyle name="Итог 2 14 4 2" xfId="16317"/>
    <cellStyle name="Итог 2 14 5" xfId="16318"/>
    <cellStyle name="Итог 2 14 5 2" xfId="16319"/>
    <cellStyle name="Итог 2 14 6" xfId="16320"/>
    <cellStyle name="Итог 2 14 6 2" xfId="16321"/>
    <cellStyle name="Итог 2 14 7" xfId="16322"/>
    <cellStyle name="Итог 2 14 7 2" xfId="16323"/>
    <cellStyle name="Итог 2 14 8" xfId="16324"/>
    <cellStyle name="Итог 2 14 8 2" xfId="16325"/>
    <cellStyle name="Итог 2 15" xfId="16326"/>
    <cellStyle name="Итог 2 15 2" xfId="16327"/>
    <cellStyle name="Итог 2 15 2 2" xfId="16328"/>
    <cellStyle name="Итог 2 15 2 3" xfId="16329"/>
    <cellStyle name="Итог 2 15 2 4" xfId="16330"/>
    <cellStyle name="Итог 2 15 2 5" xfId="16331"/>
    <cellStyle name="Итог 2 15 3" xfId="16332"/>
    <cellStyle name="Итог 2 15 3 2" xfId="16333"/>
    <cellStyle name="Итог 2 15 3 3" xfId="16334"/>
    <cellStyle name="Итог 2 15 3 4" xfId="16335"/>
    <cellStyle name="Итог 2 15 3 5" xfId="16336"/>
    <cellStyle name="Итог 2 15 4" xfId="16337"/>
    <cellStyle name="Итог 2 15 4 2" xfId="16338"/>
    <cellStyle name="Итог 2 15 5" xfId="16339"/>
    <cellStyle name="Итог 2 15 5 2" xfId="16340"/>
    <cellStyle name="Итог 2 15 6" xfId="16341"/>
    <cellStyle name="Итог 2 15 6 2" xfId="16342"/>
    <cellStyle name="Итог 2 15 7" xfId="16343"/>
    <cellStyle name="Итог 2 16" xfId="16344"/>
    <cellStyle name="Итог 2 16 2" xfId="16345"/>
    <cellStyle name="Итог 2 16 2 2" xfId="16346"/>
    <cellStyle name="Итог 2 16 3" xfId="16347"/>
    <cellStyle name="Итог 2 16 3 2" xfId="16348"/>
    <cellStyle name="Итог 2 16 4" xfId="16349"/>
    <cellStyle name="Итог 2 16 4 2" xfId="16350"/>
    <cellStyle name="Итог 2 16 5" xfId="16351"/>
    <cellStyle name="Итог 2 16 5 2" xfId="16352"/>
    <cellStyle name="Итог 2 16 6" xfId="16353"/>
    <cellStyle name="Итог 2 16 6 2" xfId="16354"/>
    <cellStyle name="Итог 2 16 7" xfId="16355"/>
    <cellStyle name="Итог 2 17" xfId="16356"/>
    <cellStyle name="Итог 2 17 2" xfId="16357"/>
    <cellStyle name="Итог 2 17 2 2" xfId="16358"/>
    <cellStyle name="Итог 2 17 3" xfId="16359"/>
    <cellStyle name="Итог 2 17 3 2" xfId="16360"/>
    <cellStyle name="Итог 2 17 4" xfId="16361"/>
    <cellStyle name="Итог 2 17 4 2" xfId="16362"/>
    <cellStyle name="Итог 2 17 5" xfId="16363"/>
    <cellStyle name="Итог 2 17 5 2" xfId="16364"/>
    <cellStyle name="Итог 2 17 6" xfId="16365"/>
    <cellStyle name="Итог 2 17 6 2" xfId="16366"/>
    <cellStyle name="Итог 2 17 7" xfId="16367"/>
    <cellStyle name="Итог 2 18" xfId="16368"/>
    <cellStyle name="Итог 2 18 2" xfId="16369"/>
    <cellStyle name="Итог 2 18 2 2" xfId="16370"/>
    <cellStyle name="Итог 2 18 3" xfId="16371"/>
    <cellStyle name="Итог 2 18 3 2" xfId="16372"/>
    <cellStyle name="Итог 2 18 4" xfId="16373"/>
    <cellStyle name="Итог 2 18 4 2" xfId="16374"/>
    <cellStyle name="Итог 2 18 5" xfId="16375"/>
    <cellStyle name="Итог 2 18 5 2" xfId="16376"/>
    <cellStyle name="Итог 2 18 6" xfId="16377"/>
    <cellStyle name="Итог 2 18 6 2" xfId="16378"/>
    <cellStyle name="Итог 2 18 7" xfId="16379"/>
    <cellStyle name="Итог 2 19" xfId="16380"/>
    <cellStyle name="Итог 2 19 2" xfId="16381"/>
    <cellStyle name="Итог 2 2" xfId="16382"/>
    <cellStyle name="Итог 2 2 2" xfId="16383"/>
    <cellStyle name="Итог 2 2 2 2" xfId="16384"/>
    <cellStyle name="Итог 2 2 2 2 2" xfId="16385"/>
    <cellStyle name="Итог 2 2 2 2 3" xfId="16386"/>
    <cellStyle name="Итог 2 2 2 2 4" xfId="16387"/>
    <cellStyle name="Итог 2 2 2 2 5" xfId="16388"/>
    <cellStyle name="Итог 2 2 2 3" xfId="16389"/>
    <cellStyle name="Итог 2 2 2 3 2" xfId="16390"/>
    <cellStyle name="Итог 2 2 2 4" xfId="16391"/>
    <cellStyle name="Итог 2 2 2 4 2" xfId="16392"/>
    <cellStyle name="Итог 2 2 2 5" xfId="16393"/>
    <cellStyle name="Итог 2 2 2 5 2" xfId="16394"/>
    <cellStyle name="Итог 2 2 2 6" xfId="16395"/>
    <cellStyle name="Итог 2 2 2 6 2" xfId="16396"/>
    <cellStyle name="Итог 2 2 2 7" xfId="16397"/>
    <cellStyle name="Итог 2 2 3" xfId="16398"/>
    <cellStyle name="Итог 2 2 3 2" xfId="16399"/>
    <cellStyle name="Итог 2 2 3 2 2" xfId="16400"/>
    <cellStyle name="Итог 2 2 3 3" xfId="16401"/>
    <cellStyle name="Итог 2 2 3 3 2" xfId="16402"/>
    <cellStyle name="Итог 2 2 3 4" xfId="16403"/>
    <cellStyle name="Итог 2 2 3 4 2" xfId="16404"/>
    <cellStyle name="Итог 2 2 3 5" xfId="16405"/>
    <cellStyle name="Итог 2 2 3 5 2" xfId="16406"/>
    <cellStyle name="Итог 2 2 3 6" xfId="16407"/>
    <cellStyle name="Итог 2 2 3 6 2" xfId="16408"/>
    <cellStyle name="Итог 2 2 3 7" xfId="16409"/>
    <cellStyle name="Итог 2 2 4" xfId="16410"/>
    <cellStyle name="Итог 2 2 4 2" xfId="16411"/>
    <cellStyle name="Итог 2 2 5" xfId="16412"/>
    <cellStyle name="Итог 2 2 5 2" xfId="16413"/>
    <cellStyle name="Итог 2 2 6" xfId="16414"/>
    <cellStyle name="Итог 2 2 6 2" xfId="16415"/>
    <cellStyle name="Итог 2 2 7" xfId="16416"/>
    <cellStyle name="Итог 2 2 7 2" xfId="16417"/>
    <cellStyle name="Итог 2 2 8" xfId="16418"/>
    <cellStyle name="Итог 2 2 8 2" xfId="16419"/>
    <cellStyle name="Итог 2 20" xfId="16420"/>
    <cellStyle name="Итог 2 20 2" xfId="16421"/>
    <cellStyle name="Итог 2 21" xfId="16422"/>
    <cellStyle name="Итог 2 21 2" xfId="16423"/>
    <cellStyle name="Итог 2 22" xfId="16424"/>
    <cellStyle name="Итог 2 22 2" xfId="16425"/>
    <cellStyle name="Итог 2 23" xfId="16426"/>
    <cellStyle name="Итог 2 23 2" xfId="16427"/>
    <cellStyle name="Итог 2 24" xfId="16428"/>
    <cellStyle name="Итог 2 24 2" xfId="16429"/>
    <cellStyle name="Итог 2 24 3" xfId="16430"/>
    <cellStyle name="Итог 2 25" xfId="16431"/>
    <cellStyle name="Итог 2 26" xfId="16432"/>
    <cellStyle name="Итог 2 27" xfId="16433"/>
    <cellStyle name="Итог 2 28" xfId="16434"/>
    <cellStyle name="Итог 2 29" xfId="16435"/>
    <cellStyle name="Итог 2 3" xfId="16436"/>
    <cellStyle name="Итог 2 3 2" xfId="16437"/>
    <cellStyle name="Итог 2 3 2 2" xfId="16438"/>
    <cellStyle name="Итог 2 3 2 2 2" xfId="16439"/>
    <cellStyle name="Итог 2 3 2 2 3" xfId="16440"/>
    <cellStyle name="Итог 2 3 2 2 4" xfId="16441"/>
    <cellStyle name="Итог 2 3 2 2 5" xfId="16442"/>
    <cellStyle name="Итог 2 3 2 3" xfId="16443"/>
    <cellStyle name="Итог 2 3 2 3 2" xfId="16444"/>
    <cellStyle name="Итог 2 3 2 4" xfId="16445"/>
    <cellStyle name="Итог 2 3 2 4 2" xfId="16446"/>
    <cellStyle name="Итог 2 3 2 5" xfId="16447"/>
    <cellStyle name="Итог 2 3 2 5 2" xfId="16448"/>
    <cellStyle name="Итог 2 3 2 6" xfId="16449"/>
    <cellStyle name="Итог 2 3 2 6 2" xfId="16450"/>
    <cellStyle name="Итог 2 3 2 7" xfId="16451"/>
    <cellStyle name="Итог 2 3 3" xfId="16452"/>
    <cellStyle name="Итог 2 3 3 2" xfId="16453"/>
    <cellStyle name="Итог 2 3 3 2 2" xfId="16454"/>
    <cellStyle name="Итог 2 3 3 3" xfId="16455"/>
    <cellStyle name="Итог 2 3 3 3 2" xfId="16456"/>
    <cellStyle name="Итог 2 3 3 4" xfId="16457"/>
    <cellStyle name="Итог 2 3 3 4 2" xfId="16458"/>
    <cellStyle name="Итог 2 3 3 5" xfId="16459"/>
    <cellStyle name="Итог 2 3 3 5 2" xfId="16460"/>
    <cellStyle name="Итог 2 3 3 6" xfId="16461"/>
    <cellStyle name="Итог 2 3 3 6 2" xfId="16462"/>
    <cellStyle name="Итог 2 3 3 7" xfId="16463"/>
    <cellStyle name="Итог 2 3 4" xfId="16464"/>
    <cellStyle name="Итог 2 3 4 2" xfId="16465"/>
    <cellStyle name="Итог 2 3 5" xfId="16466"/>
    <cellStyle name="Итог 2 3 5 2" xfId="16467"/>
    <cellStyle name="Итог 2 3 6" xfId="16468"/>
    <cellStyle name="Итог 2 3 6 2" xfId="16469"/>
    <cellStyle name="Итог 2 3 7" xfId="16470"/>
    <cellStyle name="Итог 2 3 7 2" xfId="16471"/>
    <cellStyle name="Итог 2 3 8" xfId="16472"/>
    <cellStyle name="Итог 2 3 8 2" xfId="16473"/>
    <cellStyle name="Итог 2 30" xfId="16474"/>
    <cellStyle name="Итог 2 4" xfId="16475"/>
    <cellStyle name="Итог 2 4 2" xfId="16476"/>
    <cellStyle name="Итог 2 4 2 2" xfId="16477"/>
    <cellStyle name="Итог 2 4 2 2 2" xfId="16478"/>
    <cellStyle name="Итог 2 4 2 2 3" xfId="16479"/>
    <cellStyle name="Итог 2 4 2 2 4" xfId="16480"/>
    <cellStyle name="Итог 2 4 2 2 5" xfId="16481"/>
    <cellStyle name="Итог 2 4 2 3" xfId="16482"/>
    <cellStyle name="Итог 2 4 2 3 2" xfId="16483"/>
    <cellStyle name="Итог 2 4 2 4" xfId="16484"/>
    <cellStyle name="Итог 2 4 2 4 2" xfId="16485"/>
    <cellStyle name="Итог 2 4 2 5" xfId="16486"/>
    <cellStyle name="Итог 2 4 2 5 2" xfId="16487"/>
    <cellStyle name="Итог 2 4 2 6" xfId="16488"/>
    <cellStyle name="Итог 2 4 2 6 2" xfId="16489"/>
    <cellStyle name="Итог 2 4 2 7" xfId="16490"/>
    <cellStyle name="Итог 2 4 3" xfId="16491"/>
    <cellStyle name="Итог 2 4 3 2" xfId="16492"/>
    <cellStyle name="Итог 2 4 3 2 2" xfId="16493"/>
    <cellStyle name="Итог 2 4 3 3" xfId="16494"/>
    <cellStyle name="Итог 2 4 3 3 2" xfId="16495"/>
    <cellStyle name="Итог 2 4 3 4" xfId="16496"/>
    <cellStyle name="Итог 2 4 3 4 2" xfId="16497"/>
    <cellStyle name="Итог 2 4 3 5" xfId="16498"/>
    <cellStyle name="Итог 2 4 3 5 2" xfId="16499"/>
    <cellStyle name="Итог 2 4 3 6" xfId="16500"/>
    <cellStyle name="Итог 2 4 3 6 2" xfId="16501"/>
    <cellStyle name="Итог 2 4 3 7" xfId="16502"/>
    <cellStyle name="Итог 2 4 4" xfId="16503"/>
    <cellStyle name="Итог 2 4 4 2" xfId="16504"/>
    <cellStyle name="Итог 2 4 5" xfId="16505"/>
    <cellStyle name="Итог 2 4 5 2" xfId="16506"/>
    <cellStyle name="Итог 2 4 6" xfId="16507"/>
    <cellStyle name="Итог 2 4 6 2" xfId="16508"/>
    <cellStyle name="Итог 2 4 7" xfId="16509"/>
    <cellStyle name="Итог 2 4 7 2" xfId="16510"/>
    <cellStyle name="Итог 2 4 8" xfId="16511"/>
    <cellStyle name="Итог 2 4 8 2" xfId="16512"/>
    <cellStyle name="Итог 2 5" xfId="16513"/>
    <cellStyle name="Итог 2 5 2" xfId="16514"/>
    <cellStyle name="Итог 2 5 2 2" xfId="16515"/>
    <cellStyle name="Итог 2 5 2 2 2" xfId="16516"/>
    <cellStyle name="Итог 2 5 2 2 3" xfId="16517"/>
    <cellStyle name="Итог 2 5 2 2 4" xfId="16518"/>
    <cellStyle name="Итог 2 5 2 2 5" xfId="16519"/>
    <cellStyle name="Итог 2 5 2 3" xfId="16520"/>
    <cellStyle name="Итог 2 5 2 3 2" xfId="16521"/>
    <cellStyle name="Итог 2 5 2 4" xfId="16522"/>
    <cellStyle name="Итог 2 5 2 4 2" xfId="16523"/>
    <cellStyle name="Итог 2 5 2 5" xfId="16524"/>
    <cellStyle name="Итог 2 5 2 5 2" xfId="16525"/>
    <cellStyle name="Итог 2 5 2 6" xfId="16526"/>
    <cellStyle name="Итог 2 5 2 6 2" xfId="16527"/>
    <cellStyle name="Итог 2 5 2 7" xfId="16528"/>
    <cellStyle name="Итог 2 5 3" xfId="16529"/>
    <cellStyle name="Итог 2 5 3 2" xfId="16530"/>
    <cellStyle name="Итог 2 5 3 2 2" xfId="16531"/>
    <cellStyle name="Итог 2 5 3 3" xfId="16532"/>
    <cellStyle name="Итог 2 5 3 3 2" xfId="16533"/>
    <cellStyle name="Итог 2 5 3 4" xfId="16534"/>
    <cellStyle name="Итог 2 5 3 4 2" xfId="16535"/>
    <cellStyle name="Итог 2 5 3 5" xfId="16536"/>
    <cellStyle name="Итог 2 5 3 5 2" xfId="16537"/>
    <cellStyle name="Итог 2 5 3 6" xfId="16538"/>
    <cellStyle name="Итог 2 5 3 6 2" xfId="16539"/>
    <cellStyle name="Итог 2 5 3 7" xfId="16540"/>
    <cellStyle name="Итог 2 5 4" xfId="16541"/>
    <cellStyle name="Итог 2 5 4 2" xfId="16542"/>
    <cellStyle name="Итог 2 5 5" xfId="16543"/>
    <cellStyle name="Итог 2 5 5 2" xfId="16544"/>
    <cellStyle name="Итог 2 5 6" xfId="16545"/>
    <cellStyle name="Итог 2 5 6 2" xfId="16546"/>
    <cellStyle name="Итог 2 5 7" xfId="16547"/>
    <cellStyle name="Итог 2 5 7 2" xfId="16548"/>
    <cellStyle name="Итог 2 5 8" xfId="16549"/>
    <cellStyle name="Итог 2 5 8 2" xfId="16550"/>
    <cellStyle name="Итог 2 6" xfId="16551"/>
    <cellStyle name="Итог 2 6 2" xfId="16552"/>
    <cellStyle name="Итог 2 6 2 2" xfId="16553"/>
    <cellStyle name="Итог 2 6 2 2 2" xfId="16554"/>
    <cellStyle name="Итог 2 6 2 2 3" xfId="16555"/>
    <cellStyle name="Итог 2 6 2 2 4" xfId="16556"/>
    <cellStyle name="Итог 2 6 2 2 5" xfId="16557"/>
    <cellStyle name="Итог 2 6 2 3" xfId="16558"/>
    <cellStyle name="Итог 2 6 2 3 2" xfId="16559"/>
    <cellStyle name="Итог 2 6 2 4" xfId="16560"/>
    <cellStyle name="Итог 2 6 2 4 2" xfId="16561"/>
    <cellStyle name="Итог 2 6 2 5" xfId="16562"/>
    <cellStyle name="Итог 2 6 2 5 2" xfId="16563"/>
    <cellStyle name="Итог 2 6 2 6" xfId="16564"/>
    <cellStyle name="Итог 2 6 2 6 2" xfId="16565"/>
    <cellStyle name="Итог 2 6 2 7" xfId="16566"/>
    <cellStyle name="Итог 2 6 3" xfId="16567"/>
    <cellStyle name="Итог 2 6 3 2" xfId="16568"/>
    <cellStyle name="Итог 2 6 3 2 2" xfId="16569"/>
    <cellStyle name="Итог 2 6 3 3" xfId="16570"/>
    <cellStyle name="Итог 2 6 3 3 2" xfId="16571"/>
    <cellStyle name="Итог 2 6 3 4" xfId="16572"/>
    <cellStyle name="Итог 2 6 3 4 2" xfId="16573"/>
    <cellStyle name="Итог 2 6 3 5" xfId="16574"/>
    <cellStyle name="Итог 2 6 3 5 2" xfId="16575"/>
    <cellStyle name="Итог 2 6 3 6" xfId="16576"/>
    <cellStyle name="Итог 2 6 3 6 2" xfId="16577"/>
    <cellStyle name="Итог 2 6 3 7" xfId="16578"/>
    <cellStyle name="Итог 2 6 4" xfId="16579"/>
    <cellStyle name="Итог 2 6 4 2" xfId="16580"/>
    <cellStyle name="Итог 2 6 5" xfId="16581"/>
    <cellStyle name="Итог 2 6 5 2" xfId="16582"/>
    <cellStyle name="Итог 2 6 6" xfId="16583"/>
    <cellStyle name="Итог 2 6 6 2" xfId="16584"/>
    <cellStyle name="Итог 2 6 7" xfId="16585"/>
    <cellStyle name="Итог 2 6 7 2" xfId="16586"/>
    <cellStyle name="Итог 2 6 8" xfId="16587"/>
    <cellStyle name="Итог 2 6 8 2" xfId="16588"/>
    <cellStyle name="Итог 2 7" xfId="16589"/>
    <cellStyle name="Итог 2 7 2" xfId="16590"/>
    <cellStyle name="Итог 2 7 2 2" xfId="16591"/>
    <cellStyle name="Итог 2 7 2 2 2" xfId="16592"/>
    <cellStyle name="Итог 2 7 2 2 3" xfId="16593"/>
    <cellStyle name="Итог 2 7 2 2 4" xfId="16594"/>
    <cellStyle name="Итог 2 7 2 2 5" xfId="16595"/>
    <cellStyle name="Итог 2 7 2 3" xfId="16596"/>
    <cellStyle name="Итог 2 7 2 3 2" xfId="16597"/>
    <cellStyle name="Итог 2 7 2 4" xfId="16598"/>
    <cellStyle name="Итог 2 7 2 4 2" xfId="16599"/>
    <cellStyle name="Итог 2 7 2 5" xfId="16600"/>
    <cellStyle name="Итог 2 7 2 5 2" xfId="16601"/>
    <cellStyle name="Итог 2 7 2 6" xfId="16602"/>
    <cellStyle name="Итог 2 7 2 6 2" xfId="16603"/>
    <cellStyle name="Итог 2 7 2 7" xfId="16604"/>
    <cellStyle name="Итог 2 7 3" xfId="16605"/>
    <cellStyle name="Итог 2 7 3 2" xfId="16606"/>
    <cellStyle name="Итог 2 7 3 2 2" xfId="16607"/>
    <cellStyle name="Итог 2 7 3 3" xfId="16608"/>
    <cellStyle name="Итог 2 7 3 3 2" xfId="16609"/>
    <cellStyle name="Итог 2 7 3 4" xfId="16610"/>
    <cellStyle name="Итог 2 7 3 4 2" xfId="16611"/>
    <cellStyle name="Итог 2 7 3 5" xfId="16612"/>
    <cellStyle name="Итог 2 7 3 5 2" xfId="16613"/>
    <cellStyle name="Итог 2 7 3 6" xfId="16614"/>
    <cellStyle name="Итог 2 7 3 6 2" xfId="16615"/>
    <cellStyle name="Итог 2 7 3 7" xfId="16616"/>
    <cellStyle name="Итог 2 7 4" xfId="16617"/>
    <cellStyle name="Итог 2 7 4 2" xfId="16618"/>
    <cellStyle name="Итог 2 7 5" xfId="16619"/>
    <cellStyle name="Итог 2 7 5 2" xfId="16620"/>
    <cellStyle name="Итог 2 7 6" xfId="16621"/>
    <cellStyle name="Итог 2 7 6 2" xfId="16622"/>
    <cellStyle name="Итог 2 7 7" xfId="16623"/>
    <cellStyle name="Итог 2 7 7 2" xfId="16624"/>
    <cellStyle name="Итог 2 7 8" xfId="16625"/>
    <cellStyle name="Итог 2 7 8 2" xfId="16626"/>
    <cellStyle name="Итог 2 8" xfId="16627"/>
    <cellStyle name="Итог 2 8 2" xfId="16628"/>
    <cellStyle name="Итог 2 8 2 2" xfId="16629"/>
    <cellStyle name="Итог 2 8 2 2 2" xfId="16630"/>
    <cellStyle name="Итог 2 8 2 2 3" xfId="16631"/>
    <cellStyle name="Итог 2 8 2 2 4" xfId="16632"/>
    <cellStyle name="Итог 2 8 2 2 5" xfId="16633"/>
    <cellStyle name="Итог 2 8 2 3" xfId="16634"/>
    <cellStyle name="Итог 2 8 2 3 2" xfId="16635"/>
    <cellStyle name="Итог 2 8 2 4" xfId="16636"/>
    <cellStyle name="Итог 2 8 2 4 2" xfId="16637"/>
    <cellStyle name="Итог 2 8 2 5" xfId="16638"/>
    <cellStyle name="Итог 2 8 2 5 2" xfId="16639"/>
    <cellStyle name="Итог 2 8 2 6" xfId="16640"/>
    <cellStyle name="Итог 2 8 2 6 2" xfId="16641"/>
    <cellStyle name="Итог 2 8 2 7" xfId="16642"/>
    <cellStyle name="Итог 2 8 3" xfId="16643"/>
    <cellStyle name="Итог 2 8 3 2" xfId="16644"/>
    <cellStyle name="Итог 2 8 3 2 2" xfId="16645"/>
    <cellStyle name="Итог 2 8 3 3" xfId="16646"/>
    <cellStyle name="Итог 2 8 3 3 2" xfId="16647"/>
    <cellStyle name="Итог 2 8 3 4" xfId="16648"/>
    <cellStyle name="Итог 2 8 3 4 2" xfId="16649"/>
    <cellStyle name="Итог 2 8 3 5" xfId="16650"/>
    <cellStyle name="Итог 2 8 3 5 2" xfId="16651"/>
    <cellStyle name="Итог 2 8 3 6" xfId="16652"/>
    <cellStyle name="Итог 2 8 3 6 2" xfId="16653"/>
    <cellStyle name="Итог 2 8 3 7" xfId="16654"/>
    <cellStyle name="Итог 2 8 4" xfId="16655"/>
    <cellStyle name="Итог 2 8 4 2" xfId="16656"/>
    <cellStyle name="Итог 2 8 5" xfId="16657"/>
    <cellStyle name="Итог 2 8 5 2" xfId="16658"/>
    <cellStyle name="Итог 2 8 6" xfId="16659"/>
    <cellStyle name="Итог 2 8 6 2" xfId="16660"/>
    <cellStyle name="Итог 2 8 7" xfId="16661"/>
    <cellStyle name="Итог 2 8 7 2" xfId="16662"/>
    <cellStyle name="Итог 2 8 8" xfId="16663"/>
    <cellStyle name="Итог 2 8 8 2" xfId="16664"/>
    <cellStyle name="Итог 2 9" xfId="16665"/>
    <cellStyle name="Итог 2 9 2" xfId="16666"/>
    <cellStyle name="Итог 2 9 2 2" xfId="16667"/>
    <cellStyle name="Итог 2 9 2 2 2" xfId="16668"/>
    <cellStyle name="Итог 2 9 2 2 3" xfId="16669"/>
    <cellStyle name="Итог 2 9 2 2 4" xfId="16670"/>
    <cellStyle name="Итог 2 9 2 2 5" xfId="16671"/>
    <cellStyle name="Итог 2 9 2 3" xfId="16672"/>
    <cellStyle name="Итог 2 9 2 3 2" xfId="16673"/>
    <cellStyle name="Итог 2 9 2 4" xfId="16674"/>
    <cellStyle name="Итог 2 9 2 4 2" xfId="16675"/>
    <cellStyle name="Итог 2 9 2 5" xfId="16676"/>
    <cellStyle name="Итог 2 9 2 5 2" xfId="16677"/>
    <cellStyle name="Итог 2 9 2 6" xfId="16678"/>
    <cellStyle name="Итог 2 9 2 6 2" xfId="16679"/>
    <cellStyle name="Итог 2 9 2 7" xfId="16680"/>
    <cellStyle name="Итог 2 9 3" xfId="16681"/>
    <cellStyle name="Итог 2 9 3 2" xfId="16682"/>
    <cellStyle name="Итог 2 9 3 2 2" xfId="16683"/>
    <cellStyle name="Итог 2 9 3 3" xfId="16684"/>
    <cellStyle name="Итог 2 9 3 3 2" xfId="16685"/>
    <cellStyle name="Итог 2 9 3 4" xfId="16686"/>
    <cellStyle name="Итог 2 9 3 4 2" xfId="16687"/>
    <cellStyle name="Итог 2 9 3 5" xfId="16688"/>
    <cellStyle name="Итог 2 9 3 5 2" xfId="16689"/>
    <cellStyle name="Итог 2 9 3 6" xfId="16690"/>
    <cellStyle name="Итог 2 9 3 6 2" xfId="16691"/>
    <cellStyle name="Итог 2 9 3 7" xfId="16692"/>
    <cellStyle name="Итог 2 9 4" xfId="16693"/>
    <cellStyle name="Итог 2 9 4 2" xfId="16694"/>
    <cellStyle name="Итог 2 9 5" xfId="16695"/>
    <cellStyle name="Итог 2 9 5 2" xfId="16696"/>
    <cellStyle name="Итог 2 9 6" xfId="16697"/>
    <cellStyle name="Итог 2 9 6 2" xfId="16698"/>
    <cellStyle name="Итог 2 9 7" xfId="16699"/>
    <cellStyle name="Итог 2 9 7 2" xfId="16700"/>
    <cellStyle name="Итог 2 9 8" xfId="16701"/>
    <cellStyle name="Итог 2 9 8 2" xfId="16702"/>
    <cellStyle name="Итог 20" xfId="16703"/>
    <cellStyle name="Итог 20 2" xfId="16704"/>
    <cellStyle name="Итог 20 2 2" xfId="16705"/>
    <cellStyle name="Итог 20 2 2 2" xfId="16706"/>
    <cellStyle name="Итог 20 2 2 3" xfId="16707"/>
    <cellStyle name="Итог 20 2 2 4" xfId="16708"/>
    <cellStyle name="Итог 20 2 2 5" xfId="16709"/>
    <cellStyle name="Итог 20 2 3" xfId="16710"/>
    <cellStyle name="Итог 20 2 3 2" xfId="16711"/>
    <cellStyle name="Итог 20 2 4" xfId="16712"/>
    <cellStyle name="Итог 20 2 4 2" xfId="16713"/>
    <cellStyle name="Итог 20 2 5" xfId="16714"/>
    <cellStyle name="Итог 20 2 5 2" xfId="16715"/>
    <cellStyle name="Итог 20 2 6" xfId="16716"/>
    <cellStyle name="Итог 20 2 6 2" xfId="16717"/>
    <cellStyle name="Итог 20 2 7" xfId="16718"/>
    <cellStyle name="Итог 20 3" xfId="16719"/>
    <cellStyle name="Итог 20 3 2" xfId="16720"/>
    <cellStyle name="Итог 20 3 2 2" xfId="16721"/>
    <cellStyle name="Итог 20 3 3" xfId="16722"/>
    <cellStyle name="Итог 20 3 3 2" xfId="16723"/>
    <cellStyle name="Итог 20 3 4" xfId="16724"/>
    <cellStyle name="Итог 20 3 4 2" xfId="16725"/>
    <cellStyle name="Итог 20 3 5" xfId="16726"/>
    <cellStyle name="Итог 20 3 5 2" xfId="16727"/>
    <cellStyle name="Итог 20 3 6" xfId="16728"/>
    <cellStyle name="Итог 20 3 6 2" xfId="16729"/>
    <cellStyle name="Итог 20 3 7" xfId="16730"/>
    <cellStyle name="Итог 20 4" xfId="16731"/>
    <cellStyle name="Итог 20 4 2" xfId="16732"/>
    <cellStyle name="Итог 20 5" xfId="16733"/>
    <cellStyle name="Итог 20 5 2" xfId="16734"/>
    <cellStyle name="Итог 20 6" xfId="16735"/>
    <cellStyle name="Итог 20 6 2" xfId="16736"/>
    <cellStyle name="Итог 20 7" xfId="16737"/>
    <cellStyle name="Итог 20 7 2" xfId="16738"/>
    <cellStyle name="Итог 20 8" xfId="16739"/>
    <cellStyle name="Итог 20 8 2" xfId="16740"/>
    <cellStyle name="Итог 21" xfId="16741"/>
    <cellStyle name="Итог 21 2" xfId="16742"/>
    <cellStyle name="Итог 21 2 2" xfId="16743"/>
    <cellStyle name="Итог 21 2 2 2" xfId="16744"/>
    <cellStyle name="Итог 21 2 2 3" xfId="16745"/>
    <cellStyle name="Итог 21 2 2 4" xfId="16746"/>
    <cellStyle name="Итог 21 2 2 5" xfId="16747"/>
    <cellStyle name="Итог 21 2 3" xfId="16748"/>
    <cellStyle name="Итог 21 2 3 2" xfId="16749"/>
    <cellStyle name="Итог 21 2 4" xfId="16750"/>
    <cellStyle name="Итог 21 2 4 2" xfId="16751"/>
    <cellStyle name="Итог 21 2 5" xfId="16752"/>
    <cellStyle name="Итог 21 2 5 2" xfId="16753"/>
    <cellStyle name="Итог 21 2 6" xfId="16754"/>
    <cellStyle name="Итог 21 2 6 2" xfId="16755"/>
    <cellStyle name="Итог 21 2 7" xfId="16756"/>
    <cellStyle name="Итог 21 3" xfId="16757"/>
    <cellStyle name="Итог 21 3 2" xfId="16758"/>
    <cellStyle name="Итог 21 3 2 2" xfId="16759"/>
    <cellStyle name="Итог 21 3 3" xfId="16760"/>
    <cellStyle name="Итог 21 3 3 2" xfId="16761"/>
    <cellStyle name="Итог 21 3 4" xfId="16762"/>
    <cellStyle name="Итог 21 3 4 2" xfId="16763"/>
    <cellStyle name="Итог 21 3 5" xfId="16764"/>
    <cellStyle name="Итог 21 3 5 2" xfId="16765"/>
    <cellStyle name="Итог 21 3 6" xfId="16766"/>
    <cellStyle name="Итог 21 3 6 2" xfId="16767"/>
    <cellStyle name="Итог 21 3 7" xfId="16768"/>
    <cellStyle name="Итог 21 4" xfId="16769"/>
    <cellStyle name="Итог 21 4 2" xfId="16770"/>
    <cellStyle name="Итог 21 5" xfId="16771"/>
    <cellStyle name="Итог 21 5 2" xfId="16772"/>
    <cellStyle name="Итог 21 6" xfId="16773"/>
    <cellStyle name="Итог 21 6 2" xfId="16774"/>
    <cellStyle name="Итог 21 7" xfId="16775"/>
    <cellStyle name="Итог 21 7 2" xfId="16776"/>
    <cellStyle name="Итог 21 8" xfId="16777"/>
    <cellStyle name="Итог 21 8 2" xfId="16778"/>
    <cellStyle name="Итог 22" xfId="16779"/>
    <cellStyle name="Итог 22 2" xfId="16780"/>
    <cellStyle name="Итог 22 2 2" xfId="16781"/>
    <cellStyle name="Итог 22 2 3" xfId="16782"/>
    <cellStyle name="Итог 22 2 4" xfId="16783"/>
    <cellStyle name="Итог 22 2 5" xfId="16784"/>
    <cellStyle name="Итог 23" xfId="16785"/>
    <cellStyle name="Итог 23 2" xfId="16786"/>
    <cellStyle name="Итог 23 3" xfId="16787"/>
    <cellStyle name="Итог 23 4" xfId="16788"/>
    <cellStyle name="Итог 23 5" xfId="16789"/>
    <cellStyle name="Итог 24" xfId="16790"/>
    <cellStyle name="Итог 25" xfId="16791"/>
    <cellStyle name="Итог 26" xfId="16792"/>
    <cellStyle name="Итог 27" xfId="16793"/>
    <cellStyle name="Итог 28" xfId="16794"/>
    <cellStyle name="Итог 29" xfId="16795"/>
    <cellStyle name="Итог 3" xfId="16796"/>
    <cellStyle name="Итог 3 10" xfId="16797"/>
    <cellStyle name="Итог 3 10 2" xfId="16798"/>
    <cellStyle name="Итог 3 2" xfId="16799"/>
    <cellStyle name="Итог 3 2 2" xfId="16800"/>
    <cellStyle name="Итог 3 2 2 2" xfId="16801"/>
    <cellStyle name="Итог 3 2 2 3" xfId="16802"/>
    <cellStyle name="Итог 3 2 2 4" xfId="16803"/>
    <cellStyle name="Итог 3 2 2 5" xfId="16804"/>
    <cellStyle name="Итог 3 2 3" xfId="16805"/>
    <cellStyle name="Итог 3 2 3 2" xfId="16806"/>
    <cellStyle name="Итог 3 2 4" xfId="16807"/>
    <cellStyle name="Итог 3 2 4 2" xfId="16808"/>
    <cellStyle name="Итог 3 2 5" xfId="16809"/>
    <cellStyle name="Итог 3 2 5 2" xfId="16810"/>
    <cellStyle name="Итог 3 2 6" xfId="16811"/>
    <cellStyle name="Итог 3 2 6 2" xfId="16812"/>
    <cellStyle name="Итог 3 2 7" xfId="16813"/>
    <cellStyle name="Итог 3 3" xfId="16814"/>
    <cellStyle name="Итог 3 3 2" xfId="16815"/>
    <cellStyle name="Итог 3 3 2 2" xfId="16816"/>
    <cellStyle name="Итог 3 3 3" xfId="16817"/>
    <cellStyle name="Итог 3 3 3 2" xfId="16818"/>
    <cellStyle name="Итог 3 3 4" xfId="16819"/>
    <cellStyle name="Итог 3 3 4 2" xfId="16820"/>
    <cellStyle name="Итог 3 3 5" xfId="16821"/>
    <cellStyle name="Итог 3 3 5 2" xfId="16822"/>
    <cellStyle name="Итог 3 3 6" xfId="16823"/>
    <cellStyle name="Итог 3 3 6 2" xfId="16824"/>
    <cellStyle name="Итог 3 3 7" xfId="16825"/>
    <cellStyle name="Итог 3 4" xfId="16826"/>
    <cellStyle name="Итог 3 4 2" xfId="16827"/>
    <cellStyle name="Итог 3 4 2 2" xfId="16828"/>
    <cellStyle name="Итог 3 4 3" xfId="16829"/>
    <cellStyle name="Итог 3 4 3 2" xfId="16830"/>
    <cellStyle name="Итог 3 4 4" xfId="16831"/>
    <cellStyle name="Итог 3 4 4 2" xfId="16832"/>
    <cellStyle name="Итог 3 4 5" xfId="16833"/>
    <cellStyle name="Итог 3 4 5 2" xfId="16834"/>
    <cellStyle name="Итог 3 4 6" xfId="16835"/>
    <cellStyle name="Итог 3 4 6 2" xfId="16836"/>
    <cellStyle name="Итог 3 4 7" xfId="16837"/>
    <cellStyle name="Итог 3 5" xfId="16838"/>
    <cellStyle name="Итог 3 5 2" xfId="16839"/>
    <cellStyle name="Итог 3 5 2 2" xfId="16840"/>
    <cellStyle name="Итог 3 5 3" xfId="16841"/>
    <cellStyle name="Итог 3 5 3 2" xfId="16842"/>
    <cellStyle name="Итог 3 5 4" xfId="16843"/>
    <cellStyle name="Итог 3 5 4 2" xfId="16844"/>
    <cellStyle name="Итог 3 5 5" xfId="16845"/>
    <cellStyle name="Итог 3 5 5 2" xfId="16846"/>
    <cellStyle name="Итог 3 5 6" xfId="16847"/>
    <cellStyle name="Итог 3 5 6 2" xfId="16848"/>
    <cellStyle name="Итог 3 5 7" xfId="16849"/>
    <cellStyle name="Итог 3 6" xfId="16850"/>
    <cellStyle name="Итог 3 6 2" xfId="16851"/>
    <cellStyle name="Итог 3 7" xfId="16852"/>
    <cellStyle name="Итог 3 7 2" xfId="16853"/>
    <cellStyle name="Итог 3 8" xfId="16854"/>
    <cellStyle name="Итог 3 8 2" xfId="16855"/>
    <cellStyle name="Итог 3 9" xfId="16856"/>
    <cellStyle name="Итог 3 9 2" xfId="16857"/>
    <cellStyle name="Итог 30" xfId="16858"/>
    <cellStyle name="Итог 31" xfId="16859"/>
    <cellStyle name="Итог 32" xfId="16860"/>
    <cellStyle name="Итог 33" xfId="16861"/>
    <cellStyle name="Итог 34" xfId="16862"/>
    <cellStyle name="Итог 35" xfId="16863"/>
    <cellStyle name="Итог 36" xfId="16864"/>
    <cellStyle name="Итог 37" xfId="16865"/>
    <cellStyle name="Итог 4" xfId="16866"/>
    <cellStyle name="Итог 4 10" xfId="16867"/>
    <cellStyle name="Итог 4 10 2" xfId="16868"/>
    <cellStyle name="Итог 4 2" xfId="16869"/>
    <cellStyle name="Итог 4 2 2" xfId="16870"/>
    <cellStyle name="Итог 4 2 2 2" xfId="16871"/>
    <cellStyle name="Итог 4 2 2 3" xfId="16872"/>
    <cellStyle name="Итог 4 2 2 4" xfId="16873"/>
    <cellStyle name="Итог 4 2 2 5" xfId="16874"/>
    <cellStyle name="Итог 4 2 3" xfId="16875"/>
    <cellStyle name="Итог 4 2 3 2" xfId="16876"/>
    <cellStyle name="Итог 4 2 4" xfId="16877"/>
    <cellStyle name="Итог 4 2 4 2" xfId="16878"/>
    <cellStyle name="Итог 4 2 5" xfId="16879"/>
    <cellStyle name="Итог 4 2 5 2" xfId="16880"/>
    <cellStyle name="Итог 4 2 6" xfId="16881"/>
    <cellStyle name="Итог 4 2 6 2" xfId="16882"/>
    <cellStyle name="Итог 4 2 7" xfId="16883"/>
    <cellStyle name="Итог 4 3" xfId="16884"/>
    <cellStyle name="Итог 4 3 2" xfId="16885"/>
    <cellStyle name="Итог 4 3 2 2" xfId="16886"/>
    <cellStyle name="Итог 4 3 3" xfId="16887"/>
    <cellStyle name="Итог 4 3 3 2" xfId="16888"/>
    <cellStyle name="Итог 4 3 4" xfId="16889"/>
    <cellStyle name="Итог 4 3 4 2" xfId="16890"/>
    <cellStyle name="Итог 4 3 5" xfId="16891"/>
    <cellStyle name="Итог 4 3 5 2" xfId="16892"/>
    <cellStyle name="Итог 4 3 6" xfId="16893"/>
    <cellStyle name="Итог 4 3 6 2" xfId="16894"/>
    <cellStyle name="Итог 4 3 7" xfId="16895"/>
    <cellStyle name="Итог 4 4" xfId="16896"/>
    <cellStyle name="Итог 4 4 2" xfId="16897"/>
    <cellStyle name="Итог 4 4 2 2" xfId="16898"/>
    <cellStyle name="Итог 4 4 3" xfId="16899"/>
    <cellStyle name="Итог 4 4 3 2" xfId="16900"/>
    <cellStyle name="Итог 4 4 4" xfId="16901"/>
    <cellStyle name="Итог 4 4 4 2" xfId="16902"/>
    <cellStyle name="Итог 4 4 5" xfId="16903"/>
    <cellStyle name="Итог 4 4 5 2" xfId="16904"/>
    <cellStyle name="Итог 4 4 6" xfId="16905"/>
    <cellStyle name="Итог 4 4 6 2" xfId="16906"/>
    <cellStyle name="Итог 4 4 7" xfId="16907"/>
    <cellStyle name="Итог 4 5" xfId="16908"/>
    <cellStyle name="Итог 4 5 2" xfId="16909"/>
    <cellStyle name="Итог 4 5 2 2" xfId="16910"/>
    <cellStyle name="Итог 4 5 3" xfId="16911"/>
    <cellStyle name="Итог 4 5 3 2" xfId="16912"/>
    <cellStyle name="Итог 4 5 4" xfId="16913"/>
    <cellStyle name="Итог 4 5 4 2" xfId="16914"/>
    <cellStyle name="Итог 4 5 5" xfId="16915"/>
    <cellStyle name="Итог 4 5 5 2" xfId="16916"/>
    <cellStyle name="Итог 4 5 6" xfId="16917"/>
    <cellStyle name="Итог 4 5 6 2" xfId="16918"/>
    <cellStyle name="Итог 4 5 7" xfId="16919"/>
    <cellStyle name="Итог 4 6" xfId="16920"/>
    <cellStyle name="Итог 4 6 2" xfId="16921"/>
    <cellStyle name="Итог 4 7" xfId="16922"/>
    <cellStyle name="Итог 4 7 2" xfId="16923"/>
    <cellStyle name="Итог 4 8" xfId="16924"/>
    <cellStyle name="Итог 4 8 2" xfId="16925"/>
    <cellStyle name="Итог 4 9" xfId="16926"/>
    <cellStyle name="Итог 4 9 2" xfId="16927"/>
    <cellStyle name="Итог 5" xfId="16928"/>
    <cellStyle name="Итог 5 10" xfId="16929"/>
    <cellStyle name="Итог 5 10 2" xfId="16930"/>
    <cellStyle name="Итог 5 2" xfId="16931"/>
    <cellStyle name="Итог 5 2 2" xfId="16932"/>
    <cellStyle name="Итог 5 2 2 2" xfId="16933"/>
    <cellStyle name="Итог 5 2 2 3" xfId="16934"/>
    <cellStyle name="Итог 5 2 2 4" xfId="16935"/>
    <cellStyle name="Итог 5 2 2 5" xfId="16936"/>
    <cellStyle name="Итог 5 2 3" xfId="16937"/>
    <cellStyle name="Итог 5 2 3 2" xfId="16938"/>
    <cellStyle name="Итог 5 2 4" xfId="16939"/>
    <cellStyle name="Итог 5 2 4 2" xfId="16940"/>
    <cellStyle name="Итог 5 2 5" xfId="16941"/>
    <cellStyle name="Итог 5 2 5 2" xfId="16942"/>
    <cellStyle name="Итог 5 2 6" xfId="16943"/>
    <cellStyle name="Итог 5 2 6 2" xfId="16944"/>
    <cellStyle name="Итог 5 2 7" xfId="16945"/>
    <cellStyle name="Итог 5 3" xfId="16946"/>
    <cellStyle name="Итог 5 3 2" xfId="16947"/>
    <cellStyle name="Итог 5 3 2 2" xfId="16948"/>
    <cellStyle name="Итог 5 3 3" xfId="16949"/>
    <cellStyle name="Итог 5 3 3 2" xfId="16950"/>
    <cellStyle name="Итог 5 3 4" xfId="16951"/>
    <cellStyle name="Итог 5 3 4 2" xfId="16952"/>
    <cellStyle name="Итог 5 3 5" xfId="16953"/>
    <cellStyle name="Итог 5 3 5 2" xfId="16954"/>
    <cellStyle name="Итог 5 3 6" xfId="16955"/>
    <cellStyle name="Итог 5 3 6 2" xfId="16956"/>
    <cellStyle name="Итог 5 3 7" xfId="16957"/>
    <cellStyle name="Итог 5 4" xfId="16958"/>
    <cellStyle name="Итог 5 4 2" xfId="16959"/>
    <cellStyle name="Итог 5 4 2 2" xfId="16960"/>
    <cellStyle name="Итог 5 4 3" xfId="16961"/>
    <cellStyle name="Итог 5 4 3 2" xfId="16962"/>
    <cellStyle name="Итог 5 4 4" xfId="16963"/>
    <cellStyle name="Итог 5 4 4 2" xfId="16964"/>
    <cellStyle name="Итог 5 4 5" xfId="16965"/>
    <cellStyle name="Итог 5 4 5 2" xfId="16966"/>
    <cellStyle name="Итог 5 4 6" xfId="16967"/>
    <cellStyle name="Итог 5 4 6 2" xfId="16968"/>
    <cellStyle name="Итог 5 4 7" xfId="16969"/>
    <cellStyle name="Итог 5 5" xfId="16970"/>
    <cellStyle name="Итог 5 5 2" xfId="16971"/>
    <cellStyle name="Итог 5 5 2 2" xfId="16972"/>
    <cellStyle name="Итог 5 5 3" xfId="16973"/>
    <cellStyle name="Итог 5 5 3 2" xfId="16974"/>
    <cellStyle name="Итог 5 5 4" xfId="16975"/>
    <cellStyle name="Итог 5 5 4 2" xfId="16976"/>
    <cellStyle name="Итог 5 5 5" xfId="16977"/>
    <cellStyle name="Итог 5 5 5 2" xfId="16978"/>
    <cellStyle name="Итог 5 5 6" xfId="16979"/>
    <cellStyle name="Итог 5 5 6 2" xfId="16980"/>
    <cellStyle name="Итог 5 5 7" xfId="16981"/>
    <cellStyle name="Итог 5 6" xfId="16982"/>
    <cellStyle name="Итог 5 6 2" xfId="16983"/>
    <cellStyle name="Итог 5 7" xfId="16984"/>
    <cellStyle name="Итог 5 7 2" xfId="16985"/>
    <cellStyle name="Итог 5 8" xfId="16986"/>
    <cellStyle name="Итог 5 8 2" xfId="16987"/>
    <cellStyle name="Итог 5 9" xfId="16988"/>
    <cellStyle name="Итог 5 9 2" xfId="16989"/>
    <cellStyle name="Итог 6" xfId="16990"/>
    <cellStyle name="Итог 6 10" xfId="16991"/>
    <cellStyle name="Итог 6 10 2" xfId="16992"/>
    <cellStyle name="Итог 6 2" xfId="16993"/>
    <cellStyle name="Итог 6 2 2" xfId="16994"/>
    <cellStyle name="Итог 6 2 2 2" xfId="16995"/>
    <cellStyle name="Итог 6 2 2 3" xfId="16996"/>
    <cellStyle name="Итог 6 2 2 4" xfId="16997"/>
    <cellStyle name="Итог 6 2 2 5" xfId="16998"/>
    <cellStyle name="Итог 6 2 3" xfId="16999"/>
    <cellStyle name="Итог 6 2 3 2" xfId="17000"/>
    <cellStyle name="Итог 6 2 4" xfId="17001"/>
    <cellStyle name="Итог 6 2 4 2" xfId="17002"/>
    <cellStyle name="Итог 6 2 5" xfId="17003"/>
    <cellStyle name="Итог 6 2 5 2" xfId="17004"/>
    <cellStyle name="Итог 6 2 6" xfId="17005"/>
    <cellStyle name="Итог 6 2 6 2" xfId="17006"/>
    <cellStyle name="Итог 6 2 7" xfId="17007"/>
    <cellStyle name="Итог 6 3" xfId="17008"/>
    <cellStyle name="Итог 6 3 2" xfId="17009"/>
    <cellStyle name="Итог 6 3 2 2" xfId="17010"/>
    <cellStyle name="Итог 6 3 3" xfId="17011"/>
    <cellStyle name="Итог 6 3 3 2" xfId="17012"/>
    <cellStyle name="Итог 6 3 4" xfId="17013"/>
    <cellStyle name="Итог 6 3 4 2" xfId="17014"/>
    <cellStyle name="Итог 6 3 5" xfId="17015"/>
    <cellStyle name="Итог 6 3 5 2" xfId="17016"/>
    <cellStyle name="Итог 6 3 6" xfId="17017"/>
    <cellStyle name="Итог 6 3 6 2" xfId="17018"/>
    <cellStyle name="Итог 6 3 7" xfId="17019"/>
    <cellStyle name="Итог 6 4" xfId="17020"/>
    <cellStyle name="Итог 6 4 2" xfId="17021"/>
    <cellStyle name="Итог 6 4 2 2" xfId="17022"/>
    <cellStyle name="Итог 6 4 3" xfId="17023"/>
    <cellStyle name="Итог 6 4 3 2" xfId="17024"/>
    <cellStyle name="Итог 6 4 4" xfId="17025"/>
    <cellStyle name="Итог 6 4 4 2" xfId="17026"/>
    <cellStyle name="Итог 6 4 5" xfId="17027"/>
    <cellStyle name="Итог 6 4 5 2" xfId="17028"/>
    <cellStyle name="Итог 6 4 6" xfId="17029"/>
    <cellStyle name="Итог 6 4 6 2" xfId="17030"/>
    <cellStyle name="Итог 6 4 7" xfId="17031"/>
    <cellStyle name="Итог 6 5" xfId="17032"/>
    <cellStyle name="Итог 6 5 2" xfId="17033"/>
    <cellStyle name="Итог 6 5 2 2" xfId="17034"/>
    <cellStyle name="Итог 6 5 3" xfId="17035"/>
    <cellStyle name="Итог 6 5 3 2" xfId="17036"/>
    <cellStyle name="Итог 6 5 4" xfId="17037"/>
    <cellStyle name="Итог 6 5 4 2" xfId="17038"/>
    <cellStyle name="Итог 6 5 5" xfId="17039"/>
    <cellStyle name="Итог 6 5 5 2" xfId="17040"/>
    <cellStyle name="Итог 6 5 6" xfId="17041"/>
    <cellStyle name="Итог 6 5 6 2" xfId="17042"/>
    <cellStyle name="Итог 6 5 7" xfId="17043"/>
    <cellStyle name="Итог 6 6" xfId="17044"/>
    <cellStyle name="Итог 6 6 2" xfId="17045"/>
    <cellStyle name="Итог 6 7" xfId="17046"/>
    <cellStyle name="Итог 6 7 2" xfId="17047"/>
    <cellStyle name="Итог 6 8" xfId="17048"/>
    <cellStyle name="Итог 6 8 2" xfId="17049"/>
    <cellStyle name="Итог 6 9" xfId="17050"/>
    <cellStyle name="Итог 6 9 2" xfId="17051"/>
    <cellStyle name="Итог 7" xfId="17052"/>
    <cellStyle name="Итог 7 10" xfId="17053"/>
    <cellStyle name="Итог 7 10 2" xfId="17054"/>
    <cellStyle name="Итог 7 2" xfId="17055"/>
    <cellStyle name="Итог 7 2 2" xfId="17056"/>
    <cellStyle name="Итог 7 2 2 2" xfId="17057"/>
    <cellStyle name="Итог 7 2 2 3" xfId="17058"/>
    <cellStyle name="Итог 7 2 2 4" xfId="17059"/>
    <cellStyle name="Итог 7 2 2 5" xfId="17060"/>
    <cellStyle name="Итог 7 2 3" xfId="17061"/>
    <cellStyle name="Итог 7 2 3 2" xfId="17062"/>
    <cellStyle name="Итог 7 2 4" xfId="17063"/>
    <cellStyle name="Итог 7 2 4 2" xfId="17064"/>
    <cellStyle name="Итог 7 2 5" xfId="17065"/>
    <cellStyle name="Итог 7 2 5 2" xfId="17066"/>
    <cellStyle name="Итог 7 2 6" xfId="17067"/>
    <cellStyle name="Итог 7 2 6 2" xfId="17068"/>
    <cellStyle name="Итог 7 2 7" xfId="17069"/>
    <cellStyle name="Итог 7 3" xfId="17070"/>
    <cellStyle name="Итог 7 3 2" xfId="17071"/>
    <cellStyle name="Итог 7 3 2 2" xfId="17072"/>
    <cellStyle name="Итог 7 3 3" xfId="17073"/>
    <cellStyle name="Итог 7 3 3 2" xfId="17074"/>
    <cellStyle name="Итог 7 3 4" xfId="17075"/>
    <cellStyle name="Итог 7 3 4 2" xfId="17076"/>
    <cellStyle name="Итог 7 3 5" xfId="17077"/>
    <cellStyle name="Итог 7 3 5 2" xfId="17078"/>
    <cellStyle name="Итог 7 3 6" xfId="17079"/>
    <cellStyle name="Итог 7 3 6 2" xfId="17080"/>
    <cellStyle name="Итог 7 3 7" xfId="17081"/>
    <cellStyle name="Итог 7 4" xfId="17082"/>
    <cellStyle name="Итог 7 4 2" xfId="17083"/>
    <cellStyle name="Итог 7 4 2 2" xfId="17084"/>
    <cellStyle name="Итог 7 4 3" xfId="17085"/>
    <cellStyle name="Итог 7 4 3 2" xfId="17086"/>
    <cellStyle name="Итог 7 4 4" xfId="17087"/>
    <cellStyle name="Итог 7 4 4 2" xfId="17088"/>
    <cellStyle name="Итог 7 4 5" xfId="17089"/>
    <cellStyle name="Итог 7 4 5 2" xfId="17090"/>
    <cellStyle name="Итог 7 4 6" xfId="17091"/>
    <cellStyle name="Итог 7 4 6 2" xfId="17092"/>
    <cellStyle name="Итог 7 4 7" xfId="17093"/>
    <cellStyle name="Итог 7 5" xfId="17094"/>
    <cellStyle name="Итог 7 5 2" xfId="17095"/>
    <cellStyle name="Итог 7 5 2 2" xfId="17096"/>
    <cellStyle name="Итог 7 5 3" xfId="17097"/>
    <cellStyle name="Итог 7 5 3 2" xfId="17098"/>
    <cellStyle name="Итог 7 5 4" xfId="17099"/>
    <cellStyle name="Итог 7 5 4 2" xfId="17100"/>
    <cellStyle name="Итог 7 5 5" xfId="17101"/>
    <cellStyle name="Итог 7 5 5 2" xfId="17102"/>
    <cellStyle name="Итог 7 5 6" xfId="17103"/>
    <cellStyle name="Итог 7 5 6 2" xfId="17104"/>
    <cellStyle name="Итог 7 5 7" xfId="17105"/>
    <cellStyle name="Итог 7 6" xfId="17106"/>
    <cellStyle name="Итог 7 6 2" xfId="17107"/>
    <cellStyle name="Итог 7 7" xfId="17108"/>
    <cellStyle name="Итог 7 7 2" xfId="17109"/>
    <cellStyle name="Итог 7 8" xfId="17110"/>
    <cellStyle name="Итог 7 8 2" xfId="17111"/>
    <cellStyle name="Итог 7 9" xfId="17112"/>
    <cellStyle name="Итог 7 9 2" xfId="17113"/>
    <cellStyle name="Итог 8" xfId="17114"/>
    <cellStyle name="Итог 8 10" xfId="17115"/>
    <cellStyle name="Итог 8 10 2" xfId="17116"/>
    <cellStyle name="Итог 8 2" xfId="17117"/>
    <cellStyle name="Итог 8 2 2" xfId="17118"/>
    <cellStyle name="Итог 8 2 2 2" xfId="17119"/>
    <cellStyle name="Итог 8 2 2 3" xfId="17120"/>
    <cellStyle name="Итог 8 2 2 4" xfId="17121"/>
    <cellStyle name="Итог 8 2 2 5" xfId="17122"/>
    <cellStyle name="Итог 8 2 3" xfId="17123"/>
    <cellStyle name="Итог 8 2 3 2" xfId="17124"/>
    <cellStyle name="Итог 8 2 4" xfId="17125"/>
    <cellStyle name="Итог 8 2 4 2" xfId="17126"/>
    <cellStyle name="Итог 8 2 5" xfId="17127"/>
    <cellStyle name="Итог 8 2 5 2" xfId="17128"/>
    <cellStyle name="Итог 8 2 6" xfId="17129"/>
    <cellStyle name="Итог 8 2 6 2" xfId="17130"/>
    <cellStyle name="Итог 8 2 7" xfId="17131"/>
    <cellStyle name="Итог 8 3" xfId="17132"/>
    <cellStyle name="Итог 8 3 2" xfId="17133"/>
    <cellStyle name="Итог 8 3 2 2" xfId="17134"/>
    <cellStyle name="Итог 8 3 3" xfId="17135"/>
    <cellStyle name="Итог 8 3 3 2" xfId="17136"/>
    <cellStyle name="Итог 8 3 4" xfId="17137"/>
    <cellStyle name="Итог 8 3 4 2" xfId="17138"/>
    <cellStyle name="Итог 8 3 5" xfId="17139"/>
    <cellStyle name="Итог 8 3 5 2" xfId="17140"/>
    <cellStyle name="Итог 8 3 6" xfId="17141"/>
    <cellStyle name="Итог 8 3 6 2" xfId="17142"/>
    <cellStyle name="Итог 8 3 7" xfId="17143"/>
    <cellStyle name="Итог 8 4" xfId="17144"/>
    <cellStyle name="Итог 8 4 2" xfId="17145"/>
    <cellStyle name="Итог 8 4 2 2" xfId="17146"/>
    <cellStyle name="Итог 8 4 3" xfId="17147"/>
    <cellStyle name="Итог 8 4 3 2" xfId="17148"/>
    <cellStyle name="Итог 8 4 4" xfId="17149"/>
    <cellStyle name="Итог 8 4 4 2" xfId="17150"/>
    <cellStyle name="Итог 8 4 5" xfId="17151"/>
    <cellStyle name="Итог 8 4 5 2" xfId="17152"/>
    <cellStyle name="Итог 8 4 6" xfId="17153"/>
    <cellStyle name="Итог 8 4 6 2" xfId="17154"/>
    <cellStyle name="Итог 8 4 7" xfId="17155"/>
    <cellStyle name="Итог 8 5" xfId="17156"/>
    <cellStyle name="Итог 8 5 2" xfId="17157"/>
    <cellStyle name="Итог 8 5 2 2" xfId="17158"/>
    <cellStyle name="Итог 8 5 3" xfId="17159"/>
    <cellStyle name="Итог 8 5 3 2" xfId="17160"/>
    <cellStyle name="Итог 8 5 4" xfId="17161"/>
    <cellStyle name="Итог 8 5 4 2" xfId="17162"/>
    <cellStyle name="Итог 8 5 5" xfId="17163"/>
    <cellStyle name="Итог 8 5 5 2" xfId="17164"/>
    <cellStyle name="Итог 8 5 6" xfId="17165"/>
    <cellStyle name="Итог 8 5 6 2" xfId="17166"/>
    <cellStyle name="Итог 8 5 7" xfId="17167"/>
    <cellStyle name="Итог 8 6" xfId="17168"/>
    <cellStyle name="Итог 8 6 2" xfId="17169"/>
    <cellStyle name="Итог 8 7" xfId="17170"/>
    <cellStyle name="Итог 8 7 2" xfId="17171"/>
    <cellStyle name="Итог 8 8" xfId="17172"/>
    <cellStyle name="Итог 8 8 2" xfId="17173"/>
    <cellStyle name="Итог 8 9" xfId="17174"/>
    <cellStyle name="Итог 8 9 2" xfId="17175"/>
    <cellStyle name="Итог 9" xfId="17176"/>
    <cellStyle name="Итог 9 10" xfId="17177"/>
    <cellStyle name="Итог 9 10 2" xfId="17178"/>
    <cellStyle name="Итог 9 2" xfId="17179"/>
    <cellStyle name="Итог 9 2 2" xfId="17180"/>
    <cellStyle name="Итог 9 2 2 2" xfId="17181"/>
    <cellStyle name="Итог 9 2 2 3" xfId="17182"/>
    <cellStyle name="Итог 9 2 2 4" xfId="17183"/>
    <cellStyle name="Итог 9 2 2 5" xfId="17184"/>
    <cellStyle name="Итог 9 2 3" xfId="17185"/>
    <cellStyle name="Итог 9 2 3 2" xfId="17186"/>
    <cellStyle name="Итог 9 2 4" xfId="17187"/>
    <cellStyle name="Итог 9 2 4 2" xfId="17188"/>
    <cellStyle name="Итог 9 2 5" xfId="17189"/>
    <cellStyle name="Итог 9 2 5 2" xfId="17190"/>
    <cellStyle name="Итог 9 2 6" xfId="17191"/>
    <cellStyle name="Итог 9 2 6 2" xfId="17192"/>
    <cellStyle name="Итог 9 2 7" xfId="17193"/>
    <cellStyle name="Итог 9 3" xfId="17194"/>
    <cellStyle name="Итог 9 3 2" xfId="17195"/>
    <cellStyle name="Итог 9 3 2 2" xfId="17196"/>
    <cellStyle name="Итог 9 3 3" xfId="17197"/>
    <cellStyle name="Итог 9 3 3 2" xfId="17198"/>
    <cellStyle name="Итог 9 3 4" xfId="17199"/>
    <cellStyle name="Итог 9 3 4 2" xfId="17200"/>
    <cellStyle name="Итог 9 3 5" xfId="17201"/>
    <cellStyle name="Итог 9 3 5 2" xfId="17202"/>
    <cellStyle name="Итог 9 3 6" xfId="17203"/>
    <cellStyle name="Итог 9 3 6 2" xfId="17204"/>
    <cellStyle name="Итог 9 3 7" xfId="17205"/>
    <cellStyle name="Итог 9 4" xfId="17206"/>
    <cellStyle name="Итог 9 4 2" xfId="17207"/>
    <cellStyle name="Итог 9 4 2 2" xfId="17208"/>
    <cellStyle name="Итог 9 4 3" xfId="17209"/>
    <cellStyle name="Итог 9 4 3 2" xfId="17210"/>
    <cellStyle name="Итог 9 4 4" xfId="17211"/>
    <cellStyle name="Итог 9 4 4 2" xfId="17212"/>
    <cellStyle name="Итог 9 4 5" xfId="17213"/>
    <cellStyle name="Итог 9 4 5 2" xfId="17214"/>
    <cellStyle name="Итог 9 4 6" xfId="17215"/>
    <cellStyle name="Итог 9 4 6 2" xfId="17216"/>
    <cellStyle name="Итог 9 4 7" xfId="17217"/>
    <cellStyle name="Итог 9 5" xfId="17218"/>
    <cellStyle name="Итог 9 5 2" xfId="17219"/>
    <cellStyle name="Итог 9 5 2 2" xfId="17220"/>
    <cellStyle name="Итог 9 5 3" xfId="17221"/>
    <cellStyle name="Итог 9 5 3 2" xfId="17222"/>
    <cellStyle name="Итог 9 5 4" xfId="17223"/>
    <cellStyle name="Итог 9 5 4 2" xfId="17224"/>
    <cellStyle name="Итог 9 5 5" xfId="17225"/>
    <cellStyle name="Итог 9 5 5 2" xfId="17226"/>
    <cellStyle name="Итог 9 5 6" xfId="17227"/>
    <cellStyle name="Итог 9 5 6 2" xfId="17228"/>
    <cellStyle name="Итог 9 5 7" xfId="17229"/>
    <cellStyle name="Итог 9 6" xfId="17230"/>
    <cellStyle name="Итог 9 6 2" xfId="17231"/>
    <cellStyle name="Итог 9 7" xfId="17232"/>
    <cellStyle name="Итог 9 7 2" xfId="17233"/>
    <cellStyle name="Итог 9 8" xfId="17234"/>
    <cellStyle name="Итог 9 8 2" xfId="17235"/>
    <cellStyle name="Итог 9 9" xfId="17236"/>
    <cellStyle name="Итог 9 9 2" xfId="17237"/>
    <cellStyle name="Контрольная ячейка 1" xfId="17238"/>
    <cellStyle name="Контрольная ячейка 10" xfId="17239"/>
    <cellStyle name="Контрольная ячейка 10 2" xfId="17240"/>
    <cellStyle name="Контрольная ячейка 10 3" xfId="17241"/>
    <cellStyle name="Контрольная ячейка 11" xfId="17242"/>
    <cellStyle name="Контрольная ячейка 11 2" xfId="17243"/>
    <cellStyle name="Контрольная ячейка 11 3" xfId="17244"/>
    <cellStyle name="Контрольная ячейка 12" xfId="17245"/>
    <cellStyle name="Контрольная ячейка 12 2" xfId="17246"/>
    <cellStyle name="Контрольная ячейка 12 3" xfId="17247"/>
    <cellStyle name="Контрольная ячейка 13" xfId="17248"/>
    <cellStyle name="Контрольная ячейка 14" xfId="17249"/>
    <cellStyle name="Контрольная ячейка 15" xfId="17250"/>
    <cellStyle name="Контрольная ячейка 16" xfId="17251"/>
    <cellStyle name="Контрольная ячейка 17" xfId="17252"/>
    <cellStyle name="Контрольная ячейка 18" xfId="17253"/>
    <cellStyle name="Контрольная ячейка 19" xfId="17254"/>
    <cellStyle name="Контрольная ячейка 2" xfId="37"/>
    <cellStyle name="Контрольная ячейка 2 10" xfId="17255"/>
    <cellStyle name="Контрольная ячейка 2 11" xfId="17256"/>
    <cellStyle name="Контрольная ячейка 2 12" xfId="17257"/>
    <cellStyle name="Контрольная ячейка 2 13" xfId="17258"/>
    <cellStyle name="Контрольная ячейка 2 14" xfId="17259"/>
    <cellStyle name="Контрольная ячейка 2 15" xfId="17260"/>
    <cellStyle name="Контрольная ячейка 2 16" xfId="17261"/>
    <cellStyle name="Контрольная ячейка 2 16 2" xfId="17262"/>
    <cellStyle name="Контрольная ячейка 2 16 3" xfId="17263"/>
    <cellStyle name="Контрольная ячейка 2 16 4" xfId="17264"/>
    <cellStyle name="Контрольная ячейка 2 16 5" xfId="17265"/>
    <cellStyle name="Контрольная ячейка 2 16 6" xfId="17266"/>
    <cellStyle name="Контрольная ячейка 2 16 7" xfId="17267"/>
    <cellStyle name="Контрольная ячейка 2 17" xfId="17268"/>
    <cellStyle name="Контрольная ячейка 2 18" xfId="17269"/>
    <cellStyle name="Контрольная ячейка 2 19" xfId="17270"/>
    <cellStyle name="Контрольная ячейка 2 2" xfId="17271"/>
    <cellStyle name="Контрольная ячейка 2 2 10" xfId="17272"/>
    <cellStyle name="Контрольная ячейка 2 2 11" xfId="17273"/>
    <cellStyle name="Контрольная ячейка 2 2 12" xfId="17274"/>
    <cellStyle name="Контрольная ячейка 2 2 13" xfId="17275"/>
    <cellStyle name="Контрольная ячейка 2 2 14" xfId="17276"/>
    <cellStyle name="Контрольная ячейка 2 2 15" xfId="17277"/>
    <cellStyle name="Контрольная ячейка 2 2 16" xfId="17278"/>
    <cellStyle name="Контрольная ячейка 2 2 17" xfId="17279"/>
    <cellStyle name="Контрольная ячейка 2 2 18" xfId="17280"/>
    <cellStyle name="Контрольная ячейка 2 2 19" xfId="17281"/>
    <cellStyle name="Контрольная ячейка 2 2 2" xfId="17282"/>
    <cellStyle name="Контрольная ячейка 2 2 2 2" xfId="17283"/>
    <cellStyle name="Контрольная ячейка 2 2 2 3" xfId="17284"/>
    <cellStyle name="Контрольная ячейка 2 2 2 4" xfId="17285"/>
    <cellStyle name="Контрольная ячейка 2 2 2 5" xfId="17286"/>
    <cellStyle name="Контрольная ячейка 2 2 2 6" xfId="17287"/>
    <cellStyle name="Контрольная ячейка 2 2 20" xfId="17288"/>
    <cellStyle name="Контрольная ячейка 2 2 21" xfId="17289"/>
    <cellStyle name="Контрольная ячейка 2 2 22" xfId="17290"/>
    <cellStyle name="Контрольная ячейка 2 2 3" xfId="17291"/>
    <cellStyle name="Контрольная ячейка 2 2 4" xfId="17292"/>
    <cellStyle name="Контрольная ячейка 2 2 5" xfId="17293"/>
    <cellStyle name="Контрольная ячейка 2 2 6" xfId="17294"/>
    <cellStyle name="Контрольная ячейка 2 2 7" xfId="17295"/>
    <cellStyle name="Контрольная ячейка 2 2 8" xfId="17296"/>
    <cellStyle name="Контрольная ячейка 2 2 9" xfId="17297"/>
    <cellStyle name="Контрольная ячейка 2 20" xfId="17298"/>
    <cellStyle name="Контрольная ячейка 2 21" xfId="17299"/>
    <cellStyle name="Контрольная ячейка 2 22" xfId="17300"/>
    <cellStyle name="Контрольная ячейка 2 23" xfId="17301"/>
    <cellStyle name="Контрольная ячейка 2 24" xfId="17302"/>
    <cellStyle name="Контрольная ячейка 2 25" xfId="17303"/>
    <cellStyle name="Контрольная ячейка 2 26" xfId="17304"/>
    <cellStyle name="Контрольная ячейка 2 27" xfId="17305"/>
    <cellStyle name="Контрольная ячейка 2 28" xfId="17306"/>
    <cellStyle name="Контрольная ячейка 2 29" xfId="17307"/>
    <cellStyle name="Контрольная ячейка 2 3" xfId="17308"/>
    <cellStyle name="Контрольная ячейка 2 30" xfId="17309"/>
    <cellStyle name="Контрольная ячейка 2 31" xfId="17310"/>
    <cellStyle name="Контрольная ячейка 2 32" xfId="17311"/>
    <cellStyle name="Контрольная ячейка 2 33" xfId="17312"/>
    <cellStyle name="Контрольная ячейка 2 34" xfId="17313"/>
    <cellStyle name="Контрольная ячейка 2 35" xfId="17314"/>
    <cellStyle name="Контрольная ячейка 2 4" xfId="17315"/>
    <cellStyle name="Контрольная ячейка 2 5" xfId="17316"/>
    <cellStyle name="Контрольная ячейка 2 6" xfId="17317"/>
    <cellStyle name="Контрольная ячейка 2 7" xfId="17318"/>
    <cellStyle name="Контрольная ячейка 2 8" xfId="17319"/>
    <cellStyle name="Контрольная ячейка 2 9" xfId="17320"/>
    <cellStyle name="Контрольная ячейка 20" xfId="17321"/>
    <cellStyle name="Контрольная ячейка 21" xfId="17322"/>
    <cellStyle name="Контрольная ячейка 22" xfId="17323"/>
    <cellStyle name="Контрольная ячейка 22 2" xfId="17324"/>
    <cellStyle name="Контрольная ячейка 23" xfId="17325"/>
    <cellStyle name="Контрольная ячейка 24" xfId="17326"/>
    <cellStyle name="Контрольная ячейка 25" xfId="17327"/>
    <cellStyle name="Контрольная ячейка 26" xfId="17328"/>
    <cellStyle name="Контрольная ячейка 27" xfId="17329"/>
    <cellStyle name="Контрольная ячейка 28" xfId="17330"/>
    <cellStyle name="Контрольная ячейка 29" xfId="17331"/>
    <cellStyle name="Контрольная ячейка 3" xfId="17332"/>
    <cellStyle name="Контрольная ячейка 3 2" xfId="17333"/>
    <cellStyle name="Контрольная ячейка 3 3" xfId="17334"/>
    <cellStyle name="Контрольная ячейка 30" xfId="17335"/>
    <cellStyle name="Контрольная ячейка 31" xfId="17336"/>
    <cellStyle name="Контрольная ячейка 32" xfId="17337"/>
    <cellStyle name="Контрольная ячейка 33" xfId="17338"/>
    <cellStyle name="Контрольная ячейка 34" xfId="17339"/>
    <cellStyle name="Контрольная ячейка 35" xfId="17340"/>
    <cellStyle name="Контрольная ячейка 36" xfId="17341"/>
    <cellStyle name="Контрольная ячейка 37" xfId="17342"/>
    <cellStyle name="Контрольная ячейка 4" xfId="17343"/>
    <cellStyle name="Контрольная ячейка 4 2" xfId="17344"/>
    <cellStyle name="Контрольная ячейка 4 3" xfId="17345"/>
    <cellStyle name="Контрольная ячейка 5" xfId="17346"/>
    <cellStyle name="Контрольная ячейка 5 2" xfId="17347"/>
    <cellStyle name="Контрольная ячейка 5 3" xfId="17348"/>
    <cellStyle name="Контрольная ячейка 6" xfId="17349"/>
    <cellStyle name="Контрольная ячейка 6 2" xfId="17350"/>
    <cellStyle name="Контрольная ячейка 6 3" xfId="17351"/>
    <cellStyle name="Контрольная ячейка 7" xfId="17352"/>
    <cellStyle name="Контрольная ячейка 7 2" xfId="17353"/>
    <cellStyle name="Контрольная ячейка 7 3" xfId="17354"/>
    <cellStyle name="Контрольная ячейка 8" xfId="17355"/>
    <cellStyle name="Контрольная ячейка 8 2" xfId="17356"/>
    <cellStyle name="Контрольная ячейка 8 3" xfId="17357"/>
    <cellStyle name="Контрольная ячейка 9" xfId="17358"/>
    <cellStyle name="Контрольная ячейка 9 2" xfId="17359"/>
    <cellStyle name="Контрольная ячейка 9 3" xfId="17360"/>
    <cellStyle name="Название 1" xfId="17361"/>
    <cellStyle name="Название 10" xfId="17362"/>
    <cellStyle name="Название 10 2" xfId="17363"/>
    <cellStyle name="Название 10 3" xfId="17364"/>
    <cellStyle name="Название 11" xfId="17365"/>
    <cellStyle name="Название 11 2" xfId="17366"/>
    <cellStyle name="Название 11 3" xfId="17367"/>
    <cellStyle name="Название 12" xfId="17368"/>
    <cellStyle name="Название 12 2" xfId="17369"/>
    <cellStyle name="Название 12 3" xfId="17370"/>
    <cellStyle name="Название 13" xfId="17371"/>
    <cellStyle name="Название 14" xfId="17372"/>
    <cellStyle name="Название 15" xfId="17373"/>
    <cellStyle name="Название 16" xfId="17374"/>
    <cellStyle name="Название 17" xfId="17375"/>
    <cellStyle name="Название 18" xfId="17376"/>
    <cellStyle name="Название 19" xfId="17377"/>
    <cellStyle name="Название 2" xfId="38"/>
    <cellStyle name="Название 2 10" xfId="17378"/>
    <cellStyle name="Название 2 11" xfId="17379"/>
    <cellStyle name="Название 2 12" xfId="17380"/>
    <cellStyle name="Название 2 13" xfId="17381"/>
    <cellStyle name="Название 2 14" xfId="17382"/>
    <cellStyle name="Название 2 15" xfId="17383"/>
    <cellStyle name="Название 2 15 2" xfId="17384"/>
    <cellStyle name="Название 2 16" xfId="17385"/>
    <cellStyle name="Название 2 17" xfId="17386"/>
    <cellStyle name="Название 2 18" xfId="17387"/>
    <cellStyle name="Название 2 19" xfId="17388"/>
    <cellStyle name="Название 2 2" xfId="17389"/>
    <cellStyle name="Название 2 20" xfId="17390"/>
    <cellStyle name="Название 2 3" xfId="17391"/>
    <cellStyle name="Название 2 4" xfId="17392"/>
    <cellStyle name="Название 2 5" xfId="17393"/>
    <cellStyle name="Название 2 6" xfId="17394"/>
    <cellStyle name="Название 2 7" xfId="17395"/>
    <cellStyle name="Название 2 8" xfId="17396"/>
    <cellStyle name="Название 2 9" xfId="17397"/>
    <cellStyle name="Название 20" xfId="17398"/>
    <cellStyle name="Название 21" xfId="17399"/>
    <cellStyle name="Название 22" xfId="17400"/>
    <cellStyle name="Название 22 2" xfId="17401"/>
    <cellStyle name="Название 23" xfId="17402"/>
    <cellStyle name="Название 24" xfId="17403"/>
    <cellStyle name="Название 25" xfId="17404"/>
    <cellStyle name="Название 26" xfId="17405"/>
    <cellStyle name="Название 27" xfId="17406"/>
    <cellStyle name="Название 28" xfId="17407"/>
    <cellStyle name="Название 29" xfId="17408"/>
    <cellStyle name="Название 3" xfId="17409"/>
    <cellStyle name="Название 3 2" xfId="17410"/>
    <cellStyle name="Название 3 3" xfId="17411"/>
    <cellStyle name="Название 30" xfId="17412"/>
    <cellStyle name="Название 31" xfId="17413"/>
    <cellStyle name="Название 32" xfId="17414"/>
    <cellStyle name="Название 33" xfId="17415"/>
    <cellStyle name="Название 34" xfId="17416"/>
    <cellStyle name="Название 35" xfId="17417"/>
    <cellStyle name="Название 36" xfId="17418"/>
    <cellStyle name="Название 37" xfId="17419"/>
    <cellStyle name="Название 38" xfId="17420"/>
    <cellStyle name="Название 4" xfId="17421"/>
    <cellStyle name="Название 4 2" xfId="17422"/>
    <cellStyle name="Название 4 3" xfId="17423"/>
    <cellStyle name="Название 5" xfId="17424"/>
    <cellStyle name="Название 5 2" xfId="17425"/>
    <cellStyle name="Название 5 3" xfId="17426"/>
    <cellStyle name="Название 6" xfId="17427"/>
    <cellStyle name="Название 6 2" xfId="17428"/>
    <cellStyle name="Название 6 3" xfId="17429"/>
    <cellStyle name="Название 7" xfId="17430"/>
    <cellStyle name="Название 7 2" xfId="17431"/>
    <cellStyle name="Название 7 3" xfId="17432"/>
    <cellStyle name="Название 8" xfId="17433"/>
    <cellStyle name="Название 8 2" xfId="17434"/>
    <cellStyle name="Название 8 3" xfId="17435"/>
    <cellStyle name="Название 9" xfId="17436"/>
    <cellStyle name="Название 9 2" xfId="17437"/>
    <cellStyle name="Название 9 3" xfId="17438"/>
    <cellStyle name="Название листа" xfId="17439"/>
    <cellStyle name="Название листа 2" xfId="17440"/>
    <cellStyle name="Название2" xfId="17441"/>
    <cellStyle name="Название2 2" xfId="17442"/>
    <cellStyle name="Название3" xfId="17443"/>
    <cellStyle name="Название4" xfId="17444"/>
    <cellStyle name="Нейтральный 1" xfId="17445"/>
    <cellStyle name="Нейтральный 10" xfId="17446"/>
    <cellStyle name="Нейтральный 10 2" xfId="17447"/>
    <cellStyle name="Нейтральный 10 3" xfId="17448"/>
    <cellStyle name="Нейтральный 11" xfId="17449"/>
    <cellStyle name="Нейтральный 11 2" xfId="17450"/>
    <cellStyle name="Нейтральный 11 3" xfId="17451"/>
    <cellStyle name="Нейтральный 12" xfId="17452"/>
    <cellStyle name="Нейтральный 12 2" xfId="17453"/>
    <cellStyle name="Нейтральный 12 3" xfId="17454"/>
    <cellStyle name="Нейтральный 13" xfId="17455"/>
    <cellStyle name="Нейтральный 14" xfId="17456"/>
    <cellStyle name="Нейтральный 15" xfId="17457"/>
    <cellStyle name="Нейтральный 16" xfId="17458"/>
    <cellStyle name="Нейтральный 17" xfId="17459"/>
    <cellStyle name="Нейтральный 18" xfId="17460"/>
    <cellStyle name="Нейтральный 19" xfId="17461"/>
    <cellStyle name="Нейтральный 2" xfId="39"/>
    <cellStyle name="Нейтральный 2 10" xfId="17462"/>
    <cellStyle name="Нейтральный 2 11" xfId="17463"/>
    <cellStyle name="Нейтральный 2 12" xfId="17464"/>
    <cellStyle name="Нейтральный 2 13" xfId="17465"/>
    <cellStyle name="Нейтральный 2 14" xfId="17466"/>
    <cellStyle name="Нейтральный 2 15" xfId="17467"/>
    <cellStyle name="Нейтральный 2 16" xfId="17468"/>
    <cellStyle name="Нейтральный 2 16 2" xfId="17469"/>
    <cellStyle name="Нейтральный 2 16 3" xfId="17470"/>
    <cellStyle name="Нейтральный 2 16 4" xfId="17471"/>
    <cellStyle name="Нейтральный 2 16 5" xfId="17472"/>
    <cellStyle name="Нейтральный 2 16 6" xfId="17473"/>
    <cellStyle name="Нейтральный 2 16 7" xfId="17474"/>
    <cellStyle name="Нейтральный 2 17" xfId="17475"/>
    <cellStyle name="Нейтральный 2 18" xfId="17476"/>
    <cellStyle name="Нейтральный 2 19" xfId="17477"/>
    <cellStyle name="Нейтральный 2 2" xfId="17478"/>
    <cellStyle name="Нейтральный 2 2 10" xfId="17479"/>
    <cellStyle name="Нейтральный 2 2 11" xfId="17480"/>
    <cellStyle name="Нейтральный 2 2 12" xfId="17481"/>
    <cellStyle name="Нейтральный 2 2 13" xfId="17482"/>
    <cellStyle name="Нейтральный 2 2 14" xfId="17483"/>
    <cellStyle name="Нейтральный 2 2 15" xfId="17484"/>
    <cellStyle name="Нейтральный 2 2 16" xfId="17485"/>
    <cellStyle name="Нейтральный 2 2 17" xfId="17486"/>
    <cellStyle name="Нейтральный 2 2 18" xfId="17487"/>
    <cellStyle name="Нейтральный 2 2 19" xfId="17488"/>
    <cellStyle name="Нейтральный 2 2 2" xfId="17489"/>
    <cellStyle name="Нейтральный 2 2 2 2" xfId="17490"/>
    <cellStyle name="Нейтральный 2 2 2 3" xfId="17491"/>
    <cellStyle name="Нейтральный 2 2 2 4" xfId="17492"/>
    <cellStyle name="Нейтральный 2 2 2 5" xfId="17493"/>
    <cellStyle name="Нейтральный 2 2 2 6" xfId="17494"/>
    <cellStyle name="Нейтральный 2 2 20" xfId="17495"/>
    <cellStyle name="Нейтральный 2 2 21" xfId="17496"/>
    <cellStyle name="Нейтральный 2 2 22" xfId="17497"/>
    <cellStyle name="Нейтральный 2 2 3" xfId="17498"/>
    <cellStyle name="Нейтральный 2 2 4" xfId="17499"/>
    <cellStyle name="Нейтральный 2 2 5" xfId="17500"/>
    <cellStyle name="Нейтральный 2 2 6" xfId="17501"/>
    <cellStyle name="Нейтральный 2 2 7" xfId="17502"/>
    <cellStyle name="Нейтральный 2 2 8" xfId="17503"/>
    <cellStyle name="Нейтральный 2 2 9" xfId="17504"/>
    <cellStyle name="Нейтральный 2 20" xfId="17505"/>
    <cellStyle name="Нейтральный 2 21" xfId="17506"/>
    <cellStyle name="Нейтральный 2 22" xfId="17507"/>
    <cellStyle name="Нейтральный 2 23" xfId="17508"/>
    <cellStyle name="Нейтральный 2 24" xfId="17509"/>
    <cellStyle name="Нейтральный 2 25" xfId="17510"/>
    <cellStyle name="Нейтральный 2 26" xfId="17511"/>
    <cellStyle name="Нейтральный 2 27" xfId="17512"/>
    <cellStyle name="Нейтральный 2 28" xfId="17513"/>
    <cellStyle name="Нейтральный 2 29" xfId="17514"/>
    <cellStyle name="Нейтральный 2 3" xfId="17515"/>
    <cellStyle name="Нейтральный 2 30" xfId="17516"/>
    <cellStyle name="Нейтральный 2 31" xfId="17517"/>
    <cellStyle name="Нейтральный 2 32" xfId="17518"/>
    <cellStyle name="Нейтральный 2 33" xfId="17519"/>
    <cellStyle name="Нейтральный 2 34" xfId="17520"/>
    <cellStyle name="Нейтральный 2 35" xfId="17521"/>
    <cellStyle name="Нейтральный 2 4" xfId="17522"/>
    <cellStyle name="Нейтральный 2 5" xfId="17523"/>
    <cellStyle name="Нейтральный 2 6" xfId="17524"/>
    <cellStyle name="Нейтральный 2 7" xfId="17525"/>
    <cellStyle name="Нейтральный 2 8" xfId="17526"/>
    <cellStyle name="Нейтральный 2 9" xfId="17527"/>
    <cellStyle name="Нейтральный 20" xfId="17528"/>
    <cellStyle name="Нейтральный 21" xfId="17529"/>
    <cellStyle name="Нейтральный 22" xfId="17530"/>
    <cellStyle name="Нейтральный 22 2" xfId="17531"/>
    <cellStyle name="Нейтральный 23" xfId="17532"/>
    <cellStyle name="Нейтральный 24" xfId="17533"/>
    <cellStyle name="Нейтральный 25" xfId="17534"/>
    <cellStyle name="Нейтральный 26" xfId="17535"/>
    <cellStyle name="Нейтральный 27" xfId="17536"/>
    <cellStyle name="Нейтральный 28" xfId="17537"/>
    <cellStyle name="Нейтральный 29" xfId="17538"/>
    <cellStyle name="Нейтральный 3" xfId="17539"/>
    <cellStyle name="Нейтральный 3 2" xfId="17540"/>
    <cellStyle name="Нейтральный 3 3" xfId="17541"/>
    <cellStyle name="Нейтральный 30" xfId="17542"/>
    <cellStyle name="Нейтральный 31" xfId="17543"/>
    <cellStyle name="Нейтральный 32" xfId="17544"/>
    <cellStyle name="Нейтральный 33" xfId="17545"/>
    <cellStyle name="Нейтральный 34" xfId="17546"/>
    <cellStyle name="Нейтральный 35" xfId="17547"/>
    <cellStyle name="Нейтральный 36" xfId="17548"/>
    <cellStyle name="Нейтральный 37" xfId="17549"/>
    <cellStyle name="Нейтральный 4" xfId="17550"/>
    <cellStyle name="Нейтральный 4 2" xfId="17551"/>
    <cellStyle name="Нейтральный 4 3" xfId="17552"/>
    <cellStyle name="Нейтральный 5" xfId="17553"/>
    <cellStyle name="Нейтральный 5 2" xfId="17554"/>
    <cellStyle name="Нейтральный 5 3" xfId="17555"/>
    <cellStyle name="Нейтральный 6" xfId="17556"/>
    <cellStyle name="Нейтральный 6 2" xfId="17557"/>
    <cellStyle name="Нейтральный 6 3" xfId="17558"/>
    <cellStyle name="Нейтральный 7" xfId="17559"/>
    <cellStyle name="Нейтральный 7 2" xfId="17560"/>
    <cellStyle name="Нейтральный 7 3" xfId="17561"/>
    <cellStyle name="Нейтральный 8" xfId="17562"/>
    <cellStyle name="Нейтральный 8 2" xfId="17563"/>
    <cellStyle name="Нейтральный 8 3" xfId="17564"/>
    <cellStyle name="Нейтральный 9" xfId="17565"/>
    <cellStyle name="Нейтральный 9 2" xfId="17566"/>
    <cellStyle name="Нейтральный 9 3" xfId="17567"/>
    <cellStyle name="Обычный" xfId="0" builtinId="0"/>
    <cellStyle name="Обычный 10" xfId="17568"/>
    <cellStyle name="Обычный 10 10" xfId="17569"/>
    <cellStyle name="Обычный 10 11" xfId="17570"/>
    <cellStyle name="Обычный 10 12" xfId="17571"/>
    <cellStyle name="Обычный 10 13" xfId="17572"/>
    <cellStyle name="Обычный 10 14" xfId="17573"/>
    <cellStyle name="Обычный 10 15" xfId="17574"/>
    <cellStyle name="Обычный 10 16" xfId="17575"/>
    <cellStyle name="Обычный 10 17" xfId="17576"/>
    <cellStyle name="Обычный 10 18" xfId="17577"/>
    <cellStyle name="Обычный 10 19" xfId="17578"/>
    <cellStyle name="Обычный 10 2" xfId="17579"/>
    <cellStyle name="Обычный 10 2 10" xfId="17580"/>
    <cellStyle name="Обычный 10 2 11" xfId="17581"/>
    <cellStyle name="Обычный 10 2 12" xfId="17582"/>
    <cellStyle name="Обычный 10 2 13" xfId="17583"/>
    <cellStyle name="Обычный 10 2 14" xfId="17584"/>
    <cellStyle name="Обычный 10 2 15" xfId="17585"/>
    <cellStyle name="Обычный 10 2 16" xfId="17586"/>
    <cellStyle name="Обычный 10 2 17" xfId="17587"/>
    <cellStyle name="Обычный 10 2 18" xfId="17588"/>
    <cellStyle name="Обычный 10 2 19" xfId="17589"/>
    <cellStyle name="Обычный 10 2 2" xfId="17590"/>
    <cellStyle name="Обычный 10 2 2 10" xfId="17591"/>
    <cellStyle name="Обычный 10 2 2 11" xfId="17592"/>
    <cellStyle name="Обычный 10 2 2 12" xfId="17593"/>
    <cellStyle name="Обычный 10 2 2 13" xfId="17594"/>
    <cellStyle name="Обычный 10 2 2 14" xfId="17595"/>
    <cellStyle name="Обычный 10 2 2 15" xfId="17596"/>
    <cellStyle name="Обычный 10 2 2 16" xfId="17597"/>
    <cellStyle name="Обычный 10 2 2 17" xfId="17598"/>
    <cellStyle name="Обычный 10 2 2 18" xfId="17599"/>
    <cellStyle name="Обычный 10 2 2 19" xfId="17600"/>
    <cellStyle name="Обычный 10 2 2 2" xfId="17601"/>
    <cellStyle name="Обычный 10 2 2 2 2" xfId="17602"/>
    <cellStyle name="Обычный 10 2 2 2 2 2" xfId="17603"/>
    <cellStyle name="Обычный 10 2 2 2 2 3" xfId="17604"/>
    <cellStyle name="Обычный 10 2 2 2 3" xfId="17605"/>
    <cellStyle name="Обычный 10 2 2 2 4" xfId="17606"/>
    <cellStyle name="Обычный 10 2 2 20" xfId="17607"/>
    <cellStyle name="Обычный 10 2 2 21" xfId="17608"/>
    <cellStyle name="Обычный 10 2 2 22" xfId="17609"/>
    <cellStyle name="Обычный 10 2 2 23" xfId="17610"/>
    <cellStyle name="Обычный 10 2 2 24" xfId="17611"/>
    <cellStyle name="Обычный 10 2 2 25" xfId="17612"/>
    <cellStyle name="Обычный 10 2 2 26" xfId="17613"/>
    <cellStyle name="Обычный 10 2 2 27" xfId="17614"/>
    <cellStyle name="Обычный 10 2 2 28" xfId="17615"/>
    <cellStyle name="Обычный 10 2 2 29" xfId="17616"/>
    <cellStyle name="Обычный 10 2 2 3" xfId="17617"/>
    <cellStyle name="Обычный 10 2 2 3 2" xfId="17618"/>
    <cellStyle name="Обычный 10 2 2 3 3" xfId="17619"/>
    <cellStyle name="Обычный 10 2 2 30" xfId="17620"/>
    <cellStyle name="Обычный 10 2 2 31" xfId="17621"/>
    <cellStyle name="Обычный 10 2 2 32" xfId="17622"/>
    <cellStyle name="Обычный 10 2 2 32 2" xfId="17623"/>
    <cellStyle name="Обычный 10 2 2 32 3" xfId="17624"/>
    <cellStyle name="Обычный 10 2 2 33" xfId="17625"/>
    <cellStyle name="Обычный 10 2 2 4" xfId="17626"/>
    <cellStyle name="Обычный 10 2 2 4 2" xfId="17627"/>
    <cellStyle name="Обычный 10 2 2 5" xfId="17628"/>
    <cellStyle name="Обычный 10 2 2 6" xfId="17629"/>
    <cellStyle name="Обычный 10 2 2 7" xfId="17630"/>
    <cellStyle name="Обычный 10 2 2 8" xfId="17631"/>
    <cellStyle name="Обычный 10 2 2 9" xfId="17632"/>
    <cellStyle name="Обычный 10 2 20" xfId="17633"/>
    <cellStyle name="Обычный 10 2 21" xfId="17634"/>
    <cellStyle name="Обычный 10 2 22" xfId="17635"/>
    <cellStyle name="Обычный 10 2 23" xfId="17636"/>
    <cellStyle name="Обычный 10 2 24" xfId="17637"/>
    <cellStyle name="Обычный 10 2 25" xfId="17638"/>
    <cellStyle name="Обычный 10 2 26" xfId="17639"/>
    <cellStyle name="Обычный 10 2 27" xfId="17640"/>
    <cellStyle name="Обычный 10 2 28" xfId="17641"/>
    <cellStyle name="Обычный 10 2 29" xfId="17642"/>
    <cellStyle name="Обычный 10 2 3" xfId="17643"/>
    <cellStyle name="Обычный 10 2 3 10" xfId="17644"/>
    <cellStyle name="Обычный 10 2 3 11" xfId="17645"/>
    <cellStyle name="Обычный 10 2 3 12" xfId="17646"/>
    <cellStyle name="Обычный 10 2 3 13" xfId="17647"/>
    <cellStyle name="Обычный 10 2 3 14" xfId="17648"/>
    <cellStyle name="Обычный 10 2 3 15" xfId="17649"/>
    <cellStyle name="Обычный 10 2 3 16" xfId="17650"/>
    <cellStyle name="Обычный 10 2 3 17" xfId="17651"/>
    <cellStyle name="Обычный 10 2 3 18" xfId="17652"/>
    <cellStyle name="Обычный 10 2 3 19" xfId="17653"/>
    <cellStyle name="Обычный 10 2 3 2" xfId="17654"/>
    <cellStyle name="Обычный 10 2 3 2 2" xfId="17655"/>
    <cellStyle name="Обычный 10 2 3 2 2 2" xfId="17656"/>
    <cellStyle name="Обычный 10 2 3 2 2 3" xfId="17657"/>
    <cellStyle name="Обычный 10 2 3 2 3" xfId="17658"/>
    <cellStyle name="Обычный 10 2 3 2 4" xfId="17659"/>
    <cellStyle name="Обычный 10 2 3 20" xfId="17660"/>
    <cellStyle name="Обычный 10 2 3 21" xfId="17661"/>
    <cellStyle name="Обычный 10 2 3 22" xfId="17662"/>
    <cellStyle name="Обычный 10 2 3 23" xfId="17663"/>
    <cellStyle name="Обычный 10 2 3 24" xfId="17664"/>
    <cellStyle name="Обычный 10 2 3 25" xfId="17665"/>
    <cellStyle name="Обычный 10 2 3 26" xfId="17666"/>
    <cellStyle name="Обычный 10 2 3 27" xfId="17667"/>
    <cellStyle name="Обычный 10 2 3 28" xfId="17668"/>
    <cellStyle name="Обычный 10 2 3 29" xfId="17669"/>
    <cellStyle name="Обычный 10 2 3 3" xfId="17670"/>
    <cellStyle name="Обычный 10 2 3 3 2" xfId="17671"/>
    <cellStyle name="Обычный 10 2 3 3 3" xfId="17672"/>
    <cellStyle name="Обычный 10 2 3 30" xfId="17673"/>
    <cellStyle name="Обычный 10 2 3 31" xfId="17674"/>
    <cellStyle name="Обычный 10 2 3 32" xfId="17675"/>
    <cellStyle name="Обычный 10 2 3 4" xfId="17676"/>
    <cellStyle name="Обычный 10 2 3 4 2" xfId="17677"/>
    <cellStyle name="Обычный 10 2 3 5" xfId="17678"/>
    <cellStyle name="Обычный 10 2 3 6" xfId="17679"/>
    <cellStyle name="Обычный 10 2 3 7" xfId="17680"/>
    <cellStyle name="Обычный 10 2 3 8" xfId="17681"/>
    <cellStyle name="Обычный 10 2 3 9" xfId="17682"/>
    <cellStyle name="Обычный 10 2 30" xfId="17683"/>
    <cellStyle name="Обычный 10 2 31" xfId="17684"/>
    <cellStyle name="Обычный 10 2 32" xfId="17685"/>
    <cellStyle name="Обычный 10 2 33" xfId="17686"/>
    <cellStyle name="Обычный 10 2 4" xfId="17687"/>
    <cellStyle name="Обычный 10 2 4 2" xfId="17688"/>
    <cellStyle name="Обычный 10 2 4 3" xfId="17689"/>
    <cellStyle name="Обычный 10 2 5" xfId="17690"/>
    <cellStyle name="Обычный 10 2 6" xfId="17691"/>
    <cellStyle name="Обычный 10 2 7" xfId="17692"/>
    <cellStyle name="Обычный 10 2 8" xfId="17693"/>
    <cellStyle name="Обычный 10 2 9" xfId="17694"/>
    <cellStyle name="Обычный 10 20" xfId="17695"/>
    <cellStyle name="Обычный 10 21" xfId="17696"/>
    <cellStyle name="Обычный 10 22" xfId="17697"/>
    <cellStyle name="Обычный 10 23" xfId="17698"/>
    <cellStyle name="Обычный 10 24" xfId="17699"/>
    <cellStyle name="Обычный 10 25" xfId="17700"/>
    <cellStyle name="Обычный 10 26" xfId="17701"/>
    <cellStyle name="Обычный 10 27" xfId="17702"/>
    <cellStyle name="Обычный 10 28" xfId="17703"/>
    <cellStyle name="Обычный 10 29" xfId="17704"/>
    <cellStyle name="Обычный 10 3" xfId="17705"/>
    <cellStyle name="Обычный 10 3 10" xfId="17706"/>
    <cellStyle name="Обычный 10 3 11" xfId="17707"/>
    <cellStyle name="Обычный 10 3 12" xfId="17708"/>
    <cellStyle name="Обычный 10 3 13" xfId="17709"/>
    <cellStyle name="Обычный 10 3 14" xfId="17710"/>
    <cellStyle name="Обычный 10 3 15" xfId="17711"/>
    <cellStyle name="Обычный 10 3 16" xfId="17712"/>
    <cellStyle name="Обычный 10 3 17" xfId="17713"/>
    <cellStyle name="Обычный 10 3 18" xfId="17714"/>
    <cellStyle name="Обычный 10 3 19" xfId="17715"/>
    <cellStyle name="Обычный 10 3 2" xfId="17716"/>
    <cellStyle name="Обычный 10 3 2 2" xfId="17717"/>
    <cellStyle name="Обычный 10 3 2 2 2" xfId="17718"/>
    <cellStyle name="Обычный 10 3 2 2 3" xfId="17719"/>
    <cellStyle name="Обычный 10 3 2 3" xfId="17720"/>
    <cellStyle name="Обычный 10 3 2 4" xfId="17721"/>
    <cellStyle name="Обычный 10 3 20" xfId="17722"/>
    <cellStyle name="Обычный 10 3 21" xfId="17723"/>
    <cellStyle name="Обычный 10 3 22" xfId="17724"/>
    <cellStyle name="Обычный 10 3 23" xfId="17725"/>
    <cellStyle name="Обычный 10 3 24" xfId="17726"/>
    <cellStyle name="Обычный 10 3 25" xfId="17727"/>
    <cellStyle name="Обычный 10 3 26" xfId="17728"/>
    <cellStyle name="Обычный 10 3 27" xfId="17729"/>
    <cellStyle name="Обычный 10 3 28" xfId="17730"/>
    <cellStyle name="Обычный 10 3 29" xfId="17731"/>
    <cellStyle name="Обычный 10 3 3" xfId="17732"/>
    <cellStyle name="Обычный 10 3 3 2" xfId="17733"/>
    <cellStyle name="Обычный 10 3 3 3" xfId="17734"/>
    <cellStyle name="Обычный 10 3 30" xfId="17735"/>
    <cellStyle name="Обычный 10 3 31" xfId="17736"/>
    <cellStyle name="Обычный 10 3 32" xfId="17737"/>
    <cellStyle name="Обычный 10 3 32 2" xfId="17738"/>
    <cellStyle name="Обычный 10 3 32 3" xfId="17739"/>
    <cellStyle name="Обычный 10 3 33" xfId="17740"/>
    <cellStyle name="Обычный 10 3 4" xfId="17741"/>
    <cellStyle name="Обычный 10 3 4 2" xfId="17742"/>
    <cellStyle name="Обычный 10 3 5" xfId="17743"/>
    <cellStyle name="Обычный 10 3 6" xfId="17744"/>
    <cellStyle name="Обычный 10 3 7" xfId="17745"/>
    <cellStyle name="Обычный 10 3 8" xfId="17746"/>
    <cellStyle name="Обычный 10 3 9" xfId="17747"/>
    <cellStyle name="Обычный 10 30" xfId="17748"/>
    <cellStyle name="Обычный 10 31" xfId="17749"/>
    <cellStyle name="Обычный 10 32" xfId="17750"/>
    <cellStyle name="Обычный 10 33" xfId="17751"/>
    <cellStyle name="Обычный 10 34" xfId="17752"/>
    <cellStyle name="Обычный 10 35" xfId="17753"/>
    <cellStyle name="Обычный 10 4" xfId="17754"/>
    <cellStyle name="Обычный 10 4 10" xfId="17755"/>
    <cellStyle name="Обычный 10 4 11" xfId="17756"/>
    <cellStyle name="Обычный 10 4 12" xfId="17757"/>
    <cellStyle name="Обычный 10 4 13" xfId="17758"/>
    <cellStyle name="Обычный 10 4 14" xfId="17759"/>
    <cellStyle name="Обычный 10 4 15" xfId="17760"/>
    <cellStyle name="Обычный 10 4 16" xfId="17761"/>
    <cellStyle name="Обычный 10 4 17" xfId="17762"/>
    <cellStyle name="Обычный 10 4 18" xfId="17763"/>
    <cellStyle name="Обычный 10 4 19" xfId="17764"/>
    <cellStyle name="Обычный 10 4 2" xfId="17765"/>
    <cellStyle name="Обычный 10 4 2 2" xfId="17766"/>
    <cellStyle name="Обычный 10 4 2 2 2" xfId="17767"/>
    <cellStyle name="Обычный 10 4 2 2 3" xfId="17768"/>
    <cellStyle name="Обычный 10 4 2 3" xfId="17769"/>
    <cellStyle name="Обычный 10 4 2 4" xfId="17770"/>
    <cellStyle name="Обычный 10 4 20" xfId="17771"/>
    <cellStyle name="Обычный 10 4 21" xfId="17772"/>
    <cellStyle name="Обычный 10 4 22" xfId="17773"/>
    <cellStyle name="Обычный 10 4 23" xfId="17774"/>
    <cellStyle name="Обычный 10 4 24" xfId="17775"/>
    <cellStyle name="Обычный 10 4 25" xfId="17776"/>
    <cellStyle name="Обычный 10 4 26" xfId="17777"/>
    <cellStyle name="Обычный 10 4 27" xfId="17778"/>
    <cellStyle name="Обычный 10 4 28" xfId="17779"/>
    <cellStyle name="Обычный 10 4 29" xfId="17780"/>
    <cellStyle name="Обычный 10 4 3" xfId="17781"/>
    <cellStyle name="Обычный 10 4 3 2" xfId="17782"/>
    <cellStyle name="Обычный 10 4 3 3" xfId="17783"/>
    <cellStyle name="Обычный 10 4 30" xfId="17784"/>
    <cellStyle name="Обычный 10 4 31" xfId="17785"/>
    <cellStyle name="Обычный 10 4 32" xfId="17786"/>
    <cellStyle name="Обычный 10 4 4" xfId="17787"/>
    <cellStyle name="Обычный 10 4 4 2" xfId="17788"/>
    <cellStyle name="Обычный 10 4 5" xfId="17789"/>
    <cellStyle name="Обычный 10 4 6" xfId="17790"/>
    <cellStyle name="Обычный 10 4 7" xfId="17791"/>
    <cellStyle name="Обычный 10 4 8" xfId="17792"/>
    <cellStyle name="Обычный 10 4 9" xfId="17793"/>
    <cellStyle name="Обычный 10 5" xfId="17794"/>
    <cellStyle name="Обычный 10 5 2" xfId="17795"/>
    <cellStyle name="Обычный 10 5 2 2" xfId="17796"/>
    <cellStyle name="Обычный 10 5 2 3" xfId="17797"/>
    <cellStyle name="Обычный 10 5 3" xfId="17798"/>
    <cellStyle name="Обычный 10 5 4" xfId="17799"/>
    <cellStyle name="Обычный 10 6" xfId="17800"/>
    <cellStyle name="Обычный 10 6 2" xfId="17801"/>
    <cellStyle name="Обычный 10 6 3" xfId="17802"/>
    <cellStyle name="Обычный 10 7" xfId="17803"/>
    <cellStyle name="Обычный 10 8" xfId="17804"/>
    <cellStyle name="Обычный 10 9" xfId="17805"/>
    <cellStyle name="Обычный 10_Инвестпрограмма 16_18_ГУП CКС 03 07 15" xfId="17806"/>
    <cellStyle name="Обычный 11" xfId="17807"/>
    <cellStyle name="Обычный 11 10" xfId="17808"/>
    <cellStyle name="Обычный 11 10 2" xfId="17809"/>
    <cellStyle name="Обычный 11 10 3" xfId="17810"/>
    <cellStyle name="Обычный 11 11" xfId="17811"/>
    <cellStyle name="Обычный 11 12" xfId="17812"/>
    <cellStyle name="Обычный 11 13" xfId="17813"/>
    <cellStyle name="Обычный 11 14" xfId="17814"/>
    <cellStyle name="Обычный 11 15" xfId="17815"/>
    <cellStyle name="Обычный 11 16" xfId="17816"/>
    <cellStyle name="Обычный 11 17" xfId="17817"/>
    <cellStyle name="Обычный 11 18" xfId="17818"/>
    <cellStyle name="Обычный 11 2" xfId="17819"/>
    <cellStyle name="Обычный 11 2 10" xfId="17820"/>
    <cellStyle name="Обычный 11 2 11" xfId="17821"/>
    <cellStyle name="Обычный 11 2 2" xfId="17822"/>
    <cellStyle name="Обычный 11 2 2 2" xfId="17823"/>
    <cellStyle name="Обычный 11 2 2 2 2" xfId="17824"/>
    <cellStyle name="Обычный 11 2 2 3" xfId="17825"/>
    <cellStyle name="Обычный 11 2 2 4" xfId="17826"/>
    <cellStyle name="Обычный 11 2 2 5" xfId="17827"/>
    <cellStyle name="Обычный 11 2 3" xfId="17828"/>
    <cellStyle name="Обычный 11 2 3 2" xfId="17829"/>
    <cellStyle name="Обычный 11 2 3 3" xfId="17830"/>
    <cellStyle name="Обычный 11 2 4" xfId="17831"/>
    <cellStyle name="Обычный 11 2 5" xfId="17832"/>
    <cellStyle name="Обычный 11 2 6" xfId="17833"/>
    <cellStyle name="Обычный 11 2 7" xfId="17834"/>
    <cellStyle name="Обычный 11 2 8" xfId="17835"/>
    <cellStyle name="Обычный 11 2 9" xfId="17836"/>
    <cellStyle name="Обычный 11 3" xfId="17837"/>
    <cellStyle name="Обычный 11 3 10" xfId="17838"/>
    <cellStyle name="Обычный 11 3 11" xfId="17839"/>
    <cellStyle name="Обычный 11 3 2" xfId="17840"/>
    <cellStyle name="Обычный 11 3 2 2" xfId="17841"/>
    <cellStyle name="Обычный 11 3 2 2 2" xfId="17842"/>
    <cellStyle name="Обычный 11 3 2 3" xfId="17843"/>
    <cellStyle name="Обычный 11 3 2 4" xfId="17844"/>
    <cellStyle name="Обычный 11 3 2 5" xfId="17845"/>
    <cellStyle name="Обычный 11 3 3" xfId="17846"/>
    <cellStyle name="Обычный 11 3 3 2" xfId="17847"/>
    <cellStyle name="Обычный 11 3 3 3" xfId="17848"/>
    <cellStyle name="Обычный 11 3 4" xfId="17849"/>
    <cellStyle name="Обычный 11 3 5" xfId="17850"/>
    <cellStyle name="Обычный 11 3 6" xfId="17851"/>
    <cellStyle name="Обычный 11 3 7" xfId="17852"/>
    <cellStyle name="Обычный 11 3 8" xfId="17853"/>
    <cellStyle name="Обычный 11 3 9" xfId="17854"/>
    <cellStyle name="Обычный 11 4" xfId="17855"/>
    <cellStyle name="Обычный 11 4 2" xfId="17856"/>
    <cellStyle name="Обычный 11 4 2 10" xfId="17857"/>
    <cellStyle name="Обычный 11 4 2 2" xfId="17858"/>
    <cellStyle name="Обычный 11 4 2 2 2" xfId="17859"/>
    <cellStyle name="Обычный 11 4 2 2 2 2" xfId="17860"/>
    <cellStyle name="Обычный 11 4 2 2 3" xfId="17861"/>
    <cellStyle name="Обычный 11 4 2 2 4" xfId="17862"/>
    <cellStyle name="Обычный 11 4 2 2 5" xfId="17863"/>
    <cellStyle name="Обычный 11 4 2 3" xfId="17864"/>
    <cellStyle name="Обычный 11 4 2 3 2" xfId="17865"/>
    <cellStyle name="Обычный 11 4 2 3 3" xfId="17866"/>
    <cellStyle name="Обычный 11 4 2 4" xfId="17867"/>
    <cellStyle name="Обычный 11 4 2 5" xfId="17868"/>
    <cellStyle name="Обычный 11 4 2 6" xfId="17869"/>
    <cellStyle name="Обычный 11 4 2 7" xfId="17870"/>
    <cellStyle name="Обычный 11 4 2 8" xfId="17871"/>
    <cellStyle name="Обычный 11 4 2 9" xfId="17872"/>
    <cellStyle name="Обычный 11 4 3" xfId="17873"/>
    <cellStyle name="Обычный 11 4 3 2" xfId="17874"/>
    <cellStyle name="Обычный 11 4 3 2 2" xfId="17875"/>
    <cellStyle name="Обычный 11 4 3 3" xfId="17876"/>
    <cellStyle name="Обычный 11 4 3 4" xfId="17877"/>
    <cellStyle name="Обычный 11 4 4" xfId="17878"/>
    <cellStyle name="Обычный 11 4 4 2" xfId="17879"/>
    <cellStyle name="Обычный 11 4 5" xfId="17880"/>
    <cellStyle name="Обычный 11 4 6" xfId="17881"/>
    <cellStyle name="Обычный 11 4 7" xfId="17882"/>
    <cellStyle name="Обычный 11 4 8" xfId="17883"/>
    <cellStyle name="Обычный 11 4_Копия данецк" xfId="17884"/>
    <cellStyle name="Обычный 11 5" xfId="17885"/>
    <cellStyle name="Обычный 11 5 10" xfId="17886"/>
    <cellStyle name="Обычный 11 5 11" xfId="17887"/>
    <cellStyle name="Обычный 11 5 2" xfId="17888"/>
    <cellStyle name="Обычный 11 5 2 2" xfId="17889"/>
    <cellStyle name="Обычный 11 5 2 2 2" xfId="17890"/>
    <cellStyle name="Обычный 11 5 2 2 3" xfId="17891"/>
    <cellStyle name="Обычный 11 5 2 3" xfId="17892"/>
    <cellStyle name="Обычный 11 5 2 4" xfId="17893"/>
    <cellStyle name="Обычный 11 5 2 5" xfId="17894"/>
    <cellStyle name="Обычный 11 5 2 6" xfId="17895"/>
    <cellStyle name="Обычный 11 5 3" xfId="17896"/>
    <cellStyle name="Обычный 11 5 3 2" xfId="17897"/>
    <cellStyle name="Обычный 11 5 3 3" xfId="17898"/>
    <cellStyle name="Обычный 11 5 3 4" xfId="17899"/>
    <cellStyle name="Обычный 11 5 4" xfId="17900"/>
    <cellStyle name="Обычный 11 5 5" xfId="17901"/>
    <cellStyle name="Обычный 11 5 6" xfId="17902"/>
    <cellStyle name="Обычный 11 5 7" xfId="17903"/>
    <cellStyle name="Обычный 11 5 8" xfId="17904"/>
    <cellStyle name="Обычный 11 5 9" xfId="17905"/>
    <cellStyle name="Обычный 11 6" xfId="17906"/>
    <cellStyle name="Обычный 11 6 10" xfId="17907"/>
    <cellStyle name="Обычный 11 6 2" xfId="17908"/>
    <cellStyle name="Обычный 11 6 2 2" xfId="17909"/>
    <cellStyle name="Обычный 11 6 2 2 2" xfId="17910"/>
    <cellStyle name="Обычный 11 6 2 3" xfId="17911"/>
    <cellStyle name="Обычный 11 6 2 4" xfId="17912"/>
    <cellStyle name="Обычный 11 6 2 5" xfId="17913"/>
    <cellStyle name="Обычный 11 6 3" xfId="17914"/>
    <cellStyle name="Обычный 11 6 3 2" xfId="17915"/>
    <cellStyle name="Обычный 11 6 3 3" xfId="17916"/>
    <cellStyle name="Обычный 11 6 4" xfId="17917"/>
    <cellStyle name="Обычный 11 6 5" xfId="17918"/>
    <cellStyle name="Обычный 11 6 6" xfId="17919"/>
    <cellStyle name="Обычный 11 6 7" xfId="17920"/>
    <cellStyle name="Обычный 11 6 8" xfId="17921"/>
    <cellStyle name="Обычный 11 6 9" xfId="17922"/>
    <cellStyle name="Обычный 11 7" xfId="17923"/>
    <cellStyle name="Обычный 11 7 2" xfId="17924"/>
    <cellStyle name="Обычный 11 7 2 2" xfId="17925"/>
    <cellStyle name="Обычный 11 7 2 3" xfId="17926"/>
    <cellStyle name="Обычный 11 7 3" xfId="17927"/>
    <cellStyle name="Обычный 11 7 4" xfId="17928"/>
    <cellStyle name="Обычный 11 7 5" xfId="17929"/>
    <cellStyle name="Обычный 11 7 6" xfId="17930"/>
    <cellStyle name="Обычный 11 8" xfId="17931"/>
    <cellStyle name="Обычный 11 8 2" xfId="17932"/>
    <cellStyle name="Обычный 11 8 2 2" xfId="17933"/>
    <cellStyle name="Обычный 11 8 3" xfId="17934"/>
    <cellStyle name="Обычный 11 8 4" xfId="17935"/>
    <cellStyle name="Обычный 11 8 5" xfId="17936"/>
    <cellStyle name="Обычный 11 9" xfId="17937"/>
    <cellStyle name="Обычный 11 9 2" xfId="17938"/>
    <cellStyle name="Обычный 11 9 2 2" xfId="17939"/>
    <cellStyle name="Обычный 11 9 3" xfId="17940"/>
    <cellStyle name="Обычный 11 9 4" xfId="17941"/>
    <cellStyle name="Обычный 11 9 5" xfId="17942"/>
    <cellStyle name="Обычный 11_Копия данецк" xfId="17943"/>
    <cellStyle name="Обычный 12" xfId="17944"/>
    <cellStyle name="Обычный 12 10" xfId="17945"/>
    <cellStyle name="Обычный 12 2" xfId="40"/>
    <cellStyle name="Обычный 12 2 2" xfId="17946"/>
    <cellStyle name="Обычный 12 2 2 2" xfId="17947"/>
    <cellStyle name="Обычный 12 2 3" xfId="17948"/>
    <cellStyle name="Обычный 12 2 4" xfId="17949"/>
    <cellStyle name="Обычный 12 2 5" xfId="17950"/>
    <cellStyle name="Обычный 12 3" xfId="17951"/>
    <cellStyle name="Обычный 12 3 2" xfId="17952"/>
    <cellStyle name="Обычный 12 3 3" xfId="17953"/>
    <cellStyle name="Обычный 12 4" xfId="17954"/>
    <cellStyle name="Обычный 12 5" xfId="17955"/>
    <cellStyle name="Обычный 12 6" xfId="17956"/>
    <cellStyle name="Обычный 12 7" xfId="17957"/>
    <cellStyle name="Обычный 12 8" xfId="17958"/>
    <cellStyle name="Обычный 12 9" xfId="17959"/>
    <cellStyle name="Обычный 13" xfId="17960"/>
    <cellStyle name="Обычный 13 10" xfId="17961"/>
    <cellStyle name="Обычный 13 11" xfId="17962"/>
    <cellStyle name="Обычный 13 12" xfId="17963"/>
    <cellStyle name="Обычный 13 13" xfId="17964"/>
    <cellStyle name="Обычный 13 2" xfId="17965"/>
    <cellStyle name="Обычный 13 2 10" xfId="17966"/>
    <cellStyle name="Обычный 13 2 11" xfId="17967"/>
    <cellStyle name="Обычный 13 2 2" xfId="17968"/>
    <cellStyle name="Обычный 13 2 2 2" xfId="17969"/>
    <cellStyle name="Обычный 13 2 2 2 2" xfId="17970"/>
    <cellStyle name="Обычный 13 2 2 3" xfId="17971"/>
    <cellStyle name="Обычный 13 2 2 4" xfId="17972"/>
    <cellStyle name="Обычный 13 2 2 5" xfId="17973"/>
    <cellStyle name="Обычный 13 2 3" xfId="17974"/>
    <cellStyle name="Обычный 13 2 3 2" xfId="17975"/>
    <cellStyle name="Обычный 13 2 3 3" xfId="17976"/>
    <cellStyle name="Обычный 13 2 4" xfId="17977"/>
    <cellStyle name="Обычный 13 2 5" xfId="17978"/>
    <cellStyle name="Обычный 13 2 6" xfId="17979"/>
    <cellStyle name="Обычный 13 2 7" xfId="17980"/>
    <cellStyle name="Обычный 13 2 8" xfId="17981"/>
    <cellStyle name="Обычный 13 2 9" xfId="17982"/>
    <cellStyle name="Обычный 13 3" xfId="17983"/>
    <cellStyle name="Обычный 13 3 10" xfId="17984"/>
    <cellStyle name="Обычный 13 3 2" xfId="17985"/>
    <cellStyle name="Обычный 13 3 2 2" xfId="17986"/>
    <cellStyle name="Обычный 13 3 2 2 2" xfId="17987"/>
    <cellStyle name="Обычный 13 3 2 3" xfId="17988"/>
    <cellStyle name="Обычный 13 3 2 4" xfId="17989"/>
    <cellStyle name="Обычный 13 3 2 5" xfId="17990"/>
    <cellStyle name="Обычный 13 3 3" xfId="17991"/>
    <cellStyle name="Обычный 13 3 3 2" xfId="17992"/>
    <cellStyle name="Обычный 13 3 3 3" xfId="17993"/>
    <cellStyle name="Обычный 13 3 4" xfId="17994"/>
    <cellStyle name="Обычный 13 3 5" xfId="17995"/>
    <cellStyle name="Обычный 13 3 6" xfId="17996"/>
    <cellStyle name="Обычный 13 3 7" xfId="17997"/>
    <cellStyle name="Обычный 13 3 8" xfId="17998"/>
    <cellStyle name="Обычный 13 3 9" xfId="17999"/>
    <cellStyle name="Обычный 13 4" xfId="18000"/>
    <cellStyle name="Обычный 13 4 10" xfId="18001"/>
    <cellStyle name="Обычный 13 4 2" xfId="18002"/>
    <cellStyle name="Обычный 13 4 2 2" xfId="18003"/>
    <cellStyle name="Обычный 13 4 2 2 2" xfId="18004"/>
    <cellStyle name="Обычный 13 4 2 3" xfId="18005"/>
    <cellStyle name="Обычный 13 4 2 4" xfId="18006"/>
    <cellStyle name="Обычный 13 4 2 5" xfId="18007"/>
    <cellStyle name="Обычный 13 4 3" xfId="18008"/>
    <cellStyle name="Обычный 13 4 3 2" xfId="18009"/>
    <cellStyle name="Обычный 13 4 3 3" xfId="18010"/>
    <cellStyle name="Обычный 13 4 4" xfId="18011"/>
    <cellStyle name="Обычный 13 4 5" xfId="18012"/>
    <cellStyle name="Обычный 13 4 6" xfId="18013"/>
    <cellStyle name="Обычный 13 4 7" xfId="18014"/>
    <cellStyle name="Обычный 13 4 8" xfId="18015"/>
    <cellStyle name="Обычный 13 4 9" xfId="18016"/>
    <cellStyle name="Обычный 13 5" xfId="18017"/>
    <cellStyle name="Обычный 13 5 2" xfId="18018"/>
    <cellStyle name="Обычный 13 5 2 2" xfId="18019"/>
    <cellStyle name="Обычный 13 5 3" xfId="18020"/>
    <cellStyle name="Обычный 13 5 4" xfId="18021"/>
    <cellStyle name="Обычный 13 5 5" xfId="18022"/>
    <cellStyle name="Обычный 13 6" xfId="18023"/>
    <cellStyle name="Обычный 13 6 2" xfId="18024"/>
    <cellStyle name="Обычный 13 6 2 2" xfId="18025"/>
    <cellStyle name="Обычный 13 6 3" xfId="18026"/>
    <cellStyle name="Обычный 13 6 4" xfId="18027"/>
    <cellStyle name="Обычный 13 6 5" xfId="18028"/>
    <cellStyle name="Обычный 13 7" xfId="18029"/>
    <cellStyle name="Обычный 13 7 2" xfId="18030"/>
    <cellStyle name="Обычный 13 7 2 2" xfId="18031"/>
    <cellStyle name="Обычный 13 7 3" xfId="18032"/>
    <cellStyle name="Обычный 13 7 4" xfId="18033"/>
    <cellStyle name="Обычный 13 7 5" xfId="18034"/>
    <cellStyle name="Обычный 13 8" xfId="18035"/>
    <cellStyle name="Обычный 13 8 2" xfId="18036"/>
    <cellStyle name="Обычный 13 8 3" xfId="18037"/>
    <cellStyle name="Обычный 13 9" xfId="18038"/>
    <cellStyle name="Обычный 13_Setup" xfId="18039"/>
    <cellStyle name="Обычный 14" xfId="18040"/>
    <cellStyle name="Обычный 14 10" xfId="18041"/>
    <cellStyle name="Обычный 14 11" xfId="18042"/>
    <cellStyle name="Обычный 14 2" xfId="18043"/>
    <cellStyle name="Обычный 14 2 2" xfId="18044"/>
    <cellStyle name="Обычный 14 2 2 2" xfId="18045"/>
    <cellStyle name="Обычный 14 2 3" xfId="18046"/>
    <cellStyle name="Обычный 14 2 4" xfId="18047"/>
    <cellStyle name="Обычный 14 2 5" xfId="18048"/>
    <cellStyle name="Обычный 14 3" xfId="18049"/>
    <cellStyle name="Обычный 14 3 2" xfId="18050"/>
    <cellStyle name="Обычный 14 3 3" xfId="18051"/>
    <cellStyle name="Обычный 14 4" xfId="18052"/>
    <cellStyle name="Обычный 14 5" xfId="18053"/>
    <cellStyle name="Обычный 14 6" xfId="18054"/>
    <cellStyle name="Обычный 14 7" xfId="18055"/>
    <cellStyle name="Обычный 14 8" xfId="18056"/>
    <cellStyle name="Обычный 14 9" xfId="18057"/>
    <cellStyle name="Обычный 15" xfId="18058"/>
    <cellStyle name="Обычный 15 10" xfId="18059"/>
    <cellStyle name="Обычный 15 11" xfId="18060"/>
    <cellStyle name="Обычный 15 2" xfId="18061"/>
    <cellStyle name="Обычный 15 2 2" xfId="18062"/>
    <cellStyle name="Обычный 15 3" xfId="18063"/>
    <cellStyle name="Обычный 15 3 2" xfId="18064"/>
    <cellStyle name="Обычный 15 3 2 2" xfId="18065"/>
    <cellStyle name="Обычный 15 3 3" xfId="18066"/>
    <cellStyle name="Обычный 15 3 4" xfId="18067"/>
    <cellStyle name="Обычный 15 3 5" xfId="18068"/>
    <cellStyle name="Обычный 15 3 6" xfId="18069"/>
    <cellStyle name="Обычный 15 4" xfId="18070"/>
    <cellStyle name="Обычный 15 4 2" xfId="18071"/>
    <cellStyle name="Обычный 15 4 3" xfId="18072"/>
    <cellStyle name="Обычный 15 5" xfId="18073"/>
    <cellStyle name="Обычный 15 6" xfId="18074"/>
    <cellStyle name="Обычный 15 7" xfId="18075"/>
    <cellStyle name="Обычный 15 8" xfId="18076"/>
    <cellStyle name="Обычный 15 9" xfId="18077"/>
    <cellStyle name="Обычный 15_Копия данецк" xfId="18078"/>
    <cellStyle name="Обычный 16" xfId="18079"/>
    <cellStyle name="Обычный 16 2" xfId="18080"/>
    <cellStyle name="Обычный 16 2 2" xfId="18081"/>
    <cellStyle name="Обычный 16 2 3" xfId="18082"/>
    <cellStyle name="Обычный 16 3" xfId="18083"/>
    <cellStyle name="Обычный 16 3 2" xfId="18084"/>
    <cellStyle name="Обычный 16 4" xfId="18085"/>
    <cellStyle name="Обычный 16 5" xfId="18086"/>
    <cellStyle name="Обычный 16_Копия данецк" xfId="18087"/>
    <cellStyle name="Обычный 17" xfId="18088"/>
    <cellStyle name="Обычный 17 10" xfId="18089"/>
    <cellStyle name="Обычный 17 11" xfId="18090"/>
    <cellStyle name="Обычный 17 2" xfId="18091"/>
    <cellStyle name="Обычный 17 2 2" xfId="18092"/>
    <cellStyle name="Обычный 17 2 2 2" xfId="18093"/>
    <cellStyle name="Обычный 17 2 3" xfId="18094"/>
    <cellStyle name="Обычный 17 2 4" xfId="18095"/>
    <cellStyle name="Обычный 17 2 5" xfId="18096"/>
    <cellStyle name="Обычный 17 3" xfId="18097"/>
    <cellStyle name="Обычный 17 3 2" xfId="18098"/>
    <cellStyle name="Обычный 17 3 3" xfId="18099"/>
    <cellStyle name="Обычный 17 4" xfId="18100"/>
    <cellStyle name="Обычный 17 4 2" xfId="18101"/>
    <cellStyle name="Обычный 17 5" xfId="18102"/>
    <cellStyle name="Обычный 17 6" xfId="18103"/>
    <cellStyle name="Обычный 17 7" xfId="18104"/>
    <cellStyle name="Обычный 17 8" xfId="18105"/>
    <cellStyle name="Обычный 17 9" xfId="18106"/>
    <cellStyle name="Обычный 18" xfId="18107"/>
    <cellStyle name="Обычный 18 10" xfId="18108"/>
    <cellStyle name="Обычный 18 11" xfId="18109"/>
    <cellStyle name="Обычный 18 2" xfId="18110"/>
    <cellStyle name="Обычный 18 2 2" xfId="18111"/>
    <cellStyle name="Обычный 18 2 2 2" xfId="18112"/>
    <cellStyle name="Обычный 18 2 3" xfId="18113"/>
    <cellStyle name="Обычный 18 2 4" xfId="18114"/>
    <cellStyle name="Обычный 18 2 5" xfId="18115"/>
    <cellStyle name="Обычный 18 3" xfId="18116"/>
    <cellStyle name="Обычный 18 3 2" xfId="18117"/>
    <cellStyle name="Обычный 18 3 3" xfId="18118"/>
    <cellStyle name="Обычный 18 4" xfId="18119"/>
    <cellStyle name="Обычный 18 5" xfId="18120"/>
    <cellStyle name="Обычный 18 6" xfId="18121"/>
    <cellStyle name="Обычный 18 7" xfId="18122"/>
    <cellStyle name="Обычный 18 8" xfId="18123"/>
    <cellStyle name="Обычный 18 9" xfId="18124"/>
    <cellStyle name="Обычный 19" xfId="18125"/>
    <cellStyle name="Обычный 19 10" xfId="18126"/>
    <cellStyle name="Обычный 19 2" xfId="18127"/>
    <cellStyle name="Обычный 19 2 2" xfId="18128"/>
    <cellStyle name="Обычный 19 2 2 2" xfId="18129"/>
    <cellStyle name="Обычный 19 2 3" xfId="18130"/>
    <cellStyle name="Обычный 19 2 4" xfId="18131"/>
    <cellStyle name="Обычный 19 2 5" xfId="18132"/>
    <cellStyle name="Обычный 19 3" xfId="18133"/>
    <cellStyle name="Обычный 19 3 2" xfId="18134"/>
    <cellStyle name="Обычный 19 3 3" xfId="18135"/>
    <cellStyle name="Обычный 19 4" xfId="18136"/>
    <cellStyle name="Обычный 19 5" xfId="18137"/>
    <cellStyle name="Обычный 19 6" xfId="18138"/>
    <cellStyle name="Обычный 19 7" xfId="18139"/>
    <cellStyle name="Обычный 19 8" xfId="18140"/>
    <cellStyle name="Обычный 19 9" xfId="18141"/>
    <cellStyle name="Обычный 2" xfId="3"/>
    <cellStyle name="Обычный 2 10" xfId="18142"/>
    <cellStyle name="Обычный 2 10 10" xfId="18143"/>
    <cellStyle name="Обычный 2 10 11" xfId="18144"/>
    <cellStyle name="Обычный 2 10 12" xfId="18145"/>
    <cellStyle name="Обычный 2 10 13" xfId="18146"/>
    <cellStyle name="Обычный 2 10 14" xfId="18147"/>
    <cellStyle name="Обычный 2 10 15" xfId="18148"/>
    <cellStyle name="Обычный 2 10 16" xfId="18149"/>
    <cellStyle name="Обычный 2 10 2" xfId="18150"/>
    <cellStyle name="Обычный 2 10 3" xfId="18151"/>
    <cellStyle name="Обычный 2 10 4" xfId="18152"/>
    <cellStyle name="Обычный 2 10 5" xfId="18153"/>
    <cellStyle name="Обычный 2 10 6" xfId="18154"/>
    <cellStyle name="Обычный 2 10 7" xfId="18155"/>
    <cellStyle name="Обычный 2 10 8" xfId="18156"/>
    <cellStyle name="Обычный 2 10 9" xfId="18157"/>
    <cellStyle name="Обычный 2 11" xfId="18158"/>
    <cellStyle name="Обычный 2 11 10" xfId="18159"/>
    <cellStyle name="Обычный 2 11 11" xfId="18160"/>
    <cellStyle name="Обычный 2 11 12" xfId="18161"/>
    <cellStyle name="Обычный 2 11 13" xfId="18162"/>
    <cellStyle name="Обычный 2 11 14" xfId="18163"/>
    <cellStyle name="Обычный 2 11 15" xfId="18164"/>
    <cellStyle name="Обычный 2 11 16" xfId="18165"/>
    <cellStyle name="Обычный 2 11 2" xfId="18166"/>
    <cellStyle name="Обычный 2 11 3" xfId="18167"/>
    <cellStyle name="Обычный 2 11 4" xfId="18168"/>
    <cellStyle name="Обычный 2 11 5" xfId="18169"/>
    <cellStyle name="Обычный 2 11 6" xfId="18170"/>
    <cellStyle name="Обычный 2 11 7" xfId="18171"/>
    <cellStyle name="Обычный 2 11 8" xfId="18172"/>
    <cellStyle name="Обычный 2 11 9" xfId="18173"/>
    <cellStyle name="Обычный 2 12" xfId="18174"/>
    <cellStyle name="Обычный 2 12 10" xfId="18175"/>
    <cellStyle name="Обычный 2 12 11" xfId="18176"/>
    <cellStyle name="Обычный 2 12 12" xfId="18177"/>
    <cellStyle name="Обычный 2 12 13" xfId="18178"/>
    <cellStyle name="Обычный 2 12 14" xfId="18179"/>
    <cellStyle name="Обычный 2 12 15" xfId="18180"/>
    <cellStyle name="Обычный 2 12 16" xfId="18181"/>
    <cellStyle name="Обычный 2 12 17" xfId="18182"/>
    <cellStyle name="Обычный 2 12 2" xfId="18183"/>
    <cellStyle name="Обычный 2 12 3" xfId="18184"/>
    <cellStyle name="Обычный 2 12 4" xfId="18185"/>
    <cellStyle name="Обычный 2 12 5" xfId="18186"/>
    <cellStyle name="Обычный 2 12 6" xfId="18187"/>
    <cellStyle name="Обычный 2 12 7" xfId="18188"/>
    <cellStyle name="Обычный 2 12 8" xfId="18189"/>
    <cellStyle name="Обычный 2 12 9" xfId="18190"/>
    <cellStyle name="Обычный 2 13" xfId="18191"/>
    <cellStyle name="Обычный 2 13 10" xfId="18192"/>
    <cellStyle name="Обычный 2 13 11" xfId="18193"/>
    <cellStyle name="Обычный 2 13 12" xfId="18194"/>
    <cellStyle name="Обычный 2 13 13" xfId="18195"/>
    <cellStyle name="Обычный 2 13 14" xfId="18196"/>
    <cellStyle name="Обычный 2 13 15" xfId="18197"/>
    <cellStyle name="Обычный 2 13 16" xfId="18198"/>
    <cellStyle name="Обычный 2 13 2" xfId="18199"/>
    <cellStyle name="Обычный 2 13 3" xfId="18200"/>
    <cellStyle name="Обычный 2 13 4" xfId="18201"/>
    <cellStyle name="Обычный 2 13 5" xfId="18202"/>
    <cellStyle name="Обычный 2 13 6" xfId="18203"/>
    <cellStyle name="Обычный 2 13 7" xfId="18204"/>
    <cellStyle name="Обычный 2 13 8" xfId="18205"/>
    <cellStyle name="Обычный 2 13 9" xfId="18206"/>
    <cellStyle name="Обычный 2 14" xfId="18207"/>
    <cellStyle name="Обычный 2 14 10" xfId="18208"/>
    <cellStyle name="Обычный 2 14 11" xfId="18209"/>
    <cellStyle name="Обычный 2 14 12" xfId="18210"/>
    <cellStyle name="Обычный 2 14 13" xfId="18211"/>
    <cellStyle name="Обычный 2 14 14" xfId="18212"/>
    <cellStyle name="Обычный 2 14 15" xfId="18213"/>
    <cellStyle name="Обычный 2 14 16" xfId="18214"/>
    <cellStyle name="Обычный 2 14 2" xfId="18215"/>
    <cellStyle name="Обычный 2 14 3" xfId="18216"/>
    <cellStyle name="Обычный 2 14 4" xfId="18217"/>
    <cellStyle name="Обычный 2 14 5" xfId="18218"/>
    <cellStyle name="Обычный 2 14 6" xfId="18219"/>
    <cellStyle name="Обычный 2 14 7" xfId="18220"/>
    <cellStyle name="Обычный 2 14 8" xfId="18221"/>
    <cellStyle name="Обычный 2 14 9" xfId="18222"/>
    <cellStyle name="Обычный 2 15" xfId="18223"/>
    <cellStyle name="Обычный 2 15 2" xfId="18224"/>
    <cellStyle name="Обычный 2 15 3" xfId="18225"/>
    <cellStyle name="Обычный 2 16" xfId="18226"/>
    <cellStyle name="Обычный 2 16 2" xfId="18227"/>
    <cellStyle name="Обычный 2 17" xfId="18228"/>
    <cellStyle name="Обычный 2 17 2" xfId="18229"/>
    <cellStyle name="Обычный 2 18" xfId="18230"/>
    <cellStyle name="Обычный 2 18 2" xfId="18231"/>
    <cellStyle name="Обычный 2 19" xfId="18232"/>
    <cellStyle name="Обычный 2 19 2" xfId="18233"/>
    <cellStyle name="Обычный 2 2" xfId="62"/>
    <cellStyle name="Обычный 2 2 10" xfId="18234"/>
    <cellStyle name="Обычный 2 2 10 2" xfId="18235"/>
    <cellStyle name="Обычный 2 2 11" xfId="18236"/>
    <cellStyle name="Обычный 2 2 11 2" xfId="18237"/>
    <cellStyle name="Обычный 2 2 12" xfId="18238"/>
    <cellStyle name="Обычный 2 2 12 2" xfId="18239"/>
    <cellStyle name="Обычный 2 2 13" xfId="18240"/>
    <cellStyle name="Обычный 2 2 13 2" xfId="18241"/>
    <cellStyle name="Обычный 2 2 14" xfId="18242"/>
    <cellStyle name="Обычный 2 2 14 2" xfId="18243"/>
    <cellStyle name="Обычный 2 2 15" xfId="18244"/>
    <cellStyle name="Обычный 2 2 15 2" xfId="18245"/>
    <cellStyle name="Обычный 2 2 16" xfId="18246"/>
    <cellStyle name="Обычный 2 2 16 2" xfId="18247"/>
    <cellStyle name="Обычный 2 2 17" xfId="18248"/>
    <cellStyle name="Обычный 2 2 17 2" xfId="18249"/>
    <cellStyle name="Обычный 2 2 17 3" xfId="18250"/>
    <cellStyle name="Обычный 2 2 17 4" xfId="18251"/>
    <cellStyle name="Обычный 2 2 17 5" xfId="18252"/>
    <cellStyle name="Обычный 2 2 17 6" xfId="18253"/>
    <cellStyle name="Обычный 2 2 17 7" xfId="18254"/>
    <cellStyle name="Обычный 2 2 18" xfId="18255"/>
    <cellStyle name="Обычный 2 2 18 10" xfId="18256"/>
    <cellStyle name="Обычный 2 2 18 2" xfId="18257"/>
    <cellStyle name="Обычный 2 2 18 2 2" xfId="18258"/>
    <cellStyle name="Обычный 2 2 18 2 2 2" xfId="18259"/>
    <cellStyle name="Обычный 2 2 18 2 2 2 2" xfId="18260"/>
    <cellStyle name="Обычный 2 2 18 2 2 2 3" xfId="18261"/>
    <cellStyle name="Обычный 2 2 18 2 2 3" xfId="18262"/>
    <cellStyle name="Обычный 2 2 18 2 2 3 2" xfId="18263"/>
    <cellStyle name="Обычный 2 2 18 2 2 3 3" xfId="18264"/>
    <cellStyle name="Обычный 2 2 18 2 2 4" xfId="18265"/>
    <cellStyle name="Обычный 2 2 18 2 2 4 2" xfId="18266"/>
    <cellStyle name="Обычный 2 2 18 2 2 4 3" xfId="18267"/>
    <cellStyle name="Обычный 2 2 18 2 2 5" xfId="18268"/>
    <cellStyle name="Обычный 2 2 18 2 2 5 2" xfId="18269"/>
    <cellStyle name="Обычный 2 2 18 2 2 5 3" xfId="18270"/>
    <cellStyle name="Обычный 2 2 18 2 2 6" xfId="18271"/>
    <cellStyle name="Обычный 2 2 18 2 2 6 2" xfId="18272"/>
    <cellStyle name="Обычный 2 2 18 2 2 6 3" xfId="18273"/>
    <cellStyle name="Обычный 2 2 18 2 2 7" xfId="18274"/>
    <cellStyle name="Обычный 2 2 18 2 2 8" xfId="18275"/>
    <cellStyle name="Обычный 2 2 18 2 3" xfId="18276"/>
    <cellStyle name="Обычный 2 2 18 2 3 2" xfId="18277"/>
    <cellStyle name="Обычный 2 2 18 2 3 3" xfId="18278"/>
    <cellStyle name="Обычный 2 2 18 2 4" xfId="18279"/>
    <cellStyle name="Обычный 2 2 18 2 4 2" xfId="18280"/>
    <cellStyle name="Обычный 2 2 18 2 4 3" xfId="18281"/>
    <cellStyle name="Обычный 2 2 18 2 5" xfId="18282"/>
    <cellStyle name="Обычный 2 2 18 2 5 2" xfId="18283"/>
    <cellStyle name="Обычный 2 2 18 2 5 3" xfId="18284"/>
    <cellStyle name="Обычный 2 2 18 2 6" xfId="18285"/>
    <cellStyle name="Обычный 2 2 18 2 6 2" xfId="18286"/>
    <cellStyle name="Обычный 2 2 18 2 6 3" xfId="18287"/>
    <cellStyle name="Обычный 2 2 18 2 7" xfId="18288"/>
    <cellStyle name="Обычный 2 2 18 2 7 2" xfId="18289"/>
    <cellStyle name="Обычный 2 2 18 2 7 3" xfId="18290"/>
    <cellStyle name="Обычный 2 2 18 2 8" xfId="18291"/>
    <cellStyle name="Обычный 2 2 18 2 9" xfId="18292"/>
    <cellStyle name="Обычный 2 2 18 3" xfId="18293"/>
    <cellStyle name="Обычный 2 2 18 3 2" xfId="18294"/>
    <cellStyle name="Обычный 2 2 18 3 2 2" xfId="18295"/>
    <cellStyle name="Обычный 2 2 18 3 2 3" xfId="18296"/>
    <cellStyle name="Обычный 2 2 18 3 3" xfId="18297"/>
    <cellStyle name="Обычный 2 2 18 3 3 2" xfId="18298"/>
    <cellStyle name="Обычный 2 2 18 3 3 3" xfId="18299"/>
    <cellStyle name="Обычный 2 2 18 3 4" xfId="18300"/>
    <cellStyle name="Обычный 2 2 18 3 4 2" xfId="18301"/>
    <cellStyle name="Обычный 2 2 18 3 4 3" xfId="18302"/>
    <cellStyle name="Обычный 2 2 18 3 5" xfId="18303"/>
    <cellStyle name="Обычный 2 2 18 3 5 2" xfId="18304"/>
    <cellStyle name="Обычный 2 2 18 3 5 3" xfId="18305"/>
    <cellStyle name="Обычный 2 2 18 3 6" xfId="18306"/>
    <cellStyle name="Обычный 2 2 18 3 6 2" xfId="18307"/>
    <cellStyle name="Обычный 2 2 18 3 6 3" xfId="18308"/>
    <cellStyle name="Обычный 2 2 18 3 7" xfId="18309"/>
    <cellStyle name="Обычный 2 2 18 3 8" xfId="18310"/>
    <cellStyle name="Обычный 2 2 18 4" xfId="18311"/>
    <cellStyle name="Обычный 2 2 18 4 2" xfId="18312"/>
    <cellStyle name="Обычный 2 2 18 4 3" xfId="18313"/>
    <cellStyle name="Обычный 2 2 18 5" xfId="18314"/>
    <cellStyle name="Обычный 2 2 18 5 2" xfId="18315"/>
    <cellStyle name="Обычный 2 2 18 5 3" xfId="18316"/>
    <cellStyle name="Обычный 2 2 18 6" xfId="18317"/>
    <cellStyle name="Обычный 2 2 18 6 2" xfId="18318"/>
    <cellStyle name="Обычный 2 2 18 6 3" xfId="18319"/>
    <cellStyle name="Обычный 2 2 18 7" xfId="18320"/>
    <cellStyle name="Обычный 2 2 18 7 2" xfId="18321"/>
    <cellStyle name="Обычный 2 2 18 7 3" xfId="18322"/>
    <cellStyle name="Обычный 2 2 18 8" xfId="18323"/>
    <cellStyle name="Обычный 2 2 18 8 2" xfId="18324"/>
    <cellStyle name="Обычный 2 2 18 8 3" xfId="18325"/>
    <cellStyle name="Обычный 2 2 18 9" xfId="18326"/>
    <cellStyle name="Обычный 2 2 18_Прил3-Fin1" xfId="18327"/>
    <cellStyle name="Обычный 2 2 19" xfId="18328"/>
    <cellStyle name="Обычный 2 2 19 2" xfId="18329"/>
    <cellStyle name="Обычный 2 2 19 2 2" xfId="18330"/>
    <cellStyle name="Обычный 2 2 19 2 2 2" xfId="18331"/>
    <cellStyle name="Обычный 2 2 19 2 2 3" xfId="18332"/>
    <cellStyle name="Обычный 2 2 19 2 3" xfId="18333"/>
    <cellStyle name="Обычный 2 2 19 2 3 2" xfId="18334"/>
    <cellStyle name="Обычный 2 2 19 2 3 3" xfId="18335"/>
    <cellStyle name="Обычный 2 2 19 2 4" xfId="18336"/>
    <cellStyle name="Обычный 2 2 19 2 4 2" xfId="18337"/>
    <cellStyle name="Обычный 2 2 19 2 4 3" xfId="18338"/>
    <cellStyle name="Обычный 2 2 19 2 5" xfId="18339"/>
    <cellStyle name="Обычный 2 2 19 2 5 2" xfId="18340"/>
    <cellStyle name="Обычный 2 2 19 2 5 3" xfId="18341"/>
    <cellStyle name="Обычный 2 2 19 2 6" xfId="18342"/>
    <cellStyle name="Обычный 2 2 19 2 6 2" xfId="18343"/>
    <cellStyle name="Обычный 2 2 19 2 6 3" xfId="18344"/>
    <cellStyle name="Обычный 2 2 19 2 7" xfId="18345"/>
    <cellStyle name="Обычный 2 2 19 2 8" xfId="18346"/>
    <cellStyle name="Обычный 2 2 19 3" xfId="18347"/>
    <cellStyle name="Обычный 2 2 19 3 2" xfId="18348"/>
    <cellStyle name="Обычный 2 2 19 3 3" xfId="18349"/>
    <cellStyle name="Обычный 2 2 19 4" xfId="18350"/>
    <cellStyle name="Обычный 2 2 19 4 2" xfId="18351"/>
    <cellStyle name="Обычный 2 2 19 4 3" xfId="18352"/>
    <cellStyle name="Обычный 2 2 19 5" xfId="18353"/>
    <cellStyle name="Обычный 2 2 19 5 2" xfId="18354"/>
    <cellStyle name="Обычный 2 2 19 5 3" xfId="18355"/>
    <cellStyle name="Обычный 2 2 19 6" xfId="18356"/>
    <cellStyle name="Обычный 2 2 19 6 2" xfId="18357"/>
    <cellStyle name="Обычный 2 2 19 6 3" xfId="18358"/>
    <cellStyle name="Обычный 2 2 19 7" xfId="18359"/>
    <cellStyle name="Обычный 2 2 19 7 2" xfId="18360"/>
    <cellStyle name="Обычный 2 2 19 7 3" xfId="18361"/>
    <cellStyle name="Обычный 2 2 19 8" xfId="18362"/>
    <cellStyle name="Обычный 2 2 19 9" xfId="18363"/>
    <cellStyle name="Обычный 2 2 2" xfId="18364"/>
    <cellStyle name="Обычный 2 2 2 10" xfId="18365"/>
    <cellStyle name="Обычный 2 2 2 11" xfId="18366"/>
    <cellStyle name="Обычный 2 2 2 12" xfId="18367"/>
    <cellStyle name="Обычный 2 2 2 13" xfId="18368"/>
    <cellStyle name="Обычный 2 2 2 14" xfId="18369"/>
    <cellStyle name="Обычный 2 2 2 15" xfId="18370"/>
    <cellStyle name="Обычный 2 2 2 16" xfId="18371"/>
    <cellStyle name="Обычный 2 2 2 17" xfId="18372"/>
    <cellStyle name="Обычный 2 2 2 18" xfId="18373"/>
    <cellStyle name="Обычный 2 2 2 19" xfId="18374"/>
    <cellStyle name="Обычный 2 2 2 2" xfId="18375"/>
    <cellStyle name="Обычный 2 2 2 2 2" xfId="18376"/>
    <cellStyle name="Обычный 2 2 2 2 2 2" xfId="18377"/>
    <cellStyle name="Обычный 2 2 2 2 3" xfId="18378"/>
    <cellStyle name="Обычный 2 2 2 2 4" xfId="18379"/>
    <cellStyle name="Обычный 2 2 2 2 5" xfId="18380"/>
    <cellStyle name="Обычный 2 2 2 2 6" xfId="18381"/>
    <cellStyle name="Обычный 2 2 2 2 7" xfId="18382"/>
    <cellStyle name="Обычный 2 2 2 2 8" xfId="18383"/>
    <cellStyle name="Обычный 2 2 2 2 9" xfId="18384"/>
    <cellStyle name="Обычный 2 2 2 20" xfId="18385"/>
    <cellStyle name="Обычный 2 2 2 21" xfId="18386"/>
    <cellStyle name="Обычный 2 2 2 22" xfId="18387"/>
    <cellStyle name="Обычный 2 2 2 23" xfId="18388"/>
    <cellStyle name="Обычный 2 2 2 3" xfId="18389"/>
    <cellStyle name="Обычный 2 2 2 3 2" xfId="18390"/>
    <cellStyle name="Обычный 2 2 2 3 2 2" xfId="18391"/>
    <cellStyle name="Обычный 2 2 2 3 3" xfId="18392"/>
    <cellStyle name="Обычный 2 2 2 3 4" xfId="18393"/>
    <cellStyle name="Обычный 2 2 2 3 5" xfId="18394"/>
    <cellStyle name="Обычный 2 2 2 3 6" xfId="18395"/>
    <cellStyle name="Обычный 2 2 2 3 7" xfId="18396"/>
    <cellStyle name="Обычный 2 2 2 4" xfId="18397"/>
    <cellStyle name="Обычный 2 2 2 5" xfId="18398"/>
    <cellStyle name="Обычный 2 2 2 6" xfId="18399"/>
    <cellStyle name="Обычный 2 2 2 7" xfId="18400"/>
    <cellStyle name="Обычный 2 2 2 8" xfId="18401"/>
    <cellStyle name="Обычный 2 2 2 9" xfId="18402"/>
    <cellStyle name="Обычный 2 2 20" xfId="18403"/>
    <cellStyle name="Обычный 2 2 20 2" xfId="18404"/>
    <cellStyle name="Обычный 2 2 20 2 2" xfId="18405"/>
    <cellStyle name="Обычный 2 2 20 2 2 2" xfId="18406"/>
    <cellStyle name="Обычный 2 2 20 2 2 3" xfId="18407"/>
    <cellStyle name="Обычный 2 2 20 2 3" xfId="18408"/>
    <cellStyle name="Обычный 2 2 20 2 3 2" xfId="18409"/>
    <cellStyle name="Обычный 2 2 20 2 3 3" xfId="18410"/>
    <cellStyle name="Обычный 2 2 20 2 4" xfId="18411"/>
    <cellStyle name="Обычный 2 2 20 2 5" xfId="18412"/>
    <cellStyle name="Обычный 2 2 20 3" xfId="18413"/>
    <cellStyle name="Обычный 2 2 20 3 2" xfId="18414"/>
    <cellStyle name="Обычный 2 2 20 3 3" xfId="18415"/>
    <cellStyle name="Обычный 2 2 20 4" xfId="18416"/>
    <cellStyle name="Обычный 2 2 20 4 2" xfId="18417"/>
    <cellStyle name="Обычный 2 2 20 4 3" xfId="18418"/>
    <cellStyle name="Обычный 2 2 20 5" xfId="18419"/>
    <cellStyle name="Обычный 2 2 20 5 2" xfId="18420"/>
    <cellStyle name="Обычный 2 2 20 5 3" xfId="18421"/>
    <cellStyle name="Обычный 2 2 20 6" xfId="18422"/>
    <cellStyle name="Обычный 2 2 20 6 2" xfId="18423"/>
    <cellStyle name="Обычный 2 2 20 6 3" xfId="18424"/>
    <cellStyle name="Обычный 2 2 20 7" xfId="18425"/>
    <cellStyle name="Обычный 2 2 20 7 2" xfId="18426"/>
    <cellStyle name="Обычный 2 2 20 7 3" xfId="18427"/>
    <cellStyle name="Обычный 2 2 20 8" xfId="18428"/>
    <cellStyle name="Обычный 2 2 20 9" xfId="18429"/>
    <cellStyle name="Обычный 2 2 21" xfId="18430"/>
    <cellStyle name="Обычный 2 2 21 2" xfId="18431"/>
    <cellStyle name="Обычный 2 2 21 2 2" xfId="18432"/>
    <cellStyle name="Обычный 2 2 21 2 2 2" xfId="18433"/>
    <cellStyle name="Обычный 2 2 21 2 2 3" xfId="18434"/>
    <cellStyle name="Обычный 2 2 21 2 3" xfId="18435"/>
    <cellStyle name="Обычный 2 2 21 2 3 2" xfId="18436"/>
    <cellStyle name="Обычный 2 2 21 2 3 3" xfId="18437"/>
    <cellStyle name="Обычный 2 2 21 2 4" xfId="18438"/>
    <cellStyle name="Обычный 2 2 21 2 5" xfId="18439"/>
    <cellStyle name="Обычный 2 2 21 3" xfId="18440"/>
    <cellStyle name="Обычный 2 2 21 3 2" xfId="18441"/>
    <cellStyle name="Обычный 2 2 21 3 3" xfId="18442"/>
    <cellStyle name="Обычный 2 2 21 4" xfId="18443"/>
    <cellStyle name="Обычный 2 2 21 4 2" xfId="18444"/>
    <cellStyle name="Обычный 2 2 21 4 3" xfId="18445"/>
    <cellStyle name="Обычный 2 2 21 5" xfId="18446"/>
    <cellStyle name="Обычный 2 2 21 6" xfId="18447"/>
    <cellStyle name="Обычный 2 2 22" xfId="18448"/>
    <cellStyle name="Обычный 2 2 22 2" xfId="18449"/>
    <cellStyle name="Обычный 2 2 22 2 2" xfId="18450"/>
    <cellStyle name="Обычный 2 2 22 2 3" xfId="18451"/>
    <cellStyle name="Обычный 2 2 22 3" xfId="18452"/>
    <cellStyle name="Обычный 2 2 22 3 2" xfId="18453"/>
    <cellStyle name="Обычный 2 2 22 3 3" xfId="18454"/>
    <cellStyle name="Обычный 2 2 22 4" xfId="18455"/>
    <cellStyle name="Обычный 2 2 22 5" xfId="18456"/>
    <cellStyle name="Обычный 2 2 23" xfId="18457"/>
    <cellStyle name="Обычный 2 2 23 2" xfId="18458"/>
    <cellStyle name="Обычный 2 2 23 3" xfId="18459"/>
    <cellStyle name="Обычный 2 2 24" xfId="18460"/>
    <cellStyle name="Обычный 2 2 24 2" xfId="18461"/>
    <cellStyle name="Обычный 2 2 24 3" xfId="18462"/>
    <cellStyle name="Обычный 2 2 25" xfId="18463"/>
    <cellStyle name="Обычный 2 2 25 2" xfId="18464"/>
    <cellStyle name="Обычный 2 2 25 3" xfId="18465"/>
    <cellStyle name="Обычный 2 2 26" xfId="18466"/>
    <cellStyle name="Обычный 2 2 26 2" xfId="18467"/>
    <cellStyle name="Обычный 2 2 26 3" xfId="18468"/>
    <cellStyle name="Обычный 2 2 27" xfId="18469"/>
    <cellStyle name="Обычный 2 2 27 2" xfId="18470"/>
    <cellStyle name="Обычный 2 2 27 3" xfId="18471"/>
    <cellStyle name="Обычный 2 2 28" xfId="18472"/>
    <cellStyle name="Обычный 2 2 29" xfId="18473"/>
    <cellStyle name="Обычный 2 2 3" xfId="18474"/>
    <cellStyle name="Обычный 2 2 3 2" xfId="18475"/>
    <cellStyle name="Обычный 2 2 3 2 2" xfId="18476"/>
    <cellStyle name="Обычный 2 2 3 2 3" xfId="18477"/>
    <cellStyle name="Обычный 2 2 3 3" xfId="18478"/>
    <cellStyle name="Обычный 2 2 3 3 2" xfId="18479"/>
    <cellStyle name="Обычный 2 2 3 3 3" xfId="18480"/>
    <cellStyle name="Обычный 2 2 3 4" xfId="18481"/>
    <cellStyle name="Обычный 2 2 30" xfId="18482"/>
    <cellStyle name="Обычный 2 2 31" xfId="18483"/>
    <cellStyle name="Обычный 2 2 32" xfId="18484"/>
    <cellStyle name="Обычный 2 2 33" xfId="18485"/>
    <cellStyle name="Обычный 2 2 34" xfId="18486"/>
    <cellStyle name="Обычный 2 2 35" xfId="18487"/>
    <cellStyle name="Обычный 2 2 36" xfId="18488"/>
    <cellStyle name="Обычный 2 2 4" xfId="18489"/>
    <cellStyle name="Обычный 2 2 4 2" xfId="18490"/>
    <cellStyle name="Обычный 2 2 4 2 2" xfId="18491"/>
    <cellStyle name="Обычный 2 2 4 3" xfId="18492"/>
    <cellStyle name="Обычный 2 2 4 3 2" xfId="18493"/>
    <cellStyle name="Обычный 2 2 4 4" xfId="18494"/>
    <cellStyle name="Обычный 2 2 5" xfId="18495"/>
    <cellStyle name="Обычный 2 2 5 2" xfId="18496"/>
    <cellStyle name="Обычный 2 2 5 2 2" xfId="18497"/>
    <cellStyle name="Обычный 2 2 5 3" xfId="18498"/>
    <cellStyle name="Обычный 2 2 6" xfId="18499"/>
    <cellStyle name="Обычный 2 2 6 2" xfId="18500"/>
    <cellStyle name="Обычный 2 2 7" xfId="18501"/>
    <cellStyle name="Обычный 2 2 7 2" xfId="18502"/>
    <cellStyle name="Обычный 2 2 8" xfId="18503"/>
    <cellStyle name="Обычный 2 2 8 2" xfId="18504"/>
    <cellStyle name="Обычный 2 2 9" xfId="18505"/>
    <cellStyle name="Обычный 2 2 9 2" xfId="18506"/>
    <cellStyle name="Обычный 2 2_Setup" xfId="18507"/>
    <cellStyle name="Обычный 2 20" xfId="18508"/>
    <cellStyle name="Обычный 2 20 2" xfId="18509"/>
    <cellStyle name="Обычный 2 21" xfId="18510"/>
    <cellStyle name="Обычный 2 21 2" xfId="18511"/>
    <cellStyle name="Обычный 2 22" xfId="18512"/>
    <cellStyle name="Обычный 2 22 2" xfId="18513"/>
    <cellStyle name="Обычный 2 23" xfId="18514"/>
    <cellStyle name="Обычный 2 23 2" xfId="18515"/>
    <cellStyle name="Обычный 2 24" xfId="18516"/>
    <cellStyle name="Обычный 2 24 2" xfId="18517"/>
    <cellStyle name="Обычный 2 25" xfId="18518"/>
    <cellStyle name="Обычный 2 25 2" xfId="18519"/>
    <cellStyle name="Обычный 2 26" xfId="18520"/>
    <cellStyle name="Обычный 2 26 2" xfId="18521"/>
    <cellStyle name="Обычный 2 27" xfId="18522"/>
    <cellStyle name="Обычный 2 27 2" xfId="18523"/>
    <cellStyle name="Обычный 2 28" xfId="18524"/>
    <cellStyle name="Обычный 2 28 10" xfId="18525"/>
    <cellStyle name="Обычный 2 28 10 2" xfId="18526"/>
    <cellStyle name="Обычный 2 28 10 3" xfId="18527"/>
    <cellStyle name="Обычный 2 28 11" xfId="18528"/>
    <cellStyle name="Обычный 2 28 11 2" xfId="18529"/>
    <cellStyle name="Обычный 2 28 11 3" xfId="18530"/>
    <cellStyle name="Обычный 2 28 12" xfId="18531"/>
    <cellStyle name="Обычный 2 28 12 2" xfId="18532"/>
    <cellStyle name="Обычный 2 28 12 3" xfId="18533"/>
    <cellStyle name="Обычный 2 28 13" xfId="18534"/>
    <cellStyle name="Обычный 2 28 14" xfId="18535"/>
    <cellStyle name="Обычный 2 28 2" xfId="18536"/>
    <cellStyle name="Обычный 2 28 2 10" xfId="18537"/>
    <cellStyle name="Обычный 2 28 2 10 2" xfId="18538"/>
    <cellStyle name="Обычный 2 28 2 10 3" xfId="18539"/>
    <cellStyle name="Обычный 2 28 2 11" xfId="18540"/>
    <cellStyle name="Обычный 2 28 2 11 2" xfId="18541"/>
    <cellStyle name="Обычный 2 28 2 11 3" xfId="18542"/>
    <cellStyle name="Обычный 2 28 2 12" xfId="18543"/>
    <cellStyle name="Обычный 2 28 2 12 2" xfId="18544"/>
    <cellStyle name="Обычный 2 28 2 12 3" xfId="18545"/>
    <cellStyle name="Обычный 2 28 2 13" xfId="18546"/>
    <cellStyle name="Обычный 2 28 2 14" xfId="18547"/>
    <cellStyle name="Обычный 2 28 2 2" xfId="18548"/>
    <cellStyle name="Обычный 2 28 2 2 10" xfId="18549"/>
    <cellStyle name="Обычный 2 28 2 2 10 2" xfId="18550"/>
    <cellStyle name="Обычный 2 28 2 2 10 3" xfId="18551"/>
    <cellStyle name="Обычный 2 28 2 2 11" xfId="18552"/>
    <cellStyle name="Обычный 2 28 2 2 11 2" xfId="18553"/>
    <cellStyle name="Обычный 2 28 2 2 11 3" xfId="18554"/>
    <cellStyle name="Обычный 2 28 2 2 12" xfId="18555"/>
    <cellStyle name="Обычный 2 28 2 2 13" xfId="18556"/>
    <cellStyle name="Обычный 2 28 2 2 2" xfId="18557"/>
    <cellStyle name="Обычный 2 28 2 2 2 10" xfId="18558"/>
    <cellStyle name="Обычный 2 28 2 2 2 2" xfId="18559"/>
    <cellStyle name="Обычный 2 28 2 2 2 2 2" xfId="18560"/>
    <cellStyle name="Обычный 2 28 2 2 2 2 2 2" xfId="18561"/>
    <cellStyle name="Обычный 2 28 2 2 2 2 2 2 2" xfId="18562"/>
    <cellStyle name="Обычный 2 28 2 2 2 2 2 2 3" xfId="18563"/>
    <cellStyle name="Обычный 2 28 2 2 2 2 2 3" xfId="18564"/>
    <cellStyle name="Обычный 2 28 2 2 2 2 2 3 2" xfId="18565"/>
    <cellStyle name="Обычный 2 28 2 2 2 2 2 3 3" xfId="18566"/>
    <cellStyle name="Обычный 2 28 2 2 2 2 2 4" xfId="18567"/>
    <cellStyle name="Обычный 2 28 2 2 2 2 2 4 2" xfId="18568"/>
    <cellStyle name="Обычный 2 28 2 2 2 2 2 4 3" xfId="18569"/>
    <cellStyle name="Обычный 2 28 2 2 2 2 2 5" xfId="18570"/>
    <cellStyle name="Обычный 2 28 2 2 2 2 2 5 2" xfId="18571"/>
    <cellStyle name="Обычный 2 28 2 2 2 2 2 5 3" xfId="18572"/>
    <cellStyle name="Обычный 2 28 2 2 2 2 2 6" xfId="18573"/>
    <cellStyle name="Обычный 2 28 2 2 2 2 2 6 2" xfId="18574"/>
    <cellStyle name="Обычный 2 28 2 2 2 2 2 6 3" xfId="18575"/>
    <cellStyle name="Обычный 2 28 2 2 2 2 2 7" xfId="18576"/>
    <cellStyle name="Обычный 2 28 2 2 2 2 2 8" xfId="18577"/>
    <cellStyle name="Обычный 2 28 2 2 2 2 3" xfId="18578"/>
    <cellStyle name="Обычный 2 28 2 2 2 2 3 2" xfId="18579"/>
    <cellStyle name="Обычный 2 28 2 2 2 2 3 3" xfId="18580"/>
    <cellStyle name="Обычный 2 28 2 2 2 2 4" xfId="18581"/>
    <cellStyle name="Обычный 2 28 2 2 2 2 4 2" xfId="18582"/>
    <cellStyle name="Обычный 2 28 2 2 2 2 4 3" xfId="18583"/>
    <cellStyle name="Обычный 2 28 2 2 2 2 5" xfId="18584"/>
    <cellStyle name="Обычный 2 28 2 2 2 2 5 2" xfId="18585"/>
    <cellStyle name="Обычный 2 28 2 2 2 2 5 3" xfId="18586"/>
    <cellStyle name="Обычный 2 28 2 2 2 2 6" xfId="18587"/>
    <cellStyle name="Обычный 2 28 2 2 2 2 6 2" xfId="18588"/>
    <cellStyle name="Обычный 2 28 2 2 2 2 6 3" xfId="18589"/>
    <cellStyle name="Обычный 2 28 2 2 2 2 7" xfId="18590"/>
    <cellStyle name="Обычный 2 28 2 2 2 2 7 2" xfId="18591"/>
    <cellStyle name="Обычный 2 28 2 2 2 2 7 3" xfId="18592"/>
    <cellStyle name="Обычный 2 28 2 2 2 2 8" xfId="18593"/>
    <cellStyle name="Обычный 2 28 2 2 2 2 9" xfId="18594"/>
    <cellStyle name="Обычный 2 28 2 2 2 3" xfId="18595"/>
    <cellStyle name="Обычный 2 28 2 2 2 3 2" xfId="18596"/>
    <cellStyle name="Обычный 2 28 2 2 2 3 2 2" xfId="18597"/>
    <cellStyle name="Обычный 2 28 2 2 2 3 2 3" xfId="18598"/>
    <cellStyle name="Обычный 2 28 2 2 2 3 3" xfId="18599"/>
    <cellStyle name="Обычный 2 28 2 2 2 3 3 2" xfId="18600"/>
    <cellStyle name="Обычный 2 28 2 2 2 3 3 3" xfId="18601"/>
    <cellStyle name="Обычный 2 28 2 2 2 3 4" xfId="18602"/>
    <cellStyle name="Обычный 2 28 2 2 2 3 4 2" xfId="18603"/>
    <cellStyle name="Обычный 2 28 2 2 2 3 4 3" xfId="18604"/>
    <cellStyle name="Обычный 2 28 2 2 2 3 5" xfId="18605"/>
    <cellStyle name="Обычный 2 28 2 2 2 3 5 2" xfId="18606"/>
    <cellStyle name="Обычный 2 28 2 2 2 3 5 3" xfId="18607"/>
    <cellStyle name="Обычный 2 28 2 2 2 3 6" xfId="18608"/>
    <cellStyle name="Обычный 2 28 2 2 2 3 6 2" xfId="18609"/>
    <cellStyle name="Обычный 2 28 2 2 2 3 6 3" xfId="18610"/>
    <cellStyle name="Обычный 2 28 2 2 2 3 7" xfId="18611"/>
    <cellStyle name="Обычный 2 28 2 2 2 3 8" xfId="18612"/>
    <cellStyle name="Обычный 2 28 2 2 2 4" xfId="18613"/>
    <cellStyle name="Обычный 2 28 2 2 2 4 2" xfId="18614"/>
    <cellStyle name="Обычный 2 28 2 2 2 4 3" xfId="18615"/>
    <cellStyle name="Обычный 2 28 2 2 2 5" xfId="18616"/>
    <cellStyle name="Обычный 2 28 2 2 2 5 2" xfId="18617"/>
    <cellStyle name="Обычный 2 28 2 2 2 5 3" xfId="18618"/>
    <cellStyle name="Обычный 2 28 2 2 2 6" xfId="18619"/>
    <cellStyle name="Обычный 2 28 2 2 2 6 2" xfId="18620"/>
    <cellStyle name="Обычный 2 28 2 2 2 6 3" xfId="18621"/>
    <cellStyle name="Обычный 2 28 2 2 2 7" xfId="18622"/>
    <cellStyle name="Обычный 2 28 2 2 2 7 2" xfId="18623"/>
    <cellStyle name="Обычный 2 28 2 2 2 7 3" xfId="18624"/>
    <cellStyle name="Обычный 2 28 2 2 2 8" xfId="18625"/>
    <cellStyle name="Обычный 2 28 2 2 2 8 2" xfId="18626"/>
    <cellStyle name="Обычный 2 28 2 2 2 8 3" xfId="18627"/>
    <cellStyle name="Обычный 2 28 2 2 2 9" xfId="18628"/>
    <cellStyle name="Обычный 2 28 2 2 3" xfId="18629"/>
    <cellStyle name="Обычный 2 28 2 2 3 2" xfId="18630"/>
    <cellStyle name="Обычный 2 28 2 2 3 2 2" xfId="18631"/>
    <cellStyle name="Обычный 2 28 2 2 3 2 2 2" xfId="18632"/>
    <cellStyle name="Обычный 2 28 2 2 3 2 2 3" xfId="18633"/>
    <cellStyle name="Обычный 2 28 2 2 3 2 3" xfId="18634"/>
    <cellStyle name="Обычный 2 28 2 2 3 2 3 2" xfId="18635"/>
    <cellStyle name="Обычный 2 28 2 2 3 2 3 3" xfId="18636"/>
    <cellStyle name="Обычный 2 28 2 2 3 2 4" xfId="18637"/>
    <cellStyle name="Обычный 2 28 2 2 3 2 4 2" xfId="18638"/>
    <cellStyle name="Обычный 2 28 2 2 3 2 4 3" xfId="18639"/>
    <cellStyle name="Обычный 2 28 2 2 3 2 5" xfId="18640"/>
    <cellStyle name="Обычный 2 28 2 2 3 2 5 2" xfId="18641"/>
    <cellStyle name="Обычный 2 28 2 2 3 2 5 3" xfId="18642"/>
    <cellStyle name="Обычный 2 28 2 2 3 2 6" xfId="18643"/>
    <cellStyle name="Обычный 2 28 2 2 3 2 6 2" xfId="18644"/>
    <cellStyle name="Обычный 2 28 2 2 3 2 6 3" xfId="18645"/>
    <cellStyle name="Обычный 2 28 2 2 3 2 7" xfId="18646"/>
    <cellStyle name="Обычный 2 28 2 2 3 2 8" xfId="18647"/>
    <cellStyle name="Обычный 2 28 2 2 3 3" xfId="18648"/>
    <cellStyle name="Обычный 2 28 2 2 3 3 2" xfId="18649"/>
    <cellStyle name="Обычный 2 28 2 2 3 3 3" xfId="18650"/>
    <cellStyle name="Обычный 2 28 2 2 3 4" xfId="18651"/>
    <cellStyle name="Обычный 2 28 2 2 3 4 2" xfId="18652"/>
    <cellStyle name="Обычный 2 28 2 2 3 4 3" xfId="18653"/>
    <cellStyle name="Обычный 2 28 2 2 3 5" xfId="18654"/>
    <cellStyle name="Обычный 2 28 2 2 3 5 2" xfId="18655"/>
    <cellStyle name="Обычный 2 28 2 2 3 5 3" xfId="18656"/>
    <cellStyle name="Обычный 2 28 2 2 3 6" xfId="18657"/>
    <cellStyle name="Обычный 2 28 2 2 3 6 2" xfId="18658"/>
    <cellStyle name="Обычный 2 28 2 2 3 6 3" xfId="18659"/>
    <cellStyle name="Обычный 2 28 2 2 3 7" xfId="18660"/>
    <cellStyle name="Обычный 2 28 2 2 3 7 2" xfId="18661"/>
    <cellStyle name="Обычный 2 28 2 2 3 7 3" xfId="18662"/>
    <cellStyle name="Обычный 2 28 2 2 3 8" xfId="18663"/>
    <cellStyle name="Обычный 2 28 2 2 3 9" xfId="18664"/>
    <cellStyle name="Обычный 2 28 2 2 4" xfId="18665"/>
    <cellStyle name="Обычный 2 28 2 2 4 2" xfId="18666"/>
    <cellStyle name="Обычный 2 28 2 2 4 2 2" xfId="18667"/>
    <cellStyle name="Обычный 2 28 2 2 4 2 2 2" xfId="18668"/>
    <cellStyle name="Обычный 2 28 2 2 4 2 2 3" xfId="18669"/>
    <cellStyle name="Обычный 2 28 2 2 4 2 3" xfId="18670"/>
    <cellStyle name="Обычный 2 28 2 2 4 2 3 2" xfId="18671"/>
    <cellStyle name="Обычный 2 28 2 2 4 2 3 3" xfId="18672"/>
    <cellStyle name="Обычный 2 28 2 2 4 2 4" xfId="18673"/>
    <cellStyle name="Обычный 2 28 2 2 4 2 5" xfId="18674"/>
    <cellStyle name="Обычный 2 28 2 2 4 3" xfId="18675"/>
    <cellStyle name="Обычный 2 28 2 2 4 3 2" xfId="18676"/>
    <cellStyle name="Обычный 2 28 2 2 4 3 3" xfId="18677"/>
    <cellStyle name="Обычный 2 28 2 2 4 4" xfId="18678"/>
    <cellStyle name="Обычный 2 28 2 2 4 4 2" xfId="18679"/>
    <cellStyle name="Обычный 2 28 2 2 4 4 3" xfId="18680"/>
    <cellStyle name="Обычный 2 28 2 2 4 5" xfId="18681"/>
    <cellStyle name="Обычный 2 28 2 2 4 5 2" xfId="18682"/>
    <cellStyle name="Обычный 2 28 2 2 4 5 3" xfId="18683"/>
    <cellStyle name="Обычный 2 28 2 2 4 6" xfId="18684"/>
    <cellStyle name="Обычный 2 28 2 2 4 6 2" xfId="18685"/>
    <cellStyle name="Обычный 2 28 2 2 4 6 3" xfId="18686"/>
    <cellStyle name="Обычный 2 28 2 2 4 7" xfId="18687"/>
    <cellStyle name="Обычный 2 28 2 2 4 7 2" xfId="18688"/>
    <cellStyle name="Обычный 2 28 2 2 4 7 3" xfId="18689"/>
    <cellStyle name="Обычный 2 28 2 2 4 8" xfId="18690"/>
    <cellStyle name="Обычный 2 28 2 2 4 9" xfId="18691"/>
    <cellStyle name="Обычный 2 28 2 2 5" xfId="18692"/>
    <cellStyle name="Обычный 2 28 2 2 5 2" xfId="18693"/>
    <cellStyle name="Обычный 2 28 2 2 5 2 2" xfId="18694"/>
    <cellStyle name="Обычный 2 28 2 2 5 2 2 2" xfId="18695"/>
    <cellStyle name="Обычный 2 28 2 2 5 2 2 3" xfId="18696"/>
    <cellStyle name="Обычный 2 28 2 2 5 2 3" xfId="18697"/>
    <cellStyle name="Обычный 2 28 2 2 5 2 3 2" xfId="18698"/>
    <cellStyle name="Обычный 2 28 2 2 5 2 3 3" xfId="18699"/>
    <cellStyle name="Обычный 2 28 2 2 5 2 4" xfId="18700"/>
    <cellStyle name="Обычный 2 28 2 2 5 2 5" xfId="18701"/>
    <cellStyle name="Обычный 2 28 2 2 5 3" xfId="18702"/>
    <cellStyle name="Обычный 2 28 2 2 5 3 2" xfId="18703"/>
    <cellStyle name="Обычный 2 28 2 2 5 3 3" xfId="18704"/>
    <cellStyle name="Обычный 2 28 2 2 5 4" xfId="18705"/>
    <cellStyle name="Обычный 2 28 2 2 5 4 2" xfId="18706"/>
    <cellStyle name="Обычный 2 28 2 2 5 4 3" xfId="18707"/>
    <cellStyle name="Обычный 2 28 2 2 5 5" xfId="18708"/>
    <cellStyle name="Обычный 2 28 2 2 5 6" xfId="18709"/>
    <cellStyle name="Обычный 2 28 2 2 6" xfId="18710"/>
    <cellStyle name="Обычный 2 28 2 2 6 2" xfId="18711"/>
    <cellStyle name="Обычный 2 28 2 2 6 2 2" xfId="18712"/>
    <cellStyle name="Обычный 2 28 2 2 6 2 3" xfId="18713"/>
    <cellStyle name="Обычный 2 28 2 2 6 3" xfId="18714"/>
    <cellStyle name="Обычный 2 28 2 2 6 3 2" xfId="18715"/>
    <cellStyle name="Обычный 2 28 2 2 6 3 3" xfId="18716"/>
    <cellStyle name="Обычный 2 28 2 2 6 4" xfId="18717"/>
    <cellStyle name="Обычный 2 28 2 2 6 5" xfId="18718"/>
    <cellStyle name="Обычный 2 28 2 2 7" xfId="18719"/>
    <cellStyle name="Обычный 2 28 2 2 7 2" xfId="18720"/>
    <cellStyle name="Обычный 2 28 2 2 7 3" xfId="18721"/>
    <cellStyle name="Обычный 2 28 2 2 8" xfId="18722"/>
    <cellStyle name="Обычный 2 28 2 2 8 2" xfId="18723"/>
    <cellStyle name="Обычный 2 28 2 2 8 3" xfId="18724"/>
    <cellStyle name="Обычный 2 28 2 2 9" xfId="18725"/>
    <cellStyle name="Обычный 2 28 2 2 9 2" xfId="18726"/>
    <cellStyle name="Обычный 2 28 2 2 9 3" xfId="18727"/>
    <cellStyle name="Обычный 2 28 2 2_Прил3-Fin1" xfId="18728"/>
    <cellStyle name="Обычный 2 28 2 3" xfId="18729"/>
    <cellStyle name="Обычный 2 28 2 3 10" xfId="18730"/>
    <cellStyle name="Обычный 2 28 2 3 2" xfId="18731"/>
    <cellStyle name="Обычный 2 28 2 3 2 2" xfId="18732"/>
    <cellStyle name="Обычный 2 28 2 3 2 2 2" xfId="18733"/>
    <cellStyle name="Обычный 2 28 2 3 2 2 2 2" xfId="18734"/>
    <cellStyle name="Обычный 2 28 2 3 2 2 2 3" xfId="18735"/>
    <cellStyle name="Обычный 2 28 2 3 2 2 3" xfId="18736"/>
    <cellStyle name="Обычный 2 28 2 3 2 2 3 2" xfId="18737"/>
    <cellStyle name="Обычный 2 28 2 3 2 2 3 3" xfId="18738"/>
    <cellStyle name="Обычный 2 28 2 3 2 2 4" xfId="18739"/>
    <cellStyle name="Обычный 2 28 2 3 2 2 4 2" xfId="18740"/>
    <cellStyle name="Обычный 2 28 2 3 2 2 4 3" xfId="18741"/>
    <cellStyle name="Обычный 2 28 2 3 2 2 5" xfId="18742"/>
    <cellStyle name="Обычный 2 28 2 3 2 2 5 2" xfId="18743"/>
    <cellStyle name="Обычный 2 28 2 3 2 2 5 3" xfId="18744"/>
    <cellStyle name="Обычный 2 28 2 3 2 2 6" xfId="18745"/>
    <cellStyle name="Обычный 2 28 2 3 2 2 6 2" xfId="18746"/>
    <cellStyle name="Обычный 2 28 2 3 2 2 6 3" xfId="18747"/>
    <cellStyle name="Обычный 2 28 2 3 2 2 7" xfId="18748"/>
    <cellStyle name="Обычный 2 28 2 3 2 2 8" xfId="18749"/>
    <cellStyle name="Обычный 2 28 2 3 2 3" xfId="18750"/>
    <cellStyle name="Обычный 2 28 2 3 2 3 2" xfId="18751"/>
    <cellStyle name="Обычный 2 28 2 3 2 3 3" xfId="18752"/>
    <cellStyle name="Обычный 2 28 2 3 2 4" xfId="18753"/>
    <cellStyle name="Обычный 2 28 2 3 2 4 2" xfId="18754"/>
    <cellStyle name="Обычный 2 28 2 3 2 4 3" xfId="18755"/>
    <cellStyle name="Обычный 2 28 2 3 2 5" xfId="18756"/>
    <cellStyle name="Обычный 2 28 2 3 2 5 2" xfId="18757"/>
    <cellStyle name="Обычный 2 28 2 3 2 5 3" xfId="18758"/>
    <cellStyle name="Обычный 2 28 2 3 2 6" xfId="18759"/>
    <cellStyle name="Обычный 2 28 2 3 2 6 2" xfId="18760"/>
    <cellStyle name="Обычный 2 28 2 3 2 6 3" xfId="18761"/>
    <cellStyle name="Обычный 2 28 2 3 2 7" xfId="18762"/>
    <cellStyle name="Обычный 2 28 2 3 2 7 2" xfId="18763"/>
    <cellStyle name="Обычный 2 28 2 3 2 7 3" xfId="18764"/>
    <cellStyle name="Обычный 2 28 2 3 2 8" xfId="18765"/>
    <cellStyle name="Обычный 2 28 2 3 2 9" xfId="18766"/>
    <cellStyle name="Обычный 2 28 2 3 3" xfId="18767"/>
    <cellStyle name="Обычный 2 28 2 3 3 2" xfId="18768"/>
    <cellStyle name="Обычный 2 28 2 3 3 2 2" xfId="18769"/>
    <cellStyle name="Обычный 2 28 2 3 3 2 3" xfId="18770"/>
    <cellStyle name="Обычный 2 28 2 3 3 3" xfId="18771"/>
    <cellStyle name="Обычный 2 28 2 3 3 3 2" xfId="18772"/>
    <cellStyle name="Обычный 2 28 2 3 3 3 3" xfId="18773"/>
    <cellStyle name="Обычный 2 28 2 3 3 4" xfId="18774"/>
    <cellStyle name="Обычный 2 28 2 3 3 4 2" xfId="18775"/>
    <cellStyle name="Обычный 2 28 2 3 3 4 3" xfId="18776"/>
    <cellStyle name="Обычный 2 28 2 3 3 5" xfId="18777"/>
    <cellStyle name="Обычный 2 28 2 3 3 5 2" xfId="18778"/>
    <cellStyle name="Обычный 2 28 2 3 3 5 3" xfId="18779"/>
    <cellStyle name="Обычный 2 28 2 3 3 6" xfId="18780"/>
    <cellStyle name="Обычный 2 28 2 3 3 6 2" xfId="18781"/>
    <cellStyle name="Обычный 2 28 2 3 3 6 3" xfId="18782"/>
    <cellStyle name="Обычный 2 28 2 3 3 7" xfId="18783"/>
    <cellStyle name="Обычный 2 28 2 3 3 8" xfId="18784"/>
    <cellStyle name="Обычный 2 28 2 3 4" xfId="18785"/>
    <cellStyle name="Обычный 2 28 2 3 4 2" xfId="18786"/>
    <cellStyle name="Обычный 2 28 2 3 4 3" xfId="18787"/>
    <cellStyle name="Обычный 2 28 2 3 5" xfId="18788"/>
    <cellStyle name="Обычный 2 28 2 3 5 2" xfId="18789"/>
    <cellStyle name="Обычный 2 28 2 3 5 3" xfId="18790"/>
    <cellStyle name="Обычный 2 28 2 3 6" xfId="18791"/>
    <cellStyle name="Обычный 2 28 2 3 6 2" xfId="18792"/>
    <cellStyle name="Обычный 2 28 2 3 6 3" xfId="18793"/>
    <cellStyle name="Обычный 2 28 2 3 7" xfId="18794"/>
    <cellStyle name="Обычный 2 28 2 3 7 2" xfId="18795"/>
    <cellStyle name="Обычный 2 28 2 3 7 3" xfId="18796"/>
    <cellStyle name="Обычный 2 28 2 3 8" xfId="18797"/>
    <cellStyle name="Обычный 2 28 2 3 8 2" xfId="18798"/>
    <cellStyle name="Обычный 2 28 2 3 8 3" xfId="18799"/>
    <cellStyle name="Обычный 2 28 2 3 9" xfId="18800"/>
    <cellStyle name="Обычный 2 28 2 4" xfId="18801"/>
    <cellStyle name="Обычный 2 28 2 4 2" xfId="18802"/>
    <cellStyle name="Обычный 2 28 2 4 2 2" xfId="18803"/>
    <cellStyle name="Обычный 2 28 2 4 2 2 2" xfId="18804"/>
    <cellStyle name="Обычный 2 28 2 4 2 2 3" xfId="18805"/>
    <cellStyle name="Обычный 2 28 2 4 2 3" xfId="18806"/>
    <cellStyle name="Обычный 2 28 2 4 2 3 2" xfId="18807"/>
    <cellStyle name="Обычный 2 28 2 4 2 3 3" xfId="18808"/>
    <cellStyle name="Обычный 2 28 2 4 2 4" xfId="18809"/>
    <cellStyle name="Обычный 2 28 2 4 2 4 2" xfId="18810"/>
    <cellStyle name="Обычный 2 28 2 4 2 4 3" xfId="18811"/>
    <cellStyle name="Обычный 2 28 2 4 2 5" xfId="18812"/>
    <cellStyle name="Обычный 2 28 2 4 2 5 2" xfId="18813"/>
    <cellStyle name="Обычный 2 28 2 4 2 5 3" xfId="18814"/>
    <cellStyle name="Обычный 2 28 2 4 2 6" xfId="18815"/>
    <cellStyle name="Обычный 2 28 2 4 2 6 2" xfId="18816"/>
    <cellStyle name="Обычный 2 28 2 4 2 6 3" xfId="18817"/>
    <cellStyle name="Обычный 2 28 2 4 2 7" xfId="18818"/>
    <cellStyle name="Обычный 2 28 2 4 2 8" xfId="18819"/>
    <cellStyle name="Обычный 2 28 2 4 3" xfId="18820"/>
    <cellStyle name="Обычный 2 28 2 4 3 2" xfId="18821"/>
    <cellStyle name="Обычный 2 28 2 4 3 3" xfId="18822"/>
    <cellStyle name="Обычный 2 28 2 4 4" xfId="18823"/>
    <cellStyle name="Обычный 2 28 2 4 4 2" xfId="18824"/>
    <cellStyle name="Обычный 2 28 2 4 4 3" xfId="18825"/>
    <cellStyle name="Обычный 2 28 2 4 5" xfId="18826"/>
    <cellStyle name="Обычный 2 28 2 4 5 2" xfId="18827"/>
    <cellStyle name="Обычный 2 28 2 4 5 3" xfId="18828"/>
    <cellStyle name="Обычный 2 28 2 4 6" xfId="18829"/>
    <cellStyle name="Обычный 2 28 2 4 6 2" xfId="18830"/>
    <cellStyle name="Обычный 2 28 2 4 6 3" xfId="18831"/>
    <cellStyle name="Обычный 2 28 2 4 7" xfId="18832"/>
    <cellStyle name="Обычный 2 28 2 4 7 2" xfId="18833"/>
    <cellStyle name="Обычный 2 28 2 4 7 3" xfId="18834"/>
    <cellStyle name="Обычный 2 28 2 4 8" xfId="18835"/>
    <cellStyle name="Обычный 2 28 2 4 9" xfId="18836"/>
    <cellStyle name="Обычный 2 28 2 5" xfId="18837"/>
    <cellStyle name="Обычный 2 28 2 5 2" xfId="18838"/>
    <cellStyle name="Обычный 2 28 2 5 2 2" xfId="18839"/>
    <cellStyle name="Обычный 2 28 2 5 2 2 2" xfId="18840"/>
    <cellStyle name="Обычный 2 28 2 5 2 2 3" xfId="18841"/>
    <cellStyle name="Обычный 2 28 2 5 2 3" xfId="18842"/>
    <cellStyle name="Обычный 2 28 2 5 2 3 2" xfId="18843"/>
    <cellStyle name="Обычный 2 28 2 5 2 3 3" xfId="18844"/>
    <cellStyle name="Обычный 2 28 2 5 2 4" xfId="18845"/>
    <cellStyle name="Обычный 2 28 2 5 2 5" xfId="18846"/>
    <cellStyle name="Обычный 2 28 2 5 3" xfId="18847"/>
    <cellStyle name="Обычный 2 28 2 5 3 2" xfId="18848"/>
    <cellStyle name="Обычный 2 28 2 5 3 3" xfId="18849"/>
    <cellStyle name="Обычный 2 28 2 5 4" xfId="18850"/>
    <cellStyle name="Обычный 2 28 2 5 4 2" xfId="18851"/>
    <cellStyle name="Обычный 2 28 2 5 4 3" xfId="18852"/>
    <cellStyle name="Обычный 2 28 2 5 5" xfId="18853"/>
    <cellStyle name="Обычный 2 28 2 5 5 2" xfId="18854"/>
    <cellStyle name="Обычный 2 28 2 5 5 3" xfId="18855"/>
    <cellStyle name="Обычный 2 28 2 5 6" xfId="18856"/>
    <cellStyle name="Обычный 2 28 2 5 6 2" xfId="18857"/>
    <cellStyle name="Обычный 2 28 2 5 6 3" xfId="18858"/>
    <cellStyle name="Обычный 2 28 2 5 7" xfId="18859"/>
    <cellStyle name="Обычный 2 28 2 5 7 2" xfId="18860"/>
    <cellStyle name="Обычный 2 28 2 5 7 3" xfId="18861"/>
    <cellStyle name="Обычный 2 28 2 5 8" xfId="18862"/>
    <cellStyle name="Обычный 2 28 2 5 9" xfId="18863"/>
    <cellStyle name="Обычный 2 28 2 6" xfId="18864"/>
    <cellStyle name="Обычный 2 28 2 6 2" xfId="18865"/>
    <cellStyle name="Обычный 2 28 2 6 2 2" xfId="18866"/>
    <cellStyle name="Обычный 2 28 2 6 2 2 2" xfId="18867"/>
    <cellStyle name="Обычный 2 28 2 6 2 2 3" xfId="18868"/>
    <cellStyle name="Обычный 2 28 2 6 2 3" xfId="18869"/>
    <cellStyle name="Обычный 2 28 2 6 2 3 2" xfId="18870"/>
    <cellStyle name="Обычный 2 28 2 6 2 3 3" xfId="18871"/>
    <cellStyle name="Обычный 2 28 2 6 2 4" xfId="18872"/>
    <cellStyle name="Обычный 2 28 2 6 2 5" xfId="18873"/>
    <cellStyle name="Обычный 2 28 2 6 3" xfId="18874"/>
    <cellStyle name="Обычный 2 28 2 6 3 2" xfId="18875"/>
    <cellStyle name="Обычный 2 28 2 6 3 3" xfId="18876"/>
    <cellStyle name="Обычный 2 28 2 6 4" xfId="18877"/>
    <cellStyle name="Обычный 2 28 2 6 4 2" xfId="18878"/>
    <cellStyle name="Обычный 2 28 2 6 4 3" xfId="18879"/>
    <cellStyle name="Обычный 2 28 2 6 5" xfId="18880"/>
    <cellStyle name="Обычный 2 28 2 6 6" xfId="18881"/>
    <cellStyle name="Обычный 2 28 2 7" xfId="18882"/>
    <cellStyle name="Обычный 2 28 2 7 2" xfId="18883"/>
    <cellStyle name="Обычный 2 28 2 7 2 2" xfId="18884"/>
    <cellStyle name="Обычный 2 28 2 7 2 3" xfId="18885"/>
    <cellStyle name="Обычный 2 28 2 7 3" xfId="18886"/>
    <cellStyle name="Обычный 2 28 2 7 3 2" xfId="18887"/>
    <cellStyle name="Обычный 2 28 2 7 3 3" xfId="18888"/>
    <cellStyle name="Обычный 2 28 2 7 4" xfId="18889"/>
    <cellStyle name="Обычный 2 28 2 7 5" xfId="18890"/>
    <cellStyle name="Обычный 2 28 2 8" xfId="18891"/>
    <cellStyle name="Обычный 2 28 2 8 2" xfId="18892"/>
    <cellStyle name="Обычный 2 28 2 8 3" xfId="18893"/>
    <cellStyle name="Обычный 2 28 2 9" xfId="18894"/>
    <cellStyle name="Обычный 2 28 2 9 2" xfId="18895"/>
    <cellStyle name="Обычный 2 28 2 9 3" xfId="18896"/>
    <cellStyle name="Обычный 2 28 2_Прил3-Fin1" xfId="18897"/>
    <cellStyle name="Обычный 2 28 3" xfId="18898"/>
    <cellStyle name="Обычный 2 28 3 10" xfId="18899"/>
    <cellStyle name="Обычный 2 28 3 2" xfId="18900"/>
    <cellStyle name="Обычный 2 28 3 2 2" xfId="18901"/>
    <cellStyle name="Обычный 2 28 3 2 2 2" xfId="18902"/>
    <cellStyle name="Обычный 2 28 3 2 2 2 2" xfId="18903"/>
    <cellStyle name="Обычный 2 28 3 2 2 2 3" xfId="18904"/>
    <cellStyle name="Обычный 2 28 3 2 2 3" xfId="18905"/>
    <cellStyle name="Обычный 2 28 3 2 2 3 2" xfId="18906"/>
    <cellStyle name="Обычный 2 28 3 2 2 3 3" xfId="18907"/>
    <cellStyle name="Обычный 2 28 3 2 2 4" xfId="18908"/>
    <cellStyle name="Обычный 2 28 3 2 2 4 2" xfId="18909"/>
    <cellStyle name="Обычный 2 28 3 2 2 4 3" xfId="18910"/>
    <cellStyle name="Обычный 2 28 3 2 2 5" xfId="18911"/>
    <cellStyle name="Обычный 2 28 3 2 2 5 2" xfId="18912"/>
    <cellStyle name="Обычный 2 28 3 2 2 5 3" xfId="18913"/>
    <cellStyle name="Обычный 2 28 3 2 2 6" xfId="18914"/>
    <cellStyle name="Обычный 2 28 3 2 2 6 2" xfId="18915"/>
    <cellStyle name="Обычный 2 28 3 2 2 6 3" xfId="18916"/>
    <cellStyle name="Обычный 2 28 3 2 2 7" xfId="18917"/>
    <cellStyle name="Обычный 2 28 3 2 2 8" xfId="18918"/>
    <cellStyle name="Обычный 2 28 3 2 3" xfId="18919"/>
    <cellStyle name="Обычный 2 28 3 2 3 2" xfId="18920"/>
    <cellStyle name="Обычный 2 28 3 2 3 3" xfId="18921"/>
    <cellStyle name="Обычный 2 28 3 2 4" xfId="18922"/>
    <cellStyle name="Обычный 2 28 3 2 4 2" xfId="18923"/>
    <cellStyle name="Обычный 2 28 3 2 4 3" xfId="18924"/>
    <cellStyle name="Обычный 2 28 3 2 5" xfId="18925"/>
    <cellStyle name="Обычный 2 28 3 2 5 2" xfId="18926"/>
    <cellStyle name="Обычный 2 28 3 2 5 3" xfId="18927"/>
    <cellStyle name="Обычный 2 28 3 2 6" xfId="18928"/>
    <cellStyle name="Обычный 2 28 3 2 6 2" xfId="18929"/>
    <cellStyle name="Обычный 2 28 3 2 6 3" xfId="18930"/>
    <cellStyle name="Обычный 2 28 3 2 7" xfId="18931"/>
    <cellStyle name="Обычный 2 28 3 2 7 2" xfId="18932"/>
    <cellStyle name="Обычный 2 28 3 2 7 3" xfId="18933"/>
    <cellStyle name="Обычный 2 28 3 2 8" xfId="18934"/>
    <cellStyle name="Обычный 2 28 3 2 9" xfId="18935"/>
    <cellStyle name="Обычный 2 28 3 3" xfId="18936"/>
    <cellStyle name="Обычный 2 28 3 3 2" xfId="18937"/>
    <cellStyle name="Обычный 2 28 3 3 2 2" xfId="18938"/>
    <cellStyle name="Обычный 2 28 3 3 2 3" xfId="18939"/>
    <cellStyle name="Обычный 2 28 3 3 3" xfId="18940"/>
    <cellStyle name="Обычный 2 28 3 3 3 2" xfId="18941"/>
    <cellStyle name="Обычный 2 28 3 3 3 3" xfId="18942"/>
    <cellStyle name="Обычный 2 28 3 3 4" xfId="18943"/>
    <cellStyle name="Обычный 2 28 3 3 4 2" xfId="18944"/>
    <cellStyle name="Обычный 2 28 3 3 4 3" xfId="18945"/>
    <cellStyle name="Обычный 2 28 3 3 5" xfId="18946"/>
    <cellStyle name="Обычный 2 28 3 3 5 2" xfId="18947"/>
    <cellStyle name="Обычный 2 28 3 3 5 3" xfId="18948"/>
    <cellStyle name="Обычный 2 28 3 3 6" xfId="18949"/>
    <cellStyle name="Обычный 2 28 3 3 6 2" xfId="18950"/>
    <cellStyle name="Обычный 2 28 3 3 6 3" xfId="18951"/>
    <cellStyle name="Обычный 2 28 3 3 7" xfId="18952"/>
    <cellStyle name="Обычный 2 28 3 3 8" xfId="18953"/>
    <cellStyle name="Обычный 2 28 3 4" xfId="18954"/>
    <cellStyle name="Обычный 2 28 3 4 2" xfId="18955"/>
    <cellStyle name="Обычный 2 28 3 4 3" xfId="18956"/>
    <cellStyle name="Обычный 2 28 3 5" xfId="18957"/>
    <cellStyle name="Обычный 2 28 3 5 2" xfId="18958"/>
    <cellStyle name="Обычный 2 28 3 5 3" xfId="18959"/>
    <cellStyle name="Обычный 2 28 3 6" xfId="18960"/>
    <cellStyle name="Обычный 2 28 3 6 2" xfId="18961"/>
    <cellStyle name="Обычный 2 28 3 6 3" xfId="18962"/>
    <cellStyle name="Обычный 2 28 3 7" xfId="18963"/>
    <cellStyle name="Обычный 2 28 3 7 2" xfId="18964"/>
    <cellStyle name="Обычный 2 28 3 7 3" xfId="18965"/>
    <cellStyle name="Обычный 2 28 3 8" xfId="18966"/>
    <cellStyle name="Обычный 2 28 3 8 2" xfId="18967"/>
    <cellStyle name="Обычный 2 28 3 8 3" xfId="18968"/>
    <cellStyle name="Обычный 2 28 3 9" xfId="18969"/>
    <cellStyle name="Обычный 2 28 4" xfId="18970"/>
    <cellStyle name="Обычный 2 28 4 2" xfId="18971"/>
    <cellStyle name="Обычный 2 28 4 2 2" xfId="18972"/>
    <cellStyle name="Обычный 2 28 4 2 2 2" xfId="18973"/>
    <cellStyle name="Обычный 2 28 4 2 2 3" xfId="18974"/>
    <cellStyle name="Обычный 2 28 4 2 3" xfId="18975"/>
    <cellStyle name="Обычный 2 28 4 2 3 2" xfId="18976"/>
    <cellStyle name="Обычный 2 28 4 2 3 3" xfId="18977"/>
    <cellStyle name="Обычный 2 28 4 2 4" xfId="18978"/>
    <cellStyle name="Обычный 2 28 4 2 4 2" xfId="18979"/>
    <cellStyle name="Обычный 2 28 4 2 4 3" xfId="18980"/>
    <cellStyle name="Обычный 2 28 4 2 5" xfId="18981"/>
    <cellStyle name="Обычный 2 28 4 2 5 2" xfId="18982"/>
    <cellStyle name="Обычный 2 28 4 2 5 3" xfId="18983"/>
    <cellStyle name="Обычный 2 28 4 2 6" xfId="18984"/>
    <cellStyle name="Обычный 2 28 4 2 6 2" xfId="18985"/>
    <cellStyle name="Обычный 2 28 4 2 6 3" xfId="18986"/>
    <cellStyle name="Обычный 2 28 4 2 7" xfId="18987"/>
    <cellStyle name="Обычный 2 28 4 2 8" xfId="18988"/>
    <cellStyle name="Обычный 2 28 4 3" xfId="18989"/>
    <cellStyle name="Обычный 2 28 4 3 2" xfId="18990"/>
    <cellStyle name="Обычный 2 28 4 3 3" xfId="18991"/>
    <cellStyle name="Обычный 2 28 4 4" xfId="18992"/>
    <cellStyle name="Обычный 2 28 4 4 2" xfId="18993"/>
    <cellStyle name="Обычный 2 28 4 4 3" xfId="18994"/>
    <cellStyle name="Обычный 2 28 4 5" xfId="18995"/>
    <cellStyle name="Обычный 2 28 4 5 2" xfId="18996"/>
    <cellStyle name="Обычный 2 28 4 5 3" xfId="18997"/>
    <cellStyle name="Обычный 2 28 4 6" xfId="18998"/>
    <cellStyle name="Обычный 2 28 4 6 2" xfId="18999"/>
    <cellStyle name="Обычный 2 28 4 6 3" xfId="19000"/>
    <cellStyle name="Обычный 2 28 4 7" xfId="19001"/>
    <cellStyle name="Обычный 2 28 4 7 2" xfId="19002"/>
    <cellStyle name="Обычный 2 28 4 7 3" xfId="19003"/>
    <cellStyle name="Обычный 2 28 4 8" xfId="19004"/>
    <cellStyle name="Обычный 2 28 4 9" xfId="19005"/>
    <cellStyle name="Обычный 2 28 5" xfId="19006"/>
    <cellStyle name="Обычный 2 28 5 2" xfId="19007"/>
    <cellStyle name="Обычный 2 28 5 2 2" xfId="19008"/>
    <cellStyle name="Обычный 2 28 5 2 2 2" xfId="19009"/>
    <cellStyle name="Обычный 2 28 5 2 2 3" xfId="19010"/>
    <cellStyle name="Обычный 2 28 5 2 3" xfId="19011"/>
    <cellStyle name="Обычный 2 28 5 2 3 2" xfId="19012"/>
    <cellStyle name="Обычный 2 28 5 2 3 3" xfId="19013"/>
    <cellStyle name="Обычный 2 28 5 2 4" xfId="19014"/>
    <cellStyle name="Обычный 2 28 5 2 5" xfId="19015"/>
    <cellStyle name="Обычный 2 28 5 3" xfId="19016"/>
    <cellStyle name="Обычный 2 28 5 3 2" xfId="19017"/>
    <cellStyle name="Обычный 2 28 5 3 3" xfId="19018"/>
    <cellStyle name="Обычный 2 28 5 4" xfId="19019"/>
    <cellStyle name="Обычный 2 28 5 4 2" xfId="19020"/>
    <cellStyle name="Обычный 2 28 5 4 3" xfId="19021"/>
    <cellStyle name="Обычный 2 28 5 5" xfId="19022"/>
    <cellStyle name="Обычный 2 28 5 5 2" xfId="19023"/>
    <cellStyle name="Обычный 2 28 5 5 3" xfId="19024"/>
    <cellStyle name="Обычный 2 28 5 6" xfId="19025"/>
    <cellStyle name="Обычный 2 28 5 6 2" xfId="19026"/>
    <cellStyle name="Обычный 2 28 5 6 3" xfId="19027"/>
    <cellStyle name="Обычный 2 28 5 7" xfId="19028"/>
    <cellStyle name="Обычный 2 28 5 7 2" xfId="19029"/>
    <cellStyle name="Обычный 2 28 5 7 3" xfId="19030"/>
    <cellStyle name="Обычный 2 28 5 8" xfId="19031"/>
    <cellStyle name="Обычный 2 28 5 9" xfId="19032"/>
    <cellStyle name="Обычный 2 28 6" xfId="19033"/>
    <cellStyle name="Обычный 2 28 6 2" xfId="19034"/>
    <cellStyle name="Обычный 2 28 6 2 2" xfId="19035"/>
    <cellStyle name="Обычный 2 28 6 2 2 2" xfId="19036"/>
    <cellStyle name="Обычный 2 28 6 2 2 3" xfId="19037"/>
    <cellStyle name="Обычный 2 28 6 2 3" xfId="19038"/>
    <cellStyle name="Обычный 2 28 6 2 3 2" xfId="19039"/>
    <cellStyle name="Обычный 2 28 6 2 3 3" xfId="19040"/>
    <cellStyle name="Обычный 2 28 6 2 4" xfId="19041"/>
    <cellStyle name="Обычный 2 28 6 2 5" xfId="19042"/>
    <cellStyle name="Обычный 2 28 6 3" xfId="19043"/>
    <cellStyle name="Обычный 2 28 6 3 2" xfId="19044"/>
    <cellStyle name="Обычный 2 28 6 3 3" xfId="19045"/>
    <cellStyle name="Обычный 2 28 6 4" xfId="19046"/>
    <cellStyle name="Обычный 2 28 6 4 2" xfId="19047"/>
    <cellStyle name="Обычный 2 28 6 4 3" xfId="19048"/>
    <cellStyle name="Обычный 2 28 6 5" xfId="19049"/>
    <cellStyle name="Обычный 2 28 6 6" xfId="19050"/>
    <cellStyle name="Обычный 2 28 7" xfId="19051"/>
    <cellStyle name="Обычный 2 28 7 2" xfId="19052"/>
    <cellStyle name="Обычный 2 28 7 2 2" xfId="19053"/>
    <cellStyle name="Обычный 2 28 7 2 3" xfId="19054"/>
    <cellStyle name="Обычный 2 28 7 3" xfId="19055"/>
    <cellStyle name="Обычный 2 28 7 3 2" xfId="19056"/>
    <cellStyle name="Обычный 2 28 7 3 3" xfId="19057"/>
    <cellStyle name="Обычный 2 28 7 4" xfId="19058"/>
    <cellStyle name="Обычный 2 28 7 5" xfId="19059"/>
    <cellStyle name="Обычный 2 28 8" xfId="19060"/>
    <cellStyle name="Обычный 2 28 8 2" xfId="19061"/>
    <cellStyle name="Обычный 2 28 8 3" xfId="19062"/>
    <cellStyle name="Обычный 2 28 9" xfId="19063"/>
    <cellStyle name="Обычный 2 28 9 2" xfId="19064"/>
    <cellStyle name="Обычный 2 28 9 3" xfId="19065"/>
    <cellStyle name="Обычный 2 28_Прил3-Fin1" xfId="19066"/>
    <cellStyle name="Обычный 2 29" xfId="19067"/>
    <cellStyle name="Обычный 2 29 2" xfId="19068"/>
    <cellStyle name="Обычный 2 29 2 2" xfId="19069"/>
    <cellStyle name="Обычный 2 29 3" xfId="19070"/>
    <cellStyle name="Обычный 2 29 4" xfId="19071"/>
    <cellStyle name="Обычный 2 29 5" xfId="19072"/>
    <cellStyle name="Обычный 2 29_Прил3-Fin1" xfId="19073"/>
    <cellStyle name="Обычный 2 3" xfId="69"/>
    <cellStyle name="Обычный 2 3 10" xfId="19074"/>
    <cellStyle name="Обычный 2 3 11" xfId="19075"/>
    <cellStyle name="Обычный 2 3 12" xfId="19076"/>
    <cellStyle name="Обычный 2 3 13" xfId="19077"/>
    <cellStyle name="Обычный 2 3 14" xfId="19078"/>
    <cellStyle name="Обычный 2 3 15" xfId="19079"/>
    <cellStyle name="Обычный 2 3 16" xfId="19080"/>
    <cellStyle name="Обычный 2 3 16 2" xfId="19081"/>
    <cellStyle name="Обычный 2 3 16 3" xfId="19082"/>
    <cellStyle name="Обычный 2 3 2" xfId="19083"/>
    <cellStyle name="Обычный 2 3 2 2" xfId="19084"/>
    <cellStyle name="Обычный 2 3 2 2 2" xfId="19085"/>
    <cellStyle name="Обычный 2 3 2 2 3" xfId="19086"/>
    <cellStyle name="Обычный 2 3 2 3" xfId="19087"/>
    <cellStyle name="Обычный 2 3 3" xfId="19088"/>
    <cellStyle name="Обычный 2 3 3 2" xfId="19089"/>
    <cellStyle name="Обычный 2 3 4" xfId="19090"/>
    <cellStyle name="Обычный 2 3 5" xfId="19091"/>
    <cellStyle name="Обычный 2 3 6" xfId="19092"/>
    <cellStyle name="Обычный 2 3 7" xfId="19093"/>
    <cellStyle name="Обычный 2 3 8" xfId="19094"/>
    <cellStyle name="Обычный 2 3 9" xfId="19095"/>
    <cellStyle name="Обычный 2 30" xfId="19096"/>
    <cellStyle name="Обычный 2 30 2" xfId="19097"/>
    <cellStyle name="Обычный 2 30 2 2" xfId="19098"/>
    <cellStyle name="Обычный 2 30 3" xfId="19099"/>
    <cellStyle name="Обычный 2 30 4" xfId="19100"/>
    <cellStyle name="Обычный 2 30_Прил3-Fin1" xfId="19101"/>
    <cellStyle name="Обычный 2 31" xfId="19102"/>
    <cellStyle name="Обычный 2 31 2" xfId="19103"/>
    <cellStyle name="Обычный 2 31 2 2" xfId="19104"/>
    <cellStyle name="Обычный 2 31 3" xfId="19105"/>
    <cellStyle name="Обычный 2 31 4" xfId="19106"/>
    <cellStyle name="Обычный 2 31_Прил3-Fin1" xfId="19107"/>
    <cellStyle name="Обычный 2 32" xfId="19108"/>
    <cellStyle name="Обычный 2 32 2" xfId="19109"/>
    <cellStyle name="Обычный 2 33" xfId="19110"/>
    <cellStyle name="Обычный 2 33 2" xfId="19111"/>
    <cellStyle name="Обычный 2 34" xfId="19112"/>
    <cellStyle name="Обычный 2 34 2" xfId="19113"/>
    <cellStyle name="Обычный 2 35" xfId="19114"/>
    <cellStyle name="Обычный 2 36" xfId="19115"/>
    <cellStyle name="Обычный 2 37" xfId="19116"/>
    <cellStyle name="Обычный 2 38" xfId="19117"/>
    <cellStyle name="Обычный 2 39" xfId="19118"/>
    <cellStyle name="Обычный 2 4" xfId="19119"/>
    <cellStyle name="Обычный 2 4 10" xfId="19120"/>
    <cellStyle name="Обычный 2 4 11" xfId="19121"/>
    <cellStyle name="Обычный 2 4 12" xfId="19122"/>
    <cellStyle name="Обычный 2 4 13" xfId="19123"/>
    <cellStyle name="Обычный 2 4 14" xfId="19124"/>
    <cellStyle name="Обычный 2 4 15" xfId="19125"/>
    <cellStyle name="Обычный 2 4 16" xfId="19126"/>
    <cellStyle name="Обычный 2 4 16 2" xfId="19127"/>
    <cellStyle name="Обычный 2 4 17" xfId="19128"/>
    <cellStyle name="Обычный 2 4 17 2" xfId="19129"/>
    <cellStyle name="Обычный 2 4 2" xfId="19130"/>
    <cellStyle name="Обычный 2 4 2 2" xfId="19131"/>
    <cellStyle name="Обычный 2 4 3" xfId="19132"/>
    <cellStyle name="Обычный 2 4 3 2" xfId="19133"/>
    <cellStyle name="Обычный 2 4 4" xfId="19134"/>
    <cellStyle name="Обычный 2 4 5" xfId="19135"/>
    <cellStyle name="Обычный 2 4 6" xfId="19136"/>
    <cellStyle name="Обычный 2 4 7" xfId="19137"/>
    <cellStyle name="Обычный 2 4 8" xfId="19138"/>
    <cellStyle name="Обычный 2 4 9" xfId="19139"/>
    <cellStyle name="Обычный 2 40" xfId="19140"/>
    <cellStyle name="Обычный 2 41" xfId="19141"/>
    <cellStyle name="Обычный 2 42" xfId="19142"/>
    <cellStyle name="Обычный 2 43" xfId="19143"/>
    <cellStyle name="Обычный 2 44" xfId="19144"/>
    <cellStyle name="Обычный 2 45" xfId="19145"/>
    <cellStyle name="Обычный 2 46" xfId="19146"/>
    <cellStyle name="Обычный 2 47" xfId="19147"/>
    <cellStyle name="Обычный 2 48" xfId="19148"/>
    <cellStyle name="Обычный 2 49" xfId="19149"/>
    <cellStyle name="Обычный 2 5" xfId="19150"/>
    <cellStyle name="Обычный 2 5 10" xfId="19151"/>
    <cellStyle name="Обычный 2 5 11" xfId="19152"/>
    <cellStyle name="Обычный 2 5 12" xfId="19153"/>
    <cellStyle name="Обычный 2 5 13" xfId="19154"/>
    <cellStyle name="Обычный 2 5 14" xfId="19155"/>
    <cellStyle name="Обычный 2 5 15" xfId="19156"/>
    <cellStyle name="Обычный 2 5 16" xfId="19157"/>
    <cellStyle name="Обычный 2 5 17" xfId="19158"/>
    <cellStyle name="Обычный 2 5 2" xfId="19159"/>
    <cellStyle name="Обычный 2 5 2 2" xfId="19160"/>
    <cellStyle name="Обычный 2 5 3" xfId="19161"/>
    <cellStyle name="Обычный 2 5 4" xfId="19162"/>
    <cellStyle name="Обычный 2 5 5" xfId="19163"/>
    <cellStyle name="Обычный 2 5 6" xfId="19164"/>
    <cellStyle name="Обычный 2 5 7" xfId="19165"/>
    <cellStyle name="Обычный 2 5 8" xfId="19166"/>
    <cellStyle name="Обычный 2 5 9" xfId="19167"/>
    <cellStyle name="Обычный 2 50" xfId="19168"/>
    <cellStyle name="Обычный 2 51" xfId="19169"/>
    <cellStyle name="Обычный 2 52" xfId="19170"/>
    <cellStyle name="Обычный 2 53" xfId="19171"/>
    <cellStyle name="Обычный 2 54" xfId="19172"/>
    <cellStyle name="Обычный 2 55" xfId="19173"/>
    <cellStyle name="Обычный 2 56" xfId="19174"/>
    <cellStyle name="Обычный 2 57" xfId="19175"/>
    <cellStyle name="Обычный 2 58" xfId="19176"/>
    <cellStyle name="Обычный 2 59" xfId="19177"/>
    <cellStyle name="Обычный 2 6" xfId="19178"/>
    <cellStyle name="Обычный 2 6 10" xfId="19179"/>
    <cellStyle name="Обычный 2 6 11" xfId="19180"/>
    <cellStyle name="Обычный 2 6 12" xfId="19181"/>
    <cellStyle name="Обычный 2 6 13" xfId="19182"/>
    <cellStyle name="Обычный 2 6 14" xfId="19183"/>
    <cellStyle name="Обычный 2 6 15" xfId="19184"/>
    <cellStyle name="Обычный 2 6 16" xfId="19185"/>
    <cellStyle name="Обычный 2 6 17" xfId="19186"/>
    <cellStyle name="Обычный 2 6 18" xfId="19187"/>
    <cellStyle name="Обычный 2 6 2" xfId="19188"/>
    <cellStyle name="Обычный 2 6 3" xfId="19189"/>
    <cellStyle name="Обычный 2 6 4" xfId="19190"/>
    <cellStyle name="Обычный 2 6 5" xfId="19191"/>
    <cellStyle name="Обычный 2 6 6" xfId="19192"/>
    <cellStyle name="Обычный 2 6 7" xfId="19193"/>
    <cellStyle name="Обычный 2 6 8" xfId="19194"/>
    <cellStyle name="Обычный 2 6 9" xfId="19195"/>
    <cellStyle name="Обычный 2 60" xfId="19196"/>
    <cellStyle name="Обычный 2 7" xfId="19197"/>
    <cellStyle name="Обычный 2 7 10" xfId="19198"/>
    <cellStyle name="Обычный 2 7 11" xfId="19199"/>
    <cellStyle name="Обычный 2 7 12" xfId="19200"/>
    <cellStyle name="Обычный 2 7 13" xfId="19201"/>
    <cellStyle name="Обычный 2 7 14" xfId="19202"/>
    <cellStyle name="Обычный 2 7 15" xfId="19203"/>
    <cellStyle name="Обычный 2 7 16" xfId="19204"/>
    <cellStyle name="Обычный 2 7 17" xfId="19205"/>
    <cellStyle name="Обычный 2 7 18" xfId="19206"/>
    <cellStyle name="Обычный 2 7 2" xfId="19207"/>
    <cellStyle name="Обычный 2 7 3" xfId="19208"/>
    <cellStyle name="Обычный 2 7 4" xfId="19209"/>
    <cellStyle name="Обычный 2 7 5" xfId="19210"/>
    <cellStyle name="Обычный 2 7 6" xfId="19211"/>
    <cellStyle name="Обычный 2 7 7" xfId="19212"/>
    <cellStyle name="Обычный 2 7 8" xfId="19213"/>
    <cellStyle name="Обычный 2 7 9" xfId="19214"/>
    <cellStyle name="Обычный 2 8" xfId="19215"/>
    <cellStyle name="Обычный 2 8 10" xfId="19216"/>
    <cellStyle name="Обычный 2 8 11" xfId="19217"/>
    <cellStyle name="Обычный 2 8 12" xfId="19218"/>
    <cellStyle name="Обычный 2 8 13" xfId="19219"/>
    <cellStyle name="Обычный 2 8 14" xfId="19220"/>
    <cellStyle name="Обычный 2 8 15" xfId="19221"/>
    <cellStyle name="Обычный 2 8 16" xfId="19222"/>
    <cellStyle name="Обычный 2 8 17" xfId="19223"/>
    <cellStyle name="Обычный 2 8 18" xfId="19224"/>
    <cellStyle name="Обычный 2 8 19" xfId="19225"/>
    <cellStyle name="Обычный 2 8 2" xfId="19226"/>
    <cellStyle name="Обычный 2 8 2 2" xfId="19227"/>
    <cellStyle name="Обычный 2 8 2 2 2" xfId="19228"/>
    <cellStyle name="Обычный 2 8 2 3" xfId="19229"/>
    <cellStyle name="Обычный 2 8 2 4" xfId="19230"/>
    <cellStyle name="Обычный 2 8 2 5" xfId="19231"/>
    <cellStyle name="Обычный 2 8 3" xfId="19232"/>
    <cellStyle name="Обычный 2 8 3 2" xfId="19233"/>
    <cellStyle name="Обычный 2 8 3 3" xfId="19234"/>
    <cellStyle name="Обычный 2 8 4" xfId="19235"/>
    <cellStyle name="Обычный 2 8 4 2" xfId="19236"/>
    <cellStyle name="Обычный 2 8 5" xfId="19237"/>
    <cellStyle name="Обычный 2 8 5 2" xfId="19238"/>
    <cellStyle name="Обычный 2 8 6" xfId="19239"/>
    <cellStyle name="Обычный 2 8 6 2" xfId="19240"/>
    <cellStyle name="Обычный 2 8 7" xfId="19241"/>
    <cellStyle name="Обычный 2 8 7 2" xfId="19242"/>
    <cellStyle name="Обычный 2 8 8" xfId="19243"/>
    <cellStyle name="Обычный 2 8 8 2" xfId="19244"/>
    <cellStyle name="Обычный 2 8 9" xfId="19245"/>
    <cellStyle name="Обычный 2 9" xfId="19246"/>
    <cellStyle name="Обычный 2 9 10" xfId="19247"/>
    <cellStyle name="Обычный 2 9 11" xfId="19248"/>
    <cellStyle name="Обычный 2 9 12" xfId="19249"/>
    <cellStyle name="Обычный 2 9 13" xfId="19250"/>
    <cellStyle name="Обычный 2 9 14" xfId="19251"/>
    <cellStyle name="Обычный 2 9 15" xfId="19252"/>
    <cellStyle name="Обычный 2 9 16" xfId="19253"/>
    <cellStyle name="Обычный 2 9 2" xfId="19254"/>
    <cellStyle name="Обычный 2 9 3" xfId="19255"/>
    <cellStyle name="Обычный 2 9 4" xfId="19256"/>
    <cellStyle name="Обычный 2 9 5" xfId="19257"/>
    <cellStyle name="Обычный 2 9 6" xfId="19258"/>
    <cellStyle name="Обычный 2 9 7" xfId="19259"/>
    <cellStyle name="Обычный 2 9 8" xfId="19260"/>
    <cellStyle name="Обычный 2 9 9" xfId="19261"/>
    <cellStyle name="Обычный 2_19_Сташкова списание  незав стр-ва (пристройка-магазин)" xfId="19262"/>
    <cellStyle name="Обычный 20" xfId="19263"/>
    <cellStyle name="Обычный 20 10" xfId="19264"/>
    <cellStyle name="Обычный 20 2" xfId="19265"/>
    <cellStyle name="Обычный 20 2 10" xfId="19266"/>
    <cellStyle name="Обычный 20 2 11" xfId="19267"/>
    <cellStyle name="Обычный 20 2 2" xfId="19268"/>
    <cellStyle name="Обычный 20 2 2 2" xfId="19269"/>
    <cellStyle name="Обычный 20 2 2 2 2" xfId="19270"/>
    <cellStyle name="Обычный 20 2 2 3" xfId="19271"/>
    <cellStyle name="Обычный 20 2 2 4" xfId="19272"/>
    <cellStyle name="Обычный 20 2 2 5" xfId="19273"/>
    <cellStyle name="Обычный 20 2 3" xfId="19274"/>
    <cellStyle name="Обычный 20 2 3 2" xfId="19275"/>
    <cellStyle name="Обычный 20 2 3 3" xfId="19276"/>
    <cellStyle name="Обычный 20 2 4" xfId="19277"/>
    <cellStyle name="Обычный 20 2 5" xfId="19278"/>
    <cellStyle name="Обычный 20 2 6" xfId="19279"/>
    <cellStyle name="Обычный 20 2 7" xfId="19280"/>
    <cellStyle name="Обычный 20 2 8" xfId="19281"/>
    <cellStyle name="Обычный 20 2 9" xfId="19282"/>
    <cellStyle name="Обычный 20 3" xfId="19283"/>
    <cellStyle name="Обычный 20 4" xfId="19284"/>
    <cellStyle name="Обычный 20 5" xfId="19285"/>
    <cellStyle name="Обычный 20 6" xfId="19286"/>
    <cellStyle name="Обычный 20 7" xfId="19287"/>
    <cellStyle name="Обычный 20 8" xfId="19288"/>
    <cellStyle name="Обычный 20 9" xfId="19289"/>
    <cellStyle name="Обычный 21" xfId="19290"/>
    <cellStyle name="Обычный 21 10" xfId="19291"/>
    <cellStyle name="Обычный 21 2" xfId="19292"/>
    <cellStyle name="Обычный 21 2 2" xfId="19293"/>
    <cellStyle name="Обычный 21 2 2 2" xfId="19294"/>
    <cellStyle name="Обычный 21 2 3" xfId="19295"/>
    <cellStyle name="Обычный 21 2 4" xfId="19296"/>
    <cellStyle name="Обычный 21 2 5" xfId="19297"/>
    <cellStyle name="Обычный 21 3" xfId="19298"/>
    <cellStyle name="Обычный 21 3 2" xfId="19299"/>
    <cellStyle name="Обычный 21 3 3" xfId="19300"/>
    <cellStyle name="Обычный 21 4" xfId="19301"/>
    <cellStyle name="Обычный 21 5" xfId="19302"/>
    <cellStyle name="Обычный 21 6" xfId="19303"/>
    <cellStyle name="Обычный 21 7" xfId="19304"/>
    <cellStyle name="Обычный 21 8" xfId="19305"/>
    <cellStyle name="Обычный 21 9" xfId="19306"/>
    <cellStyle name="Обычный 22" xfId="19307"/>
    <cellStyle name="Обычный 22 10" xfId="19308"/>
    <cellStyle name="Обычный 22 11" xfId="19309"/>
    <cellStyle name="Обычный 22 2" xfId="19310"/>
    <cellStyle name="Обычный 22 2 2" xfId="19311"/>
    <cellStyle name="Обычный 22 2 2 2" xfId="19312"/>
    <cellStyle name="Обычный 22 2 3" xfId="19313"/>
    <cellStyle name="Обычный 22 2 4" xfId="19314"/>
    <cellStyle name="Обычный 22 2 5" xfId="19315"/>
    <cellStyle name="Обычный 22 3" xfId="19316"/>
    <cellStyle name="Обычный 22 3 2" xfId="19317"/>
    <cellStyle name="Обычный 22 3 3" xfId="19318"/>
    <cellStyle name="Обычный 22 4" xfId="19319"/>
    <cellStyle name="Обычный 22 5" xfId="19320"/>
    <cellStyle name="Обычный 22 6" xfId="19321"/>
    <cellStyle name="Обычный 22 7" xfId="19322"/>
    <cellStyle name="Обычный 22 8" xfId="19323"/>
    <cellStyle name="Обычный 22 9" xfId="19324"/>
    <cellStyle name="Обычный 23" xfId="19325"/>
    <cellStyle name="Обычный 23 10" xfId="19326"/>
    <cellStyle name="Обычный 23 10 2" xfId="19327"/>
    <cellStyle name="Обычный 23 10 3" xfId="19328"/>
    <cellStyle name="Обычный 23 11" xfId="19329"/>
    <cellStyle name="Обычный 23 11 2" xfId="19330"/>
    <cellStyle name="Обычный 23 11 3" xfId="19331"/>
    <cellStyle name="Обычный 23 12" xfId="19332"/>
    <cellStyle name="Обычный 23 12 2" xfId="19333"/>
    <cellStyle name="Обычный 23 12 3" xfId="19334"/>
    <cellStyle name="Обычный 23 13" xfId="19335"/>
    <cellStyle name="Обычный 23 14" xfId="19336"/>
    <cellStyle name="Обычный 23 15" xfId="19337"/>
    <cellStyle name="Обычный 23 16" xfId="19338"/>
    <cellStyle name="Обычный 23 17" xfId="19339"/>
    <cellStyle name="Обычный 23 18" xfId="19340"/>
    <cellStyle name="Обычный 23 19" xfId="19341"/>
    <cellStyle name="Обычный 23 2" xfId="19342"/>
    <cellStyle name="Обычный 23 2 10" xfId="19343"/>
    <cellStyle name="Обычный 23 2 10 2" xfId="19344"/>
    <cellStyle name="Обычный 23 2 10 3" xfId="19345"/>
    <cellStyle name="Обычный 23 2 11" xfId="19346"/>
    <cellStyle name="Обычный 23 2 11 2" xfId="19347"/>
    <cellStyle name="Обычный 23 2 11 3" xfId="19348"/>
    <cellStyle name="Обычный 23 2 12" xfId="19349"/>
    <cellStyle name="Обычный 23 2 13" xfId="19350"/>
    <cellStyle name="Обычный 23 2 2" xfId="19351"/>
    <cellStyle name="Обычный 23 2 2 10" xfId="19352"/>
    <cellStyle name="Обычный 23 2 2 2" xfId="19353"/>
    <cellStyle name="Обычный 23 2 2 2 2" xfId="19354"/>
    <cellStyle name="Обычный 23 2 2 2 2 2" xfId="19355"/>
    <cellStyle name="Обычный 23 2 2 2 2 2 2" xfId="19356"/>
    <cellStyle name="Обычный 23 2 2 2 2 2 3" xfId="19357"/>
    <cellStyle name="Обычный 23 2 2 2 2 3" xfId="19358"/>
    <cellStyle name="Обычный 23 2 2 2 2 3 2" xfId="19359"/>
    <cellStyle name="Обычный 23 2 2 2 2 3 3" xfId="19360"/>
    <cellStyle name="Обычный 23 2 2 2 2 4" xfId="19361"/>
    <cellStyle name="Обычный 23 2 2 2 2 4 2" xfId="19362"/>
    <cellStyle name="Обычный 23 2 2 2 2 4 3" xfId="19363"/>
    <cellStyle name="Обычный 23 2 2 2 2 5" xfId="19364"/>
    <cellStyle name="Обычный 23 2 2 2 2 5 2" xfId="19365"/>
    <cellStyle name="Обычный 23 2 2 2 2 5 3" xfId="19366"/>
    <cellStyle name="Обычный 23 2 2 2 2 6" xfId="19367"/>
    <cellStyle name="Обычный 23 2 2 2 2 6 2" xfId="19368"/>
    <cellStyle name="Обычный 23 2 2 2 2 6 3" xfId="19369"/>
    <cellStyle name="Обычный 23 2 2 2 2 7" xfId="19370"/>
    <cellStyle name="Обычный 23 2 2 2 2 8" xfId="19371"/>
    <cellStyle name="Обычный 23 2 2 2 3" xfId="19372"/>
    <cellStyle name="Обычный 23 2 2 2 3 2" xfId="19373"/>
    <cellStyle name="Обычный 23 2 2 2 3 3" xfId="19374"/>
    <cellStyle name="Обычный 23 2 2 2 4" xfId="19375"/>
    <cellStyle name="Обычный 23 2 2 2 4 2" xfId="19376"/>
    <cellStyle name="Обычный 23 2 2 2 4 3" xfId="19377"/>
    <cellStyle name="Обычный 23 2 2 2 5" xfId="19378"/>
    <cellStyle name="Обычный 23 2 2 2 5 2" xfId="19379"/>
    <cellStyle name="Обычный 23 2 2 2 5 3" xfId="19380"/>
    <cellStyle name="Обычный 23 2 2 2 6" xfId="19381"/>
    <cellStyle name="Обычный 23 2 2 2 6 2" xfId="19382"/>
    <cellStyle name="Обычный 23 2 2 2 6 3" xfId="19383"/>
    <cellStyle name="Обычный 23 2 2 2 7" xfId="19384"/>
    <cellStyle name="Обычный 23 2 2 2 7 2" xfId="19385"/>
    <cellStyle name="Обычный 23 2 2 2 7 3" xfId="19386"/>
    <cellStyle name="Обычный 23 2 2 2 8" xfId="19387"/>
    <cellStyle name="Обычный 23 2 2 2 9" xfId="19388"/>
    <cellStyle name="Обычный 23 2 2 3" xfId="19389"/>
    <cellStyle name="Обычный 23 2 2 3 2" xfId="19390"/>
    <cellStyle name="Обычный 23 2 2 3 2 2" xfId="19391"/>
    <cellStyle name="Обычный 23 2 2 3 2 3" xfId="19392"/>
    <cellStyle name="Обычный 23 2 2 3 3" xfId="19393"/>
    <cellStyle name="Обычный 23 2 2 3 3 2" xfId="19394"/>
    <cellStyle name="Обычный 23 2 2 3 3 3" xfId="19395"/>
    <cellStyle name="Обычный 23 2 2 3 4" xfId="19396"/>
    <cellStyle name="Обычный 23 2 2 3 4 2" xfId="19397"/>
    <cellStyle name="Обычный 23 2 2 3 4 3" xfId="19398"/>
    <cellStyle name="Обычный 23 2 2 3 5" xfId="19399"/>
    <cellStyle name="Обычный 23 2 2 3 5 2" xfId="19400"/>
    <cellStyle name="Обычный 23 2 2 3 5 3" xfId="19401"/>
    <cellStyle name="Обычный 23 2 2 3 6" xfId="19402"/>
    <cellStyle name="Обычный 23 2 2 3 6 2" xfId="19403"/>
    <cellStyle name="Обычный 23 2 2 3 6 3" xfId="19404"/>
    <cellStyle name="Обычный 23 2 2 3 7" xfId="19405"/>
    <cellStyle name="Обычный 23 2 2 3 8" xfId="19406"/>
    <cellStyle name="Обычный 23 2 2 4" xfId="19407"/>
    <cellStyle name="Обычный 23 2 2 4 2" xfId="19408"/>
    <cellStyle name="Обычный 23 2 2 4 3" xfId="19409"/>
    <cellStyle name="Обычный 23 2 2 5" xfId="19410"/>
    <cellStyle name="Обычный 23 2 2 5 2" xfId="19411"/>
    <cellStyle name="Обычный 23 2 2 5 3" xfId="19412"/>
    <cellStyle name="Обычный 23 2 2 6" xfId="19413"/>
    <cellStyle name="Обычный 23 2 2 6 2" xfId="19414"/>
    <cellStyle name="Обычный 23 2 2 6 3" xfId="19415"/>
    <cellStyle name="Обычный 23 2 2 7" xfId="19416"/>
    <cellStyle name="Обычный 23 2 2 7 2" xfId="19417"/>
    <cellStyle name="Обычный 23 2 2 7 3" xfId="19418"/>
    <cellStyle name="Обычный 23 2 2 8" xfId="19419"/>
    <cellStyle name="Обычный 23 2 2 8 2" xfId="19420"/>
    <cellStyle name="Обычный 23 2 2 8 3" xfId="19421"/>
    <cellStyle name="Обычный 23 2 2 9" xfId="19422"/>
    <cellStyle name="Обычный 23 2 3" xfId="19423"/>
    <cellStyle name="Обычный 23 2 3 2" xfId="19424"/>
    <cellStyle name="Обычный 23 2 3 2 2" xfId="19425"/>
    <cellStyle name="Обычный 23 2 3 2 2 2" xfId="19426"/>
    <cellStyle name="Обычный 23 2 3 2 2 3" xfId="19427"/>
    <cellStyle name="Обычный 23 2 3 2 3" xfId="19428"/>
    <cellStyle name="Обычный 23 2 3 2 3 2" xfId="19429"/>
    <cellStyle name="Обычный 23 2 3 2 3 3" xfId="19430"/>
    <cellStyle name="Обычный 23 2 3 2 4" xfId="19431"/>
    <cellStyle name="Обычный 23 2 3 2 4 2" xfId="19432"/>
    <cellStyle name="Обычный 23 2 3 2 4 3" xfId="19433"/>
    <cellStyle name="Обычный 23 2 3 2 5" xfId="19434"/>
    <cellStyle name="Обычный 23 2 3 2 5 2" xfId="19435"/>
    <cellStyle name="Обычный 23 2 3 2 5 3" xfId="19436"/>
    <cellStyle name="Обычный 23 2 3 2 6" xfId="19437"/>
    <cellStyle name="Обычный 23 2 3 2 6 2" xfId="19438"/>
    <cellStyle name="Обычный 23 2 3 2 6 3" xfId="19439"/>
    <cellStyle name="Обычный 23 2 3 2 7" xfId="19440"/>
    <cellStyle name="Обычный 23 2 3 2 8" xfId="19441"/>
    <cellStyle name="Обычный 23 2 3 3" xfId="19442"/>
    <cellStyle name="Обычный 23 2 3 3 2" xfId="19443"/>
    <cellStyle name="Обычный 23 2 3 3 3" xfId="19444"/>
    <cellStyle name="Обычный 23 2 3 4" xfId="19445"/>
    <cellStyle name="Обычный 23 2 3 4 2" xfId="19446"/>
    <cellStyle name="Обычный 23 2 3 4 3" xfId="19447"/>
    <cellStyle name="Обычный 23 2 3 5" xfId="19448"/>
    <cellStyle name="Обычный 23 2 3 5 2" xfId="19449"/>
    <cellStyle name="Обычный 23 2 3 5 3" xfId="19450"/>
    <cellStyle name="Обычный 23 2 3 6" xfId="19451"/>
    <cellStyle name="Обычный 23 2 3 6 2" xfId="19452"/>
    <cellStyle name="Обычный 23 2 3 6 3" xfId="19453"/>
    <cellStyle name="Обычный 23 2 3 7" xfId="19454"/>
    <cellStyle name="Обычный 23 2 3 7 2" xfId="19455"/>
    <cellStyle name="Обычный 23 2 3 7 3" xfId="19456"/>
    <cellStyle name="Обычный 23 2 3 8" xfId="19457"/>
    <cellStyle name="Обычный 23 2 3 9" xfId="19458"/>
    <cellStyle name="Обычный 23 2 4" xfId="19459"/>
    <cellStyle name="Обычный 23 2 4 2" xfId="19460"/>
    <cellStyle name="Обычный 23 2 4 2 2" xfId="19461"/>
    <cellStyle name="Обычный 23 2 4 2 2 2" xfId="19462"/>
    <cellStyle name="Обычный 23 2 4 2 2 3" xfId="19463"/>
    <cellStyle name="Обычный 23 2 4 2 3" xfId="19464"/>
    <cellStyle name="Обычный 23 2 4 2 3 2" xfId="19465"/>
    <cellStyle name="Обычный 23 2 4 2 3 3" xfId="19466"/>
    <cellStyle name="Обычный 23 2 4 2 4" xfId="19467"/>
    <cellStyle name="Обычный 23 2 4 2 5" xfId="19468"/>
    <cellStyle name="Обычный 23 2 4 3" xfId="19469"/>
    <cellStyle name="Обычный 23 2 4 3 2" xfId="19470"/>
    <cellStyle name="Обычный 23 2 4 3 3" xfId="19471"/>
    <cellStyle name="Обычный 23 2 4 4" xfId="19472"/>
    <cellStyle name="Обычный 23 2 4 4 2" xfId="19473"/>
    <cellStyle name="Обычный 23 2 4 4 3" xfId="19474"/>
    <cellStyle name="Обычный 23 2 4 5" xfId="19475"/>
    <cellStyle name="Обычный 23 2 4 5 2" xfId="19476"/>
    <cellStyle name="Обычный 23 2 4 5 3" xfId="19477"/>
    <cellStyle name="Обычный 23 2 4 6" xfId="19478"/>
    <cellStyle name="Обычный 23 2 4 6 2" xfId="19479"/>
    <cellStyle name="Обычный 23 2 4 6 3" xfId="19480"/>
    <cellStyle name="Обычный 23 2 4 7" xfId="19481"/>
    <cellStyle name="Обычный 23 2 4 7 2" xfId="19482"/>
    <cellStyle name="Обычный 23 2 4 7 3" xfId="19483"/>
    <cellStyle name="Обычный 23 2 4 8" xfId="19484"/>
    <cellStyle name="Обычный 23 2 4 9" xfId="19485"/>
    <cellStyle name="Обычный 23 2 5" xfId="19486"/>
    <cellStyle name="Обычный 23 2 5 2" xfId="19487"/>
    <cellStyle name="Обычный 23 2 5 2 2" xfId="19488"/>
    <cellStyle name="Обычный 23 2 5 2 2 2" xfId="19489"/>
    <cellStyle name="Обычный 23 2 5 2 2 3" xfId="19490"/>
    <cellStyle name="Обычный 23 2 5 2 3" xfId="19491"/>
    <cellStyle name="Обычный 23 2 5 2 3 2" xfId="19492"/>
    <cellStyle name="Обычный 23 2 5 2 3 3" xfId="19493"/>
    <cellStyle name="Обычный 23 2 5 2 4" xfId="19494"/>
    <cellStyle name="Обычный 23 2 5 2 5" xfId="19495"/>
    <cellStyle name="Обычный 23 2 5 3" xfId="19496"/>
    <cellStyle name="Обычный 23 2 5 3 2" xfId="19497"/>
    <cellStyle name="Обычный 23 2 5 3 3" xfId="19498"/>
    <cellStyle name="Обычный 23 2 5 4" xfId="19499"/>
    <cellStyle name="Обычный 23 2 5 4 2" xfId="19500"/>
    <cellStyle name="Обычный 23 2 5 4 3" xfId="19501"/>
    <cellStyle name="Обычный 23 2 5 5" xfId="19502"/>
    <cellStyle name="Обычный 23 2 5 6" xfId="19503"/>
    <cellStyle name="Обычный 23 2 6" xfId="19504"/>
    <cellStyle name="Обычный 23 2 6 2" xfId="19505"/>
    <cellStyle name="Обычный 23 2 6 2 2" xfId="19506"/>
    <cellStyle name="Обычный 23 2 6 2 3" xfId="19507"/>
    <cellStyle name="Обычный 23 2 6 3" xfId="19508"/>
    <cellStyle name="Обычный 23 2 6 3 2" xfId="19509"/>
    <cellStyle name="Обычный 23 2 6 3 3" xfId="19510"/>
    <cellStyle name="Обычный 23 2 6 4" xfId="19511"/>
    <cellStyle name="Обычный 23 2 6 5" xfId="19512"/>
    <cellStyle name="Обычный 23 2 7" xfId="19513"/>
    <cellStyle name="Обычный 23 2 7 2" xfId="19514"/>
    <cellStyle name="Обычный 23 2 7 3" xfId="19515"/>
    <cellStyle name="Обычный 23 2 8" xfId="19516"/>
    <cellStyle name="Обычный 23 2 8 2" xfId="19517"/>
    <cellStyle name="Обычный 23 2 8 3" xfId="19518"/>
    <cellStyle name="Обычный 23 2 9" xfId="19519"/>
    <cellStyle name="Обычный 23 2 9 2" xfId="19520"/>
    <cellStyle name="Обычный 23 2 9 3" xfId="19521"/>
    <cellStyle name="Обычный 23 2_Прил3-Fin1" xfId="19522"/>
    <cellStyle name="Обычный 23 20" xfId="19523"/>
    <cellStyle name="Обычный 23 21" xfId="19524"/>
    <cellStyle name="Обычный 23 22" xfId="19525"/>
    <cellStyle name="Обычный 23 23" xfId="19526"/>
    <cellStyle name="Обычный 23 24" xfId="19527"/>
    <cellStyle name="Обычный 23 25" xfId="19528"/>
    <cellStyle name="Обычный 23 26" xfId="19529"/>
    <cellStyle name="Обычный 23 27" xfId="19530"/>
    <cellStyle name="Обычный 23 28" xfId="19531"/>
    <cellStyle name="Обычный 23 29" xfId="19532"/>
    <cellStyle name="Обычный 23 3" xfId="19533"/>
    <cellStyle name="Обычный 23 3 10" xfId="19534"/>
    <cellStyle name="Обычный 23 3 2" xfId="19535"/>
    <cellStyle name="Обычный 23 3 2 2" xfId="19536"/>
    <cellStyle name="Обычный 23 3 2 2 2" xfId="19537"/>
    <cellStyle name="Обычный 23 3 2 2 2 2" xfId="19538"/>
    <cellStyle name="Обычный 23 3 2 2 2 3" xfId="19539"/>
    <cellStyle name="Обычный 23 3 2 2 3" xfId="19540"/>
    <cellStyle name="Обычный 23 3 2 2 3 2" xfId="19541"/>
    <cellStyle name="Обычный 23 3 2 2 3 3" xfId="19542"/>
    <cellStyle name="Обычный 23 3 2 2 4" xfId="19543"/>
    <cellStyle name="Обычный 23 3 2 2 4 2" xfId="19544"/>
    <cellStyle name="Обычный 23 3 2 2 4 3" xfId="19545"/>
    <cellStyle name="Обычный 23 3 2 2 5" xfId="19546"/>
    <cellStyle name="Обычный 23 3 2 2 5 2" xfId="19547"/>
    <cellStyle name="Обычный 23 3 2 2 5 3" xfId="19548"/>
    <cellStyle name="Обычный 23 3 2 2 6" xfId="19549"/>
    <cellStyle name="Обычный 23 3 2 2 6 2" xfId="19550"/>
    <cellStyle name="Обычный 23 3 2 2 6 3" xfId="19551"/>
    <cellStyle name="Обычный 23 3 2 2 7" xfId="19552"/>
    <cellStyle name="Обычный 23 3 2 2 8" xfId="19553"/>
    <cellStyle name="Обычный 23 3 2 3" xfId="19554"/>
    <cellStyle name="Обычный 23 3 2 3 2" xfId="19555"/>
    <cellStyle name="Обычный 23 3 2 3 3" xfId="19556"/>
    <cellStyle name="Обычный 23 3 2 4" xfId="19557"/>
    <cellStyle name="Обычный 23 3 2 4 2" xfId="19558"/>
    <cellStyle name="Обычный 23 3 2 4 3" xfId="19559"/>
    <cellStyle name="Обычный 23 3 2 5" xfId="19560"/>
    <cellStyle name="Обычный 23 3 2 5 2" xfId="19561"/>
    <cellStyle name="Обычный 23 3 2 5 3" xfId="19562"/>
    <cellStyle name="Обычный 23 3 2 6" xfId="19563"/>
    <cellStyle name="Обычный 23 3 2 6 2" xfId="19564"/>
    <cellStyle name="Обычный 23 3 2 6 3" xfId="19565"/>
    <cellStyle name="Обычный 23 3 2 7" xfId="19566"/>
    <cellStyle name="Обычный 23 3 2 7 2" xfId="19567"/>
    <cellStyle name="Обычный 23 3 2 7 3" xfId="19568"/>
    <cellStyle name="Обычный 23 3 2 8" xfId="19569"/>
    <cellStyle name="Обычный 23 3 2 9" xfId="19570"/>
    <cellStyle name="Обычный 23 3 3" xfId="19571"/>
    <cellStyle name="Обычный 23 3 3 2" xfId="19572"/>
    <cellStyle name="Обычный 23 3 3 2 2" xfId="19573"/>
    <cellStyle name="Обычный 23 3 3 2 3" xfId="19574"/>
    <cellStyle name="Обычный 23 3 3 3" xfId="19575"/>
    <cellStyle name="Обычный 23 3 3 3 2" xfId="19576"/>
    <cellStyle name="Обычный 23 3 3 3 3" xfId="19577"/>
    <cellStyle name="Обычный 23 3 3 4" xfId="19578"/>
    <cellStyle name="Обычный 23 3 3 4 2" xfId="19579"/>
    <cellStyle name="Обычный 23 3 3 4 3" xfId="19580"/>
    <cellStyle name="Обычный 23 3 3 5" xfId="19581"/>
    <cellStyle name="Обычный 23 3 3 5 2" xfId="19582"/>
    <cellStyle name="Обычный 23 3 3 5 3" xfId="19583"/>
    <cellStyle name="Обычный 23 3 3 6" xfId="19584"/>
    <cellStyle name="Обычный 23 3 3 6 2" xfId="19585"/>
    <cellStyle name="Обычный 23 3 3 6 3" xfId="19586"/>
    <cellStyle name="Обычный 23 3 3 7" xfId="19587"/>
    <cellStyle name="Обычный 23 3 3 8" xfId="19588"/>
    <cellStyle name="Обычный 23 3 4" xfId="19589"/>
    <cellStyle name="Обычный 23 3 4 2" xfId="19590"/>
    <cellStyle name="Обычный 23 3 4 3" xfId="19591"/>
    <cellStyle name="Обычный 23 3 5" xfId="19592"/>
    <cellStyle name="Обычный 23 3 5 2" xfId="19593"/>
    <cellStyle name="Обычный 23 3 5 3" xfId="19594"/>
    <cellStyle name="Обычный 23 3 6" xfId="19595"/>
    <cellStyle name="Обычный 23 3 6 2" xfId="19596"/>
    <cellStyle name="Обычный 23 3 6 3" xfId="19597"/>
    <cellStyle name="Обычный 23 3 7" xfId="19598"/>
    <cellStyle name="Обычный 23 3 7 2" xfId="19599"/>
    <cellStyle name="Обычный 23 3 7 3" xfId="19600"/>
    <cellStyle name="Обычный 23 3 8" xfId="19601"/>
    <cellStyle name="Обычный 23 3 8 2" xfId="19602"/>
    <cellStyle name="Обычный 23 3 8 3" xfId="19603"/>
    <cellStyle name="Обычный 23 3 9" xfId="19604"/>
    <cellStyle name="Обычный 23 30" xfId="19605"/>
    <cellStyle name="Обычный 23 31" xfId="19606"/>
    <cellStyle name="Обычный 23 32" xfId="19607"/>
    <cellStyle name="Обычный 23 4" xfId="19608"/>
    <cellStyle name="Обычный 23 4 2" xfId="19609"/>
    <cellStyle name="Обычный 23 4 2 2" xfId="19610"/>
    <cellStyle name="Обычный 23 4 2 2 2" xfId="19611"/>
    <cellStyle name="Обычный 23 4 2 2 3" xfId="19612"/>
    <cellStyle name="Обычный 23 4 2 3" xfId="19613"/>
    <cellStyle name="Обычный 23 4 2 3 2" xfId="19614"/>
    <cellStyle name="Обычный 23 4 2 3 3" xfId="19615"/>
    <cellStyle name="Обычный 23 4 2 4" xfId="19616"/>
    <cellStyle name="Обычный 23 4 2 4 2" xfId="19617"/>
    <cellStyle name="Обычный 23 4 2 4 3" xfId="19618"/>
    <cellStyle name="Обычный 23 4 2 5" xfId="19619"/>
    <cellStyle name="Обычный 23 4 2 5 2" xfId="19620"/>
    <cellStyle name="Обычный 23 4 2 5 3" xfId="19621"/>
    <cellStyle name="Обычный 23 4 2 6" xfId="19622"/>
    <cellStyle name="Обычный 23 4 2 6 2" xfId="19623"/>
    <cellStyle name="Обычный 23 4 2 6 3" xfId="19624"/>
    <cellStyle name="Обычный 23 4 2 7" xfId="19625"/>
    <cellStyle name="Обычный 23 4 2 8" xfId="19626"/>
    <cellStyle name="Обычный 23 4 3" xfId="19627"/>
    <cellStyle name="Обычный 23 4 3 2" xfId="19628"/>
    <cellStyle name="Обычный 23 4 3 3" xfId="19629"/>
    <cellStyle name="Обычный 23 4 4" xfId="19630"/>
    <cellStyle name="Обычный 23 4 4 2" xfId="19631"/>
    <cellStyle name="Обычный 23 4 4 3" xfId="19632"/>
    <cellStyle name="Обычный 23 4 5" xfId="19633"/>
    <cellStyle name="Обычный 23 4 5 2" xfId="19634"/>
    <cellStyle name="Обычный 23 4 5 3" xfId="19635"/>
    <cellStyle name="Обычный 23 4 6" xfId="19636"/>
    <cellStyle name="Обычный 23 4 6 2" xfId="19637"/>
    <cellStyle name="Обычный 23 4 6 3" xfId="19638"/>
    <cellStyle name="Обычный 23 4 7" xfId="19639"/>
    <cellStyle name="Обычный 23 4 7 2" xfId="19640"/>
    <cellStyle name="Обычный 23 4 7 3" xfId="19641"/>
    <cellStyle name="Обычный 23 4 8" xfId="19642"/>
    <cellStyle name="Обычный 23 4 9" xfId="19643"/>
    <cellStyle name="Обычный 23 5" xfId="19644"/>
    <cellStyle name="Обычный 23 5 2" xfId="19645"/>
    <cellStyle name="Обычный 23 5 2 2" xfId="19646"/>
    <cellStyle name="Обычный 23 5 2 2 2" xfId="19647"/>
    <cellStyle name="Обычный 23 5 2 2 3" xfId="19648"/>
    <cellStyle name="Обычный 23 5 2 3" xfId="19649"/>
    <cellStyle name="Обычный 23 5 2 3 2" xfId="19650"/>
    <cellStyle name="Обычный 23 5 2 3 3" xfId="19651"/>
    <cellStyle name="Обычный 23 5 2 4" xfId="19652"/>
    <cellStyle name="Обычный 23 5 2 5" xfId="19653"/>
    <cellStyle name="Обычный 23 5 3" xfId="19654"/>
    <cellStyle name="Обычный 23 5 3 2" xfId="19655"/>
    <cellStyle name="Обычный 23 5 3 3" xfId="19656"/>
    <cellStyle name="Обычный 23 5 4" xfId="19657"/>
    <cellStyle name="Обычный 23 5 4 2" xfId="19658"/>
    <cellStyle name="Обычный 23 5 4 3" xfId="19659"/>
    <cellStyle name="Обычный 23 5 5" xfId="19660"/>
    <cellStyle name="Обычный 23 5 5 2" xfId="19661"/>
    <cellStyle name="Обычный 23 5 5 3" xfId="19662"/>
    <cellStyle name="Обычный 23 5 6" xfId="19663"/>
    <cellStyle name="Обычный 23 5 6 2" xfId="19664"/>
    <cellStyle name="Обычный 23 5 6 3" xfId="19665"/>
    <cellStyle name="Обычный 23 5 7" xfId="19666"/>
    <cellStyle name="Обычный 23 5 7 2" xfId="19667"/>
    <cellStyle name="Обычный 23 5 7 3" xfId="19668"/>
    <cellStyle name="Обычный 23 5 8" xfId="19669"/>
    <cellStyle name="Обычный 23 5 9" xfId="19670"/>
    <cellStyle name="Обычный 23 6" xfId="19671"/>
    <cellStyle name="Обычный 23 6 2" xfId="19672"/>
    <cellStyle name="Обычный 23 6 2 2" xfId="19673"/>
    <cellStyle name="Обычный 23 6 2 2 2" xfId="19674"/>
    <cellStyle name="Обычный 23 6 2 2 3" xfId="19675"/>
    <cellStyle name="Обычный 23 6 2 3" xfId="19676"/>
    <cellStyle name="Обычный 23 6 2 3 2" xfId="19677"/>
    <cellStyle name="Обычный 23 6 2 3 3" xfId="19678"/>
    <cellStyle name="Обычный 23 6 2 4" xfId="19679"/>
    <cellStyle name="Обычный 23 6 2 5" xfId="19680"/>
    <cellStyle name="Обычный 23 6 3" xfId="19681"/>
    <cellStyle name="Обычный 23 6 3 2" xfId="19682"/>
    <cellStyle name="Обычный 23 6 3 3" xfId="19683"/>
    <cellStyle name="Обычный 23 6 4" xfId="19684"/>
    <cellStyle name="Обычный 23 6 4 2" xfId="19685"/>
    <cellStyle name="Обычный 23 6 4 3" xfId="19686"/>
    <cellStyle name="Обычный 23 6 5" xfId="19687"/>
    <cellStyle name="Обычный 23 6 6" xfId="19688"/>
    <cellStyle name="Обычный 23 7" xfId="19689"/>
    <cellStyle name="Обычный 23 7 2" xfId="19690"/>
    <cellStyle name="Обычный 23 7 2 2" xfId="19691"/>
    <cellStyle name="Обычный 23 7 2 3" xfId="19692"/>
    <cellStyle name="Обычный 23 7 3" xfId="19693"/>
    <cellStyle name="Обычный 23 7 3 2" xfId="19694"/>
    <cellStyle name="Обычный 23 7 3 3" xfId="19695"/>
    <cellStyle name="Обычный 23 7 4" xfId="19696"/>
    <cellStyle name="Обычный 23 7 5" xfId="19697"/>
    <cellStyle name="Обычный 23 8" xfId="19698"/>
    <cellStyle name="Обычный 23 8 2" xfId="19699"/>
    <cellStyle name="Обычный 23 8 3" xfId="19700"/>
    <cellStyle name="Обычный 23 9" xfId="19701"/>
    <cellStyle name="Обычный 23 9 2" xfId="19702"/>
    <cellStyle name="Обычный 23 9 3" xfId="19703"/>
    <cellStyle name="Обычный 23_Копия данецк" xfId="19704"/>
    <cellStyle name="Обычный 24" xfId="19705"/>
    <cellStyle name="Обычный 24 10" xfId="19706"/>
    <cellStyle name="Обычный 24 11" xfId="19707"/>
    <cellStyle name="Обычный 24 12" xfId="19708"/>
    <cellStyle name="Обычный 24 2" xfId="19709"/>
    <cellStyle name="Обычный 24 3" xfId="19710"/>
    <cellStyle name="Обычный 24 3 2" xfId="19711"/>
    <cellStyle name="Обычный 24 3 2 2" xfId="19712"/>
    <cellStyle name="Обычный 24 3 3" xfId="19713"/>
    <cellStyle name="Обычный 24 3 4" xfId="19714"/>
    <cellStyle name="Обычный 24 3 5" xfId="19715"/>
    <cellStyle name="Обычный 24 4" xfId="19716"/>
    <cellStyle name="Обычный 24 4 2" xfId="19717"/>
    <cellStyle name="Обычный 24 4 3" xfId="19718"/>
    <cellStyle name="Обычный 24 5" xfId="19719"/>
    <cellStyle name="Обычный 24 6" xfId="19720"/>
    <cellStyle name="Обычный 24 7" xfId="19721"/>
    <cellStyle name="Обычный 24 8" xfId="19722"/>
    <cellStyle name="Обычный 24 9" xfId="19723"/>
    <cellStyle name="Обычный 24_Копия данецк" xfId="19724"/>
    <cellStyle name="Обычный 25" xfId="19725"/>
    <cellStyle name="Обычный 25 2" xfId="19726"/>
    <cellStyle name="Обычный 25 2 2" xfId="19727"/>
    <cellStyle name="Обычный 25 3" xfId="19728"/>
    <cellStyle name="Обычный 25 3 2" xfId="19729"/>
    <cellStyle name="Обычный 25 3 3" xfId="19730"/>
    <cellStyle name="Обычный 25 4" xfId="19731"/>
    <cellStyle name="Обычный 25 5" xfId="19732"/>
    <cellStyle name="Обычный 26" xfId="19733"/>
    <cellStyle name="Обычный 26 2" xfId="19734"/>
    <cellStyle name="Обычный 26 2 2" xfId="19735"/>
    <cellStyle name="Обычный 26 3" xfId="19736"/>
    <cellStyle name="Обычный 26 3 2" xfId="19737"/>
    <cellStyle name="Обычный 26 4" xfId="19738"/>
    <cellStyle name="Обычный 26 5" xfId="19739"/>
    <cellStyle name="Обычный 27" xfId="19740"/>
    <cellStyle name="Обычный 27 10" xfId="19741"/>
    <cellStyle name="Обычный 27 11" xfId="19742"/>
    <cellStyle name="Обычный 27 12" xfId="19743"/>
    <cellStyle name="Обычный 27 13" xfId="19744"/>
    <cellStyle name="Обычный 27 14" xfId="19745"/>
    <cellStyle name="Обычный 27 15" xfId="19746"/>
    <cellStyle name="Обычный 27 16" xfId="19747"/>
    <cellStyle name="Обычный 27 17" xfId="19748"/>
    <cellStyle name="Обычный 27 18" xfId="19749"/>
    <cellStyle name="Обычный 27 19" xfId="19750"/>
    <cellStyle name="Обычный 27 2" xfId="19751"/>
    <cellStyle name="Обычный 27 2 10" xfId="19752"/>
    <cellStyle name="Обычный 27 2 2" xfId="19753"/>
    <cellStyle name="Обычный 27 2 2 2" xfId="19754"/>
    <cellStyle name="Обычный 27 2 2 2 2" xfId="19755"/>
    <cellStyle name="Обычный 27 2 2 2 2 2" xfId="19756"/>
    <cellStyle name="Обычный 27 2 2 2 2 3" xfId="19757"/>
    <cellStyle name="Обычный 27 2 2 2 3" xfId="19758"/>
    <cellStyle name="Обычный 27 2 2 2 3 2" xfId="19759"/>
    <cellStyle name="Обычный 27 2 2 2 3 3" xfId="19760"/>
    <cellStyle name="Обычный 27 2 2 2 4" xfId="19761"/>
    <cellStyle name="Обычный 27 2 2 2 4 2" xfId="19762"/>
    <cellStyle name="Обычный 27 2 2 2 4 3" xfId="19763"/>
    <cellStyle name="Обычный 27 2 2 2 5" xfId="19764"/>
    <cellStyle name="Обычный 27 2 2 2 5 2" xfId="19765"/>
    <cellStyle name="Обычный 27 2 2 2 5 3" xfId="19766"/>
    <cellStyle name="Обычный 27 2 2 2 6" xfId="19767"/>
    <cellStyle name="Обычный 27 2 2 2 6 2" xfId="19768"/>
    <cellStyle name="Обычный 27 2 2 2 6 3" xfId="19769"/>
    <cellStyle name="Обычный 27 2 2 2 7" xfId="19770"/>
    <cellStyle name="Обычный 27 2 2 2 8" xfId="19771"/>
    <cellStyle name="Обычный 27 2 2 3" xfId="19772"/>
    <cellStyle name="Обычный 27 2 2 3 2" xfId="19773"/>
    <cellStyle name="Обычный 27 2 2 3 3" xfId="19774"/>
    <cellStyle name="Обычный 27 2 2 4" xfId="19775"/>
    <cellStyle name="Обычный 27 2 2 4 2" xfId="19776"/>
    <cellStyle name="Обычный 27 2 2 4 3" xfId="19777"/>
    <cellStyle name="Обычный 27 2 2 5" xfId="19778"/>
    <cellStyle name="Обычный 27 2 2 5 2" xfId="19779"/>
    <cellStyle name="Обычный 27 2 2 5 3" xfId="19780"/>
    <cellStyle name="Обычный 27 2 2 6" xfId="19781"/>
    <cellStyle name="Обычный 27 2 2 6 2" xfId="19782"/>
    <cellStyle name="Обычный 27 2 2 6 3" xfId="19783"/>
    <cellStyle name="Обычный 27 2 2 7" xfId="19784"/>
    <cellStyle name="Обычный 27 2 2 7 2" xfId="19785"/>
    <cellStyle name="Обычный 27 2 2 7 3" xfId="19786"/>
    <cellStyle name="Обычный 27 2 2 8" xfId="19787"/>
    <cellStyle name="Обычный 27 2 2 9" xfId="19788"/>
    <cellStyle name="Обычный 27 2 3" xfId="19789"/>
    <cellStyle name="Обычный 27 2 3 2" xfId="19790"/>
    <cellStyle name="Обычный 27 2 3 2 2" xfId="19791"/>
    <cellStyle name="Обычный 27 2 3 2 3" xfId="19792"/>
    <cellStyle name="Обычный 27 2 3 3" xfId="19793"/>
    <cellStyle name="Обычный 27 2 3 3 2" xfId="19794"/>
    <cellStyle name="Обычный 27 2 3 3 3" xfId="19795"/>
    <cellStyle name="Обычный 27 2 3 4" xfId="19796"/>
    <cellStyle name="Обычный 27 2 3 4 2" xfId="19797"/>
    <cellStyle name="Обычный 27 2 3 4 3" xfId="19798"/>
    <cellStyle name="Обычный 27 2 3 5" xfId="19799"/>
    <cellStyle name="Обычный 27 2 3 5 2" xfId="19800"/>
    <cellStyle name="Обычный 27 2 3 5 3" xfId="19801"/>
    <cellStyle name="Обычный 27 2 3 6" xfId="19802"/>
    <cellStyle name="Обычный 27 2 3 6 2" xfId="19803"/>
    <cellStyle name="Обычный 27 2 3 6 3" xfId="19804"/>
    <cellStyle name="Обычный 27 2 3 7" xfId="19805"/>
    <cellStyle name="Обычный 27 2 3 8" xfId="19806"/>
    <cellStyle name="Обычный 27 2 4" xfId="19807"/>
    <cellStyle name="Обычный 27 2 4 2" xfId="19808"/>
    <cellStyle name="Обычный 27 2 4 3" xfId="19809"/>
    <cellStyle name="Обычный 27 2 5" xfId="19810"/>
    <cellStyle name="Обычный 27 2 5 2" xfId="19811"/>
    <cellStyle name="Обычный 27 2 5 3" xfId="19812"/>
    <cellStyle name="Обычный 27 2 6" xfId="19813"/>
    <cellStyle name="Обычный 27 2 6 2" xfId="19814"/>
    <cellStyle name="Обычный 27 2 6 3" xfId="19815"/>
    <cellStyle name="Обычный 27 2 7" xfId="19816"/>
    <cellStyle name="Обычный 27 2 7 2" xfId="19817"/>
    <cellStyle name="Обычный 27 2 7 3" xfId="19818"/>
    <cellStyle name="Обычный 27 2 8" xfId="19819"/>
    <cellStyle name="Обычный 27 2 8 2" xfId="19820"/>
    <cellStyle name="Обычный 27 2 8 3" xfId="19821"/>
    <cellStyle name="Обычный 27 2 9" xfId="19822"/>
    <cellStyle name="Обычный 27 20" xfId="19823"/>
    <cellStyle name="Обычный 27 21" xfId="19824"/>
    <cellStyle name="Обычный 27 22" xfId="19825"/>
    <cellStyle name="Обычный 27 23" xfId="19826"/>
    <cellStyle name="Обычный 27 24" xfId="19827"/>
    <cellStyle name="Обычный 27 25" xfId="19828"/>
    <cellStyle name="Обычный 27 26" xfId="19829"/>
    <cellStyle name="Обычный 27 27" xfId="19830"/>
    <cellStyle name="Обычный 27 28" xfId="19831"/>
    <cellStyle name="Обычный 27 29" xfId="19832"/>
    <cellStyle name="Обычный 27 3" xfId="19833"/>
    <cellStyle name="Обычный 27 3 2" xfId="19834"/>
    <cellStyle name="Обычный 27 3 2 2" xfId="19835"/>
    <cellStyle name="Обычный 27 3 2 2 2" xfId="19836"/>
    <cellStyle name="Обычный 27 3 2 2 3" xfId="19837"/>
    <cellStyle name="Обычный 27 3 2 3" xfId="19838"/>
    <cellStyle name="Обычный 27 3 2 3 2" xfId="19839"/>
    <cellStyle name="Обычный 27 3 2 3 3" xfId="19840"/>
    <cellStyle name="Обычный 27 3 2 4" xfId="19841"/>
    <cellStyle name="Обычный 27 3 2 4 2" xfId="19842"/>
    <cellStyle name="Обычный 27 3 2 4 3" xfId="19843"/>
    <cellStyle name="Обычный 27 3 2 5" xfId="19844"/>
    <cellStyle name="Обычный 27 3 2 5 2" xfId="19845"/>
    <cellStyle name="Обычный 27 3 2 5 3" xfId="19846"/>
    <cellStyle name="Обычный 27 3 2 6" xfId="19847"/>
    <cellStyle name="Обычный 27 3 2 6 2" xfId="19848"/>
    <cellStyle name="Обычный 27 3 2 6 3" xfId="19849"/>
    <cellStyle name="Обычный 27 3 2 7" xfId="19850"/>
    <cellStyle name="Обычный 27 3 2 8" xfId="19851"/>
    <cellStyle name="Обычный 27 3 3" xfId="19852"/>
    <cellStyle name="Обычный 27 3 3 2" xfId="19853"/>
    <cellStyle name="Обычный 27 3 3 3" xfId="19854"/>
    <cellStyle name="Обычный 27 3 4" xfId="19855"/>
    <cellStyle name="Обычный 27 3 4 2" xfId="19856"/>
    <cellStyle name="Обычный 27 3 4 3" xfId="19857"/>
    <cellStyle name="Обычный 27 3 5" xfId="19858"/>
    <cellStyle name="Обычный 27 3 5 2" xfId="19859"/>
    <cellStyle name="Обычный 27 3 5 3" xfId="19860"/>
    <cellStyle name="Обычный 27 3 6" xfId="19861"/>
    <cellStyle name="Обычный 27 3 6 2" xfId="19862"/>
    <cellStyle name="Обычный 27 3 6 3" xfId="19863"/>
    <cellStyle name="Обычный 27 3 7" xfId="19864"/>
    <cellStyle name="Обычный 27 3 7 2" xfId="19865"/>
    <cellStyle name="Обычный 27 3 7 3" xfId="19866"/>
    <cellStyle name="Обычный 27 3 8" xfId="19867"/>
    <cellStyle name="Обычный 27 3 9" xfId="19868"/>
    <cellStyle name="Обычный 27 30" xfId="19869"/>
    <cellStyle name="Обычный 27 31" xfId="19870"/>
    <cellStyle name="Обычный 27 32" xfId="19871"/>
    <cellStyle name="Обычный 27 33" xfId="19872"/>
    <cellStyle name="Обычный 27 4" xfId="19873"/>
    <cellStyle name="Обычный 27 4 2" xfId="19874"/>
    <cellStyle name="Обычный 27 4 2 2" xfId="19875"/>
    <cellStyle name="Обычный 27 4 2 3" xfId="19876"/>
    <cellStyle name="Обычный 27 4 3" xfId="19877"/>
    <cellStyle name="Обычный 27 4 3 2" xfId="19878"/>
    <cellStyle name="Обычный 27 4 3 3" xfId="19879"/>
    <cellStyle name="Обычный 27 4 4" xfId="19880"/>
    <cellStyle name="Обычный 27 4 4 2" xfId="19881"/>
    <cellStyle name="Обычный 27 4 4 3" xfId="19882"/>
    <cellStyle name="Обычный 27 4 5" xfId="19883"/>
    <cellStyle name="Обычный 27 4 5 2" xfId="19884"/>
    <cellStyle name="Обычный 27 4 5 3" xfId="19885"/>
    <cellStyle name="Обычный 27 4 6" xfId="19886"/>
    <cellStyle name="Обычный 27 4 6 2" xfId="19887"/>
    <cellStyle name="Обычный 27 4 6 3" xfId="19888"/>
    <cellStyle name="Обычный 27 4 7" xfId="19889"/>
    <cellStyle name="Обычный 27 4 8" xfId="19890"/>
    <cellStyle name="Обычный 27 5" xfId="19891"/>
    <cellStyle name="Обычный 27 5 2" xfId="19892"/>
    <cellStyle name="Обычный 27 5 3" xfId="19893"/>
    <cellStyle name="Обычный 27 6" xfId="19894"/>
    <cellStyle name="Обычный 27 6 2" xfId="19895"/>
    <cellStyle name="Обычный 27 6 3" xfId="19896"/>
    <cellStyle name="Обычный 27 7" xfId="19897"/>
    <cellStyle name="Обычный 27 7 2" xfId="19898"/>
    <cellStyle name="Обычный 27 7 3" xfId="19899"/>
    <cellStyle name="Обычный 27 8" xfId="19900"/>
    <cellStyle name="Обычный 27 8 2" xfId="19901"/>
    <cellStyle name="Обычный 27 8 3" xfId="19902"/>
    <cellStyle name="Обычный 27 9" xfId="19903"/>
    <cellStyle name="Обычный 27 9 2" xfId="19904"/>
    <cellStyle name="Обычный 27 9 3" xfId="19905"/>
    <cellStyle name="Обычный 28" xfId="19906"/>
    <cellStyle name="Обычный 28 10" xfId="19907"/>
    <cellStyle name="Обычный 28 11" xfId="19908"/>
    <cellStyle name="Обычный 28 12" xfId="19909"/>
    <cellStyle name="Обычный 28 13" xfId="19910"/>
    <cellStyle name="Обычный 28 14" xfId="19911"/>
    <cellStyle name="Обычный 28 15" xfId="19912"/>
    <cellStyle name="Обычный 28 16" xfId="19913"/>
    <cellStyle name="Обычный 28 17" xfId="19914"/>
    <cellStyle name="Обычный 28 18" xfId="19915"/>
    <cellStyle name="Обычный 28 19" xfId="19916"/>
    <cellStyle name="Обычный 28 2" xfId="19917"/>
    <cellStyle name="Обычный 28 2 10" xfId="19918"/>
    <cellStyle name="Обычный 28 2 2" xfId="19919"/>
    <cellStyle name="Обычный 28 2 2 2" xfId="19920"/>
    <cellStyle name="Обычный 28 2 2 2 2" xfId="19921"/>
    <cellStyle name="Обычный 28 2 2 2 2 2" xfId="19922"/>
    <cellStyle name="Обычный 28 2 2 2 2 3" xfId="19923"/>
    <cellStyle name="Обычный 28 2 2 2 3" xfId="19924"/>
    <cellStyle name="Обычный 28 2 2 2 3 2" xfId="19925"/>
    <cellStyle name="Обычный 28 2 2 2 3 3" xfId="19926"/>
    <cellStyle name="Обычный 28 2 2 2 4" xfId="19927"/>
    <cellStyle name="Обычный 28 2 2 2 4 2" xfId="19928"/>
    <cellStyle name="Обычный 28 2 2 2 4 3" xfId="19929"/>
    <cellStyle name="Обычный 28 2 2 2 5" xfId="19930"/>
    <cellStyle name="Обычный 28 2 2 2 5 2" xfId="19931"/>
    <cellStyle name="Обычный 28 2 2 2 5 3" xfId="19932"/>
    <cellStyle name="Обычный 28 2 2 2 6" xfId="19933"/>
    <cellStyle name="Обычный 28 2 2 2 6 2" xfId="19934"/>
    <cellStyle name="Обычный 28 2 2 2 6 3" xfId="19935"/>
    <cellStyle name="Обычный 28 2 2 2 7" xfId="19936"/>
    <cellStyle name="Обычный 28 2 2 2 8" xfId="19937"/>
    <cellStyle name="Обычный 28 2 2 3" xfId="19938"/>
    <cellStyle name="Обычный 28 2 2 3 2" xfId="19939"/>
    <cellStyle name="Обычный 28 2 2 3 3" xfId="19940"/>
    <cellStyle name="Обычный 28 2 2 4" xfId="19941"/>
    <cellStyle name="Обычный 28 2 2 4 2" xfId="19942"/>
    <cellStyle name="Обычный 28 2 2 4 3" xfId="19943"/>
    <cellStyle name="Обычный 28 2 2 5" xfId="19944"/>
    <cellStyle name="Обычный 28 2 2 5 2" xfId="19945"/>
    <cellStyle name="Обычный 28 2 2 5 3" xfId="19946"/>
    <cellStyle name="Обычный 28 2 2 6" xfId="19947"/>
    <cellStyle name="Обычный 28 2 2 6 2" xfId="19948"/>
    <cellStyle name="Обычный 28 2 2 6 3" xfId="19949"/>
    <cellStyle name="Обычный 28 2 2 7" xfId="19950"/>
    <cellStyle name="Обычный 28 2 2 7 2" xfId="19951"/>
    <cellStyle name="Обычный 28 2 2 7 3" xfId="19952"/>
    <cellStyle name="Обычный 28 2 2 8" xfId="19953"/>
    <cellStyle name="Обычный 28 2 2 9" xfId="19954"/>
    <cellStyle name="Обычный 28 2 3" xfId="19955"/>
    <cellStyle name="Обычный 28 2 3 2" xfId="19956"/>
    <cellStyle name="Обычный 28 2 3 2 2" xfId="19957"/>
    <cellStyle name="Обычный 28 2 3 2 3" xfId="19958"/>
    <cellStyle name="Обычный 28 2 3 3" xfId="19959"/>
    <cellStyle name="Обычный 28 2 3 3 2" xfId="19960"/>
    <cellStyle name="Обычный 28 2 3 3 3" xfId="19961"/>
    <cellStyle name="Обычный 28 2 3 4" xfId="19962"/>
    <cellStyle name="Обычный 28 2 3 4 2" xfId="19963"/>
    <cellStyle name="Обычный 28 2 3 4 3" xfId="19964"/>
    <cellStyle name="Обычный 28 2 3 5" xfId="19965"/>
    <cellStyle name="Обычный 28 2 3 5 2" xfId="19966"/>
    <cellStyle name="Обычный 28 2 3 5 3" xfId="19967"/>
    <cellStyle name="Обычный 28 2 3 6" xfId="19968"/>
    <cellStyle name="Обычный 28 2 3 6 2" xfId="19969"/>
    <cellStyle name="Обычный 28 2 3 6 3" xfId="19970"/>
    <cellStyle name="Обычный 28 2 3 7" xfId="19971"/>
    <cellStyle name="Обычный 28 2 3 8" xfId="19972"/>
    <cellStyle name="Обычный 28 2 4" xfId="19973"/>
    <cellStyle name="Обычный 28 2 4 2" xfId="19974"/>
    <cellStyle name="Обычный 28 2 4 3" xfId="19975"/>
    <cellStyle name="Обычный 28 2 5" xfId="19976"/>
    <cellStyle name="Обычный 28 2 5 2" xfId="19977"/>
    <cellStyle name="Обычный 28 2 5 3" xfId="19978"/>
    <cellStyle name="Обычный 28 2 6" xfId="19979"/>
    <cellStyle name="Обычный 28 2 6 2" xfId="19980"/>
    <cellStyle name="Обычный 28 2 6 3" xfId="19981"/>
    <cellStyle name="Обычный 28 2 7" xfId="19982"/>
    <cellStyle name="Обычный 28 2 7 2" xfId="19983"/>
    <cellStyle name="Обычный 28 2 7 3" xfId="19984"/>
    <cellStyle name="Обычный 28 2 8" xfId="19985"/>
    <cellStyle name="Обычный 28 2 8 2" xfId="19986"/>
    <cellStyle name="Обычный 28 2 8 3" xfId="19987"/>
    <cellStyle name="Обычный 28 2 9" xfId="19988"/>
    <cellStyle name="Обычный 28 20" xfId="19989"/>
    <cellStyle name="Обычный 28 21" xfId="19990"/>
    <cellStyle name="Обычный 28 22" xfId="19991"/>
    <cellStyle name="Обычный 28 23" xfId="19992"/>
    <cellStyle name="Обычный 28 24" xfId="19993"/>
    <cellStyle name="Обычный 28 25" xfId="19994"/>
    <cellStyle name="Обычный 28 26" xfId="19995"/>
    <cellStyle name="Обычный 28 27" xfId="19996"/>
    <cellStyle name="Обычный 28 28" xfId="19997"/>
    <cellStyle name="Обычный 28 29" xfId="19998"/>
    <cellStyle name="Обычный 28 3" xfId="19999"/>
    <cellStyle name="Обычный 28 3 2" xfId="20000"/>
    <cellStyle name="Обычный 28 3 2 2" xfId="20001"/>
    <cellStyle name="Обычный 28 3 2 2 2" xfId="20002"/>
    <cellStyle name="Обычный 28 3 2 2 3" xfId="20003"/>
    <cellStyle name="Обычный 28 3 2 3" xfId="20004"/>
    <cellStyle name="Обычный 28 3 2 3 2" xfId="20005"/>
    <cellStyle name="Обычный 28 3 2 3 3" xfId="20006"/>
    <cellStyle name="Обычный 28 3 2 4" xfId="20007"/>
    <cellStyle name="Обычный 28 3 2 4 2" xfId="20008"/>
    <cellStyle name="Обычный 28 3 2 4 3" xfId="20009"/>
    <cellStyle name="Обычный 28 3 2 5" xfId="20010"/>
    <cellStyle name="Обычный 28 3 2 5 2" xfId="20011"/>
    <cellStyle name="Обычный 28 3 2 5 3" xfId="20012"/>
    <cellStyle name="Обычный 28 3 2 6" xfId="20013"/>
    <cellStyle name="Обычный 28 3 2 6 2" xfId="20014"/>
    <cellStyle name="Обычный 28 3 2 6 3" xfId="20015"/>
    <cellStyle name="Обычный 28 3 2 7" xfId="20016"/>
    <cellStyle name="Обычный 28 3 2 8" xfId="20017"/>
    <cellStyle name="Обычный 28 3 3" xfId="20018"/>
    <cellStyle name="Обычный 28 3 3 2" xfId="20019"/>
    <cellStyle name="Обычный 28 3 3 3" xfId="20020"/>
    <cellStyle name="Обычный 28 3 4" xfId="20021"/>
    <cellStyle name="Обычный 28 3 4 2" xfId="20022"/>
    <cellStyle name="Обычный 28 3 4 3" xfId="20023"/>
    <cellStyle name="Обычный 28 3 5" xfId="20024"/>
    <cellStyle name="Обычный 28 3 5 2" xfId="20025"/>
    <cellStyle name="Обычный 28 3 5 3" xfId="20026"/>
    <cellStyle name="Обычный 28 3 6" xfId="20027"/>
    <cellStyle name="Обычный 28 3 6 2" xfId="20028"/>
    <cellStyle name="Обычный 28 3 6 3" xfId="20029"/>
    <cellStyle name="Обычный 28 3 7" xfId="20030"/>
    <cellStyle name="Обычный 28 3 7 2" xfId="20031"/>
    <cellStyle name="Обычный 28 3 7 3" xfId="20032"/>
    <cellStyle name="Обычный 28 3 8" xfId="20033"/>
    <cellStyle name="Обычный 28 3 9" xfId="20034"/>
    <cellStyle name="Обычный 28 30" xfId="20035"/>
    <cellStyle name="Обычный 28 31" xfId="20036"/>
    <cellStyle name="Обычный 28 32" xfId="20037"/>
    <cellStyle name="Обычный 28 4" xfId="20038"/>
    <cellStyle name="Обычный 28 4 2" xfId="20039"/>
    <cellStyle name="Обычный 28 4 2 2" xfId="20040"/>
    <cellStyle name="Обычный 28 4 2 3" xfId="20041"/>
    <cellStyle name="Обычный 28 4 3" xfId="20042"/>
    <cellStyle name="Обычный 28 4 3 2" xfId="20043"/>
    <cellStyle name="Обычный 28 4 3 3" xfId="20044"/>
    <cellStyle name="Обычный 28 4 4" xfId="20045"/>
    <cellStyle name="Обычный 28 4 4 2" xfId="20046"/>
    <cellStyle name="Обычный 28 4 4 3" xfId="20047"/>
    <cellStyle name="Обычный 28 4 5" xfId="20048"/>
    <cellStyle name="Обычный 28 4 5 2" xfId="20049"/>
    <cellStyle name="Обычный 28 4 5 3" xfId="20050"/>
    <cellStyle name="Обычный 28 4 6" xfId="20051"/>
    <cellStyle name="Обычный 28 4 6 2" xfId="20052"/>
    <cellStyle name="Обычный 28 4 6 3" xfId="20053"/>
    <cellStyle name="Обычный 28 4 7" xfId="20054"/>
    <cellStyle name="Обычный 28 4 8" xfId="20055"/>
    <cellStyle name="Обычный 28 5" xfId="20056"/>
    <cellStyle name="Обычный 28 5 2" xfId="20057"/>
    <cellStyle name="Обычный 28 5 3" xfId="20058"/>
    <cellStyle name="Обычный 28 6" xfId="20059"/>
    <cellStyle name="Обычный 28 6 2" xfId="20060"/>
    <cellStyle name="Обычный 28 6 3" xfId="20061"/>
    <cellStyle name="Обычный 28 7" xfId="20062"/>
    <cellStyle name="Обычный 28 7 2" xfId="20063"/>
    <cellStyle name="Обычный 28 7 3" xfId="20064"/>
    <cellStyle name="Обычный 28 8" xfId="20065"/>
    <cellStyle name="Обычный 28 8 2" xfId="20066"/>
    <cellStyle name="Обычный 28 8 3" xfId="20067"/>
    <cellStyle name="Обычный 28 9" xfId="20068"/>
    <cellStyle name="Обычный 28 9 2" xfId="20069"/>
    <cellStyle name="Обычный 28 9 3" xfId="20070"/>
    <cellStyle name="Обычный 29" xfId="20071"/>
    <cellStyle name="Обычный 29 10" xfId="20072"/>
    <cellStyle name="Обычный 29 11" xfId="20073"/>
    <cellStyle name="Обычный 29 12" xfId="20074"/>
    <cellStyle name="Обычный 29 13" xfId="20075"/>
    <cellStyle name="Обычный 29 14" xfId="20076"/>
    <cellStyle name="Обычный 29 15" xfId="20077"/>
    <cellStyle name="Обычный 29 16" xfId="20078"/>
    <cellStyle name="Обычный 29 17" xfId="20079"/>
    <cellStyle name="Обычный 29 18" xfId="20080"/>
    <cellStyle name="Обычный 29 19" xfId="20081"/>
    <cellStyle name="Обычный 29 2" xfId="20082"/>
    <cellStyle name="Обычный 29 2 10" xfId="20083"/>
    <cellStyle name="Обычный 29 2 2" xfId="20084"/>
    <cellStyle name="Обычный 29 2 2 2" xfId="20085"/>
    <cellStyle name="Обычный 29 2 2 2 2" xfId="20086"/>
    <cellStyle name="Обычный 29 2 2 2 2 2" xfId="20087"/>
    <cellStyle name="Обычный 29 2 2 2 2 3" xfId="20088"/>
    <cellStyle name="Обычный 29 2 2 2 3" xfId="20089"/>
    <cellStyle name="Обычный 29 2 2 2 3 2" xfId="20090"/>
    <cellStyle name="Обычный 29 2 2 2 3 3" xfId="20091"/>
    <cellStyle name="Обычный 29 2 2 2 4" xfId="20092"/>
    <cellStyle name="Обычный 29 2 2 2 4 2" xfId="20093"/>
    <cellStyle name="Обычный 29 2 2 2 4 3" xfId="20094"/>
    <cellStyle name="Обычный 29 2 2 2 5" xfId="20095"/>
    <cellStyle name="Обычный 29 2 2 2 5 2" xfId="20096"/>
    <cellStyle name="Обычный 29 2 2 2 5 3" xfId="20097"/>
    <cellStyle name="Обычный 29 2 2 2 6" xfId="20098"/>
    <cellStyle name="Обычный 29 2 2 2 6 2" xfId="20099"/>
    <cellStyle name="Обычный 29 2 2 2 6 3" xfId="20100"/>
    <cellStyle name="Обычный 29 2 2 2 7" xfId="20101"/>
    <cellStyle name="Обычный 29 2 2 2 8" xfId="20102"/>
    <cellStyle name="Обычный 29 2 2 3" xfId="20103"/>
    <cellStyle name="Обычный 29 2 2 3 2" xfId="20104"/>
    <cellStyle name="Обычный 29 2 2 3 3" xfId="20105"/>
    <cellStyle name="Обычный 29 2 2 4" xfId="20106"/>
    <cellStyle name="Обычный 29 2 2 4 2" xfId="20107"/>
    <cellStyle name="Обычный 29 2 2 4 3" xfId="20108"/>
    <cellStyle name="Обычный 29 2 2 5" xfId="20109"/>
    <cellStyle name="Обычный 29 2 2 5 2" xfId="20110"/>
    <cellStyle name="Обычный 29 2 2 5 3" xfId="20111"/>
    <cellStyle name="Обычный 29 2 2 6" xfId="20112"/>
    <cellStyle name="Обычный 29 2 2 6 2" xfId="20113"/>
    <cellStyle name="Обычный 29 2 2 6 3" xfId="20114"/>
    <cellStyle name="Обычный 29 2 2 7" xfId="20115"/>
    <cellStyle name="Обычный 29 2 2 7 2" xfId="20116"/>
    <cellStyle name="Обычный 29 2 2 7 3" xfId="20117"/>
    <cellStyle name="Обычный 29 2 2 8" xfId="20118"/>
    <cellStyle name="Обычный 29 2 2 9" xfId="20119"/>
    <cellStyle name="Обычный 29 2 3" xfId="20120"/>
    <cellStyle name="Обычный 29 2 3 2" xfId="20121"/>
    <cellStyle name="Обычный 29 2 3 2 2" xfId="20122"/>
    <cellStyle name="Обычный 29 2 3 2 3" xfId="20123"/>
    <cellStyle name="Обычный 29 2 3 3" xfId="20124"/>
    <cellStyle name="Обычный 29 2 3 3 2" xfId="20125"/>
    <cellStyle name="Обычный 29 2 3 3 3" xfId="20126"/>
    <cellStyle name="Обычный 29 2 3 4" xfId="20127"/>
    <cellStyle name="Обычный 29 2 3 4 2" xfId="20128"/>
    <cellStyle name="Обычный 29 2 3 4 3" xfId="20129"/>
    <cellStyle name="Обычный 29 2 3 5" xfId="20130"/>
    <cellStyle name="Обычный 29 2 3 5 2" xfId="20131"/>
    <cellStyle name="Обычный 29 2 3 5 3" xfId="20132"/>
    <cellStyle name="Обычный 29 2 3 6" xfId="20133"/>
    <cellStyle name="Обычный 29 2 3 6 2" xfId="20134"/>
    <cellStyle name="Обычный 29 2 3 6 3" xfId="20135"/>
    <cellStyle name="Обычный 29 2 3 7" xfId="20136"/>
    <cellStyle name="Обычный 29 2 3 8" xfId="20137"/>
    <cellStyle name="Обычный 29 2 4" xfId="20138"/>
    <cellStyle name="Обычный 29 2 4 2" xfId="20139"/>
    <cellStyle name="Обычный 29 2 4 3" xfId="20140"/>
    <cellStyle name="Обычный 29 2 5" xfId="20141"/>
    <cellStyle name="Обычный 29 2 5 2" xfId="20142"/>
    <cellStyle name="Обычный 29 2 5 3" xfId="20143"/>
    <cellStyle name="Обычный 29 2 6" xfId="20144"/>
    <cellStyle name="Обычный 29 2 6 2" xfId="20145"/>
    <cellStyle name="Обычный 29 2 6 3" xfId="20146"/>
    <cellStyle name="Обычный 29 2 7" xfId="20147"/>
    <cellStyle name="Обычный 29 2 7 2" xfId="20148"/>
    <cellStyle name="Обычный 29 2 7 3" xfId="20149"/>
    <cellStyle name="Обычный 29 2 8" xfId="20150"/>
    <cellStyle name="Обычный 29 2 8 2" xfId="20151"/>
    <cellStyle name="Обычный 29 2 8 3" xfId="20152"/>
    <cellStyle name="Обычный 29 2 9" xfId="20153"/>
    <cellStyle name="Обычный 29 20" xfId="20154"/>
    <cellStyle name="Обычный 29 21" xfId="20155"/>
    <cellStyle name="Обычный 29 22" xfId="20156"/>
    <cellStyle name="Обычный 29 23" xfId="20157"/>
    <cellStyle name="Обычный 29 24" xfId="20158"/>
    <cellStyle name="Обычный 29 25" xfId="20159"/>
    <cellStyle name="Обычный 29 26" xfId="20160"/>
    <cellStyle name="Обычный 29 27" xfId="20161"/>
    <cellStyle name="Обычный 29 28" xfId="20162"/>
    <cellStyle name="Обычный 29 29" xfId="20163"/>
    <cellStyle name="Обычный 29 3" xfId="20164"/>
    <cellStyle name="Обычный 29 3 2" xfId="20165"/>
    <cellStyle name="Обычный 29 3 2 2" xfId="20166"/>
    <cellStyle name="Обычный 29 3 2 2 2" xfId="20167"/>
    <cellStyle name="Обычный 29 3 2 2 3" xfId="20168"/>
    <cellStyle name="Обычный 29 3 2 3" xfId="20169"/>
    <cellStyle name="Обычный 29 3 2 3 2" xfId="20170"/>
    <cellStyle name="Обычный 29 3 2 3 3" xfId="20171"/>
    <cellStyle name="Обычный 29 3 2 4" xfId="20172"/>
    <cellStyle name="Обычный 29 3 2 4 2" xfId="20173"/>
    <cellStyle name="Обычный 29 3 2 4 3" xfId="20174"/>
    <cellStyle name="Обычный 29 3 2 5" xfId="20175"/>
    <cellStyle name="Обычный 29 3 2 5 2" xfId="20176"/>
    <cellStyle name="Обычный 29 3 2 5 3" xfId="20177"/>
    <cellStyle name="Обычный 29 3 2 6" xfId="20178"/>
    <cellStyle name="Обычный 29 3 2 6 2" xfId="20179"/>
    <cellStyle name="Обычный 29 3 2 6 3" xfId="20180"/>
    <cellStyle name="Обычный 29 3 2 7" xfId="20181"/>
    <cellStyle name="Обычный 29 3 2 8" xfId="20182"/>
    <cellStyle name="Обычный 29 3 3" xfId="20183"/>
    <cellStyle name="Обычный 29 3 3 2" xfId="20184"/>
    <cellStyle name="Обычный 29 3 3 3" xfId="20185"/>
    <cellStyle name="Обычный 29 3 4" xfId="20186"/>
    <cellStyle name="Обычный 29 3 4 2" xfId="20187"/>
    <cellStyle name="Обычный 29 3 4 3" xfId="20188"/>
    <cellStyle name="Обычный 29 3 5" xfId="20189"/>
    <cellStyle name="Обычный 29 3 5 2" xfId="20190"/>
    <cellStyle name="Обычный 29 3 5 3" xfId="20191"/>
    <cellStyle name="Обычный 29 3 6" xfId="20192"/>
    <cellStyle name="Обычный 29 3 6 2" xfId="20193"/>
    <cellStyle name="Обычный 29 3 6 3" xfId="20194"/>
    <cellStyle name="Обычный 29 3 7" xfId="20195"/>
    <cellStyle name="Обычный 29 3 7 2" xfId="20196"/>
    <cellStyle name="Обычный 29 3 7 3" xfId="20197"/>
    <cellStyle name="Обычный 29 3 8" xfId="20198"/>
    <cellStyle name="Обычный 29 3 9" xfId="20199"/>
    <cellStyle name="Обычный 29 30" xfId="20200"/>
    <cellStyle name="Обычный 29 31" xfId="20201"/>
    <cellStyle name="Обычный 29 32" xfId="20202"/>
    <cellStyle name="Обычный 29 33" xfId="20203"/>
    <cellStyle name="Обычный 29 4" xfId="20204"/>
    <cellStyle name="Обычный 29 4 2" xfId="20205"/>
    <cellStyle name="Обычный 29 4 2 2" xfId="20206"/>
    <cellStyle name="Обычный 29 4 2 3" xfId="20207"/>
    <cellStyle name="Обычный 29 4 3" xfId="20208"/>
    <cellStyle name="Обычный 29 4 3 2" xfId="20209"/>
    <cellStyle name="Обычный 29 4 3 3" xfId="20210"/>
    <cellStyle name="Обычный 29 4 4" xfId="20211"/>
    <cellStyle name="Обычный 29 4 4 2" xfId="20212"/>
    <cellStyle name="Обычный 29 4 4 3" xfId="20213"/>
    <cellStyle name="Обычный 29 4 5" xfId="20214"/>
    <cellStyle name="Обычный 29 4 5 2" xfId="20215"/>
    <cellStyle name="Обычный 29 4 5 3" xfId="20216"/>
    <cellStyle name="Обычный 29 4 6" xfId="20217"/>
    <cellStyle name="Обычный 29 4 6 2" xfId="20218"/>
    <cellStyle name="Обычный 29 4 6 3" xfId="20219"/>
    <cellStyle name="Обычный 29 4 7" xfId="20220"/>
    <cellStyle name="Обычный 29 4 8" xfId="20221"/>
    <cellStyle name="Обычный 29 5" xfId="20222"/>
    <cellStyle name="Обычный 29 5 2" xfId="20223"/>
    <cellStyle name="Обычный 29 5 3" xfId="20224"/>
    <cellStyle name="Обычный 29 6" xfId="20225"/>
    <cellStyle name="Обычный 29 6 2" xfId="20226"/>
    <cellStyle name="Обычный 29 6 3" xfId="20227"/>
    <cellStyle name="Обычный 29 7" xfId="20228"/>
    <cellStyle name="Обычный 29 7 2" xfId="20229"/>
    <cellStyle name="Обычный 29 7 3" xfId="20230"/>
    <cellStyle name="Обычный 29 8" xfId="20231"/>
    <cellStyle name="Обычный 29 8 2" xfId="20232"/>
    <cellStyle name="Обычный 29 8 3" xfId="20233"/>
    <cellStyle name="Обычный 29 9" xfId="20234"/>
    <cellStyle name="Обычный 29 9 2" xfId="20235"/>
    <cellStyle name="Обычный 29 9 3" xfId="20236"/>
    <cellStyle name="Обычный 3" xfId="2"/>
    <cellStyle name="Обычный 3 10" xfId="20237"/>
    <cellStyle name="Обычный 3 10 10" xfId="20238"/>
    <cellStyle name="Обычный 3 10 11" xfId="20239"/>
    <cellStyle name="Обычный 3 10 12" xfId="20240"/>
    <cellStyle name="Обычный 3 10 13" xfId="20241"/>
    <cellStyle name="Обычный 3 10 14" xfId="20242"/>
    <cellStyle name="Обычный 3 10 15" xfId="20243"/>
    <cellStyle name="Обычный 3 10 16" xfId="20244"/>
    <cellStyle name="Обычный 3 10 17" xfId="20245"/>
    <cellStyle name="Обычный 3 10 18" xfId="20246"/>
    <cellStyle name="Обычный 3 10 19" xfId="20247"/>
    <cellStyle name="Обычный 3 10 2" xfId="20248"/>
    <cellStyle name="Обычный 3 10 2 10" xfId="20249"/>
    <cellStyle name="Обычный 3 10 2 11" xfId="20250"/>
    <cellStyle name="Обычный 3 10 2 12" xfId="20251"/>
    <cellStyle name="Обычный 3 10 2 13" xfId="20252"/>
    <cellStyle name="Обычный 3 10 2 14" xfId="20253"/>
    <cellStyle name="Обычный 3 10 2 15" xfId="20254"/>
    <cellStyle name="Обычный 3 10 2 16" xfId="20255"/>
    <cellStyle name="Обычный 3 10 2 17" xfId="20256"/>
    <cellStyle name="Обычный 3 10 2 18" xfId="20257"/>
    <cellStyle name="Обычный 3 10 2 19" xfId="20258"/>
    <cellStyle name="Обычный 3 10 2 2" xfId="20259"/>
    <cellStyle name="Обычный 3 10 2 2 2" xfId="20260"/>
    <cellStyle name="Обычный 3 10 2 2 3" xfId="20261"/>
    <cellStyle name="Обычный 3 10 2 20" xfId="20262"/>
    <cellStyle name="Обычный 3 10 2 21" xfId="20263"/>
    <cellStyle name="Обычный 3 10 2 22" xfId="20264"/>
    <cellStyle name="Обычный 3 10 2 23" xfId="20265"/>
    <cellStyle name="Обычный 3 10 2 24" xfId="20266"/>
    <cellStyle name="Обычный 3 10 2 25" xfId="20267"/>
    <cellStyle name="Обычный 3 10 2 26" xfId="20268"/>
    <cellStyle name="Обычный 3 10 2 27" xfId="20269"/>
    <cellStyle name="Обычный 3 10 2 28" xfId="20270"/>
    <cellStyle name="Обычный 3 10 2 29" xfId="20271"/>
    <cellStyle name="Обычный 3 10 2 3" xfId="20272"/>
    <cellStyle name="Обычный 3 10 2 30" xfId="20273"/>
    <cellStyle name="Обычный 3 10 2 31" xfId="20274"/>
    <cellStyle name="Обычный 3 10 2 32" xfId="20275"/>
    <cellStyle name="Обычный 3 10 2 4" xfId="20276"/>
    <cellStyle name="Обычный 3 10 2 5" xfId="20277"/>
    <cellStyle name="Обычный 3 10 2 6" xfId="20278"/>
    <cellStyle name="Обычный 3 10 2 7" xfId="20279"/>
    <cellStyle name="Обычный 3 10 2 8" xfId="20280"/>
    <cellStyle name="Обычный 3 10 2 9" xfId="20281"/>
    <cellStyle name="Обычный 3 10 20" xfId="20282"/>
    <cellStyle name="Обычный 3 10 21" xfId="20283"/>
    <cellStyle name="Обычный 3 10 22" xfId="20284"/>
    <cellStyle name="Обычный 3 10 23" xfId="20285"/>
    <cellStyle name="Обычный 3 10 24" xfId="20286"/>
    <cellStyle name="Обычный 3 10 25" xfId="20287"/>
    <cellStyle name="Обычный 3 10 26" xfId="20288"/>
    <cellStyle name="Обычный 3 10 27" xfId="20289"/>
    <cellStyle name="Обычный 3 10 28" xfId="20290"/>
    <cellStyle name="Обычный 3 10 29" xfId="20291"/>
    <cellStyle name="Обычный 3 10 3" xfId="20292"/>
    <cellStyle name="Обычный 3 10 3 2" xfId="20293"/>
    <cellStyle name="Обычный 3 10 3 2 2" xfId="20294"/>
    <cellStyle name="Обычный 3 10 3 2 3" xfId="20295"/>
    <cellStyle name="Обычный 3 10 3 3" xfId="20296"/>
    <cellStyle name="Обычный 3 10 3 4" xfId="20297"/>
    <cellStyle name="Обычный 3 10 30" xfId="20298"/>
    <cellStyle name="Обычный 3 10 31" xfId="20299"/>
    <cellStyle name="Обычный 3 10 32" xfId="20300"/>
    <cellStyle name="Обычный 3 10 4" xfId="20301"/>
    <cellStyle name="Обычный 3 10 4 2" xfId="20302"/>
    <cellStyle name="Обычный 3 10 4 3" xfId="20303"/>
    <cellStyle name="Обычный 3 10 5" xfId="20304"/>
    <cellStyle name="Обычный 3 10 6" xfId="20305"/>
    <cellStyle name="Обычный 3 10 7" xfId="20306"/>
    <cellStyle name="Обычный 3 10 8" xfId="20307"/>
    <cellStyle name="Обычный 3 10 9" xfId="20308"/>
    <cellStyle name="Обычный 3 11" xfId="20309"/>
    <cellStyle name="Обычный 3 11 10" xfId="20310"/>
    <cellStyle name="Обычный 3 11 10 2" xfId="20311"/>
    <cellStyle name="Обычный 3 11 10 3" xfId="20312"/>
    <cellStyle name="Обычный 3 11 11" xfId="20313"/>
    <cellStyle name="Обычный 3 11 11 2" xfId="20314"/>
    <cellStyle name="Обычный 3 11 11 3" xfId="20315"/>
    <cellStyle name="Обычный 3 11 12" xfId="20316"/>
    <cellStyle name="Обычный 3 11 12 2" xfId="20317"/>
    <cellStyle name="Обычный 3 11 12 3" xfId="20318"/>
    <cellStyle name="Обычный 3 11 13" xfId="20319"/>
    <cellStyle name="Обычный 3 11 14" xfId="20320"/>
    <cellStyle name="Обычный 3 11 2" xfId="20321"/>
    <cellStyle name="Обычный 3 11 2 10" xfId="20322"/>
    <cellStyle name="Обычный 3 11 2 10 2" xfId="20323"/>
    <cellStyle name="Обычный 3 11 2 10 3" xfId="20324"/>
    <cellStyle name="Обычный 3 11 2 11" xfId="20325"/>
    <cellStyle name="Обычный 3 11 2 11 2" xfId="20326"/>
    <cellStyle name="Обычный 3 11 2 11 3" xfId="20327"/>
    <cellStyle name="Обычный 3 11 2 12" xfId="20328"/>
    <cellStyle name="Обычный 3 11 2 13" xfId="20329"/>
    <cellStyle name="Обычный 3 11 2 2" xfId="20330"/>
    <cellStyle name="Обычный 3 11 2 2 10" xfId="20331"/>
    <cellStyle name="Обычный 3 11 2 2 2" xfId="20332"/>
    <cellStyle name="Обычный 3 11 2 2 2 2" xfId="20333"/>
    <cellStyle name="Обычный 3 11 2 2 2 2 2" xfId="20334"/>
    <cellStyle name="Обычный 3 11 2 2 2 2 2 2" xfId="20335"/>
    <cellStyle name="Обычный 3 11 2 2 2 2 2 3" xfId="20336"/>
    <cellStyle name="Обычный 3 11 2 2 2 2 3" xfId="20337"/>
    <cellStyle name="Обычный 3 11 2 2 2 2 3 2" xfId="20338"/>
    <cellStyle name="Обычный 3 11 2 2 2 2 3 3" xfId="20339"/>
    <cellStyle name="Обычный 3 11 2 2 2 2 4" xfId="20340"/>
    <cellStyle name="Обычный 3 11 2 2 2 2 4 2" xfId="20341"/>
    <cellStyle name="Обычный 3 11 2 2 2 2 4 3" xfId="20342"/>
    <cellStyle name="Обычный 3 11 2 2 2 2 5" xfId="20343"/>
    <cellStyle name="Обычный 3 11 2 2 2 2 5 2" xfId="20344"/>
    <cellStyle name="Обычный 3 11 2 2 2 2 5 3" xfId="20345"/>
    <cellStyle name="Обычный 3 11 2 2 2 2 6" xfId="20346"/>
    <cellStyle name="Обычный 3 11 2 2 2 2 6 2" xfId="20347"/>
    <cellStyle name="Обычный 3 11 2 2 2 2 6 3" xfId="20348"/>
    <cellStyle name="Обычный 3 11 2 2 2 2 7" xfId="20349"/>
    <cellStyle name="Обычный 3 11 2 2 2 2 8" xfId="20350"/>
    <cellStyle name="Обычный 3 11 2 2 2 3" xfId="20351"/>
    <cellStyle name="Обычный 3 11 2 2 2 3 2" xfId="20352"/>
    <cellStyle name="Обычный 3 11 2 2 2 3 3" xfId="20353"/>
    <cellStyle name="Обычный 3 11 2 2 2 4" xfId="20354"/>
    <cellStyle name="Обычный 3 11 2 2 2 4 2" xfId="20355"/>
    <cellStyle name="Обычный 3 11 2 2 2 4 3" xfId="20356"/>
    <cellStyle name="Обычный 3 11 2 2 2 5" xfId="20357"/>
    <cellStyle name="Обычный 3 11 2 2 2 5 2" xfId="20358"/>
    <cellStyle name="Обычный 3 11 2 2 2 5 3" xfId="20359"/>
    <cellStyle name="Обычный 3 11 2 2 2 6" xfId="20360"/>
    <cellStyle name="Обычный 3 11 2 2 2 6 2" xfId="20361"/>
    <cellStyle name="Обычный 3 11 2 2 2 6 3" xfId="20362"/>
    <cellStyle name="Обычный 3 11 2 2 2 7" xfId="20363"/>
    <cellStyle name="Обычный 3 11 2 2 2 7 2" xfId="20364"/>
    <cellStyle name="Обычный 3 11 2 2 2 7 3" xfId="20365"/>
    <cellStyle name="Обычный 3 11 2 2 2 8" xfId="20366"/>
    <cellStyle name="Обычный 3 11 2 2 2 9" xfId="20367"/>
    <cellStyle name="Обычный 3 11 2 2 3" xfId="20368"/>
    <cellStyle name="Обычный 3 11 2 2 3 2" xfId="20369"/>
    <cellStyle name="Обычный 3 11 2 2 3 2 2" xfId="20370"/>
    <cellStyle name="Обычный 3 11 2 2 3 2 3" xfId="20371"/>
    <cellStyle name="Обычный 3 11 2 2 3 3" xfId="20372"/>
    <cellStyle name="Обычный 3 11 2 2 3 3 2" xfId="20373"/>
    <cellStyle name="Обычный 3 11 2 2 3 3 3" xfId="20374"/>
    <cellStyle name="Обычный 3 11 2 2 3 4" xfId="20375"/>
    <cellStyle name="Обычный 3 11 2 2 3 4 2" xfId="20376"/>
    <cellStyle name="Обычный 3 11 2 2 3 4 3" xfId="20377"/>
    <cellStyle name="Обычный 3 11 2 2 3 5" xfId="20378"/>
    <cellStyle name="Обычный 3 11 2 2 3 5 2" xfId="20379"/>
    <cellStyle name="Обычный 3 11 2 2 3 5 3" xfId="20380"/>
    <cellStyle name="Обычный 3 11 2 2 3 6" xfId="20381"/>
    <cellStyle name="Обычный 3 11 2 2 3 6 2" xfId="20382"/>
    <cellStyle name="Обычный 3 11 2 2 3 6 3" xfId="20383"/>
    <cellStyle name="Обычный 3 11 2 2 3 7" xfId="20384"/>
    <cellStyle name="Обычный 3 11 2 2 3 8" xfId="20385"/>
    <cellStyle name="Обычный 3 11 2 2 4" xfId="20386"/>
    <cellStyle name="Обычный 3 11 2 2 4 2" xfId="20387"/>
    <cellStyle name="Обычный 3 11 2 2 4 3" xfId="20388"/>
    <cellStyle name="Обычный 3 11 2 2 5" xfId="20389"/>
    <cellStyle name="Обычный 3 11 2 2 5 2" xfId="20390"/>
    <cellStyle name="Обычный 3 11 2 2 5 3" xfId="20391"/>
    <cellStyle name="Обычный 3 11 2 2 6" xfId="20392"/>
    <cellStyle name="Обычный 3 11 2 2 6 2" xfId="20393"/>
    <cellStyle name="Обычный 3 11 2 2 6 3" xfId="20394"/>
    <cellStyle name="Обычный 3 11 2 2 7" xfId="20395"/>
    <cellStyle name="Обычный 3 11 2 2 7 2" xfId="20396"/>
    <cellStyle name="Обычный 3 11 2 2 7 3" xfId="20397"/>
    <cellStyle name="Обычный 3 11 2 2 8" xfId="20398"/>
    <cellStyle name="Обычный 3 11 2 2 8 2" xfId="20399"/>
    <cellStyle name="Обычный 3 11 2 2 8 3" xfId="20400"/>
    <cellStyle name="Обычный 3 11 2 2 9" xfId="20401"/>
    <cellStyle name="Обычный 3 11 2 3" xfId="20402"/>
    <cellStyle name="Обычный 3 11 2 3 2" xfId="20403"/>
    <cellStyle name="Обычный 3 11 2 3 2 2" xfId="20404"/>
    <cellStyle name="Обычный 3 11 2 3 2 2 2" xfId="20405"/>
    <cellStyle name="Обычный 3 11 2 3 2 2 3" xfId="20406"/>
    <cellStyle name="Обычный 3 11 2 3 2 3" xfId="20407"/>
    <cellStyle name="Обычный 3 11 2 3 2 3 2" xfId="20408"/>
    <cellStyle name="Обычный 3 11 2 3 2 3 3" xfId="20409"/>
    <cellStyle name="Обычный 3 11 2 3 2 4" xfId="20410"/>
    <cellStyle name="Обычный 3 11 2 3 2 4 2" xfId="20411"/>
    <cellStyle name="Обычный 3 11 2 3 2 4 3" xfId="20412"/>
    <cellStyle name="Обычный 3 11 2 3 2 5" xfId="20413"/>
    <cellStyle name="Обычный 3 11 2 3 2 5 2" xfId="20414"/>
    <cellStyle name="Обычный 3 11 2 3 2 5 3" xfId="20415"/>
    <cellStyle name="Обычный 3 11 2 3 2 6" xfId="20416"/>
    <cellStyle name="Обычный 3 11 2 3 2 6 2" xfId="20417"/>
    <cellStyle name="Обычный 3 11 2 3 2 6 3" xfId="20418"/>
    <cellStyle name="Обычный 3 11 2 3 2 7" xfId="20419"/>
    <cellStyle name="Обычный 3 11 2 3 2 8" xfId="20420"/>
    <cellStyle name="Обычный 3 11 2 3 3" xfId="20421"/>
    <cellStyle name="Обычный 3 11 2 3 3 2" xfId="20422"/>
    <cellStyle name="Обычный 3 11 2 3 3 3" xfId="20423"/>
    <cellStyle name="Обычный 3 11 2 3 4" xfId="20424"/>
    <cellStyle name="Обычный 3 11 2 3 4 2" xfId="20425"/>
    <cellStyle name="Обычный 3 11 2 3 4 3" xfId="20426"/>
    <cellStyle name="Обычный 3 11 2 3 5" xfId="20427"/>
    <cellStyle name="Обычный 3 11 2 3 5 2" xfId="20428"/>
    <cellStyle name="Обычный 3 11 2 3 5 3" xfId="20429"/>
    <cellStyle name="Обычный 3 11 2 3 6" xfId="20430"/>
    <cellStyle name="Обычный 3 11 2 3 6 2" xfId="20431"/>
    <cellStyle name="Обычный 3 11 2 3 6 3" xfId="20432"/>
    <cellStyle name="Обычный 3 11 2 3 7" xfId="20433"/>
    <cellStyle name="Обычный 3 11 2 3 7 2" xfId="20434"/>
    <cellStyle name="Обычный 3 11 2 3 7 3" xfId="20435"/>
    <cellStyle name="Обычный 3 11 2 3 8" xfId="20436"/>
    <cellStyle name="Обычный 3 11 2 3 9" xfId="20437"/>
    <cellStyle name="Обычный 3 11 2 4" xfId="20438"/>
    <cellStyle name="Обычный 3 11 2 4 2" xfId="20439"/>
    <cellStyle name="Обычный 3 11 2 4 2 2" xfId="20440"/>
    <cellStyle name="Обычный 3 11 2 4 2 2 2" xfId="20441"/>
    <cellStyle name="Обычный 3 11 2 4 2 2 3" xfId="20442"/>
    <cellStyle name="Обычный 3 11 2 4 2 3" xfId="20443"/>
    <cellStyle name="Обычный 3 11 2 4 2 3 2" xfId="20444"/>
    <cellStyle name="Обычный 3 11 2 4 2 3 3" xfId="20445"/>
    <cellStyle name="Обычный 3 11 2 4 2 4" xfId="20446"/>
    <cellStyle name="Обычный 3 11 2 4 2 5" xfId="20447"/>
    <cellStyle name="Обычный 3 11 2 4 3" xfId="20448"/>
    <cellStyle name="Обычный 3 11 2 4 3 2" xfId="20449"/>
    <cellStyle name="Обычный 3 11 2 4 3 3" xfId="20450"/>
    <cellStyle name="Обычный 3 11 2 4 4" xfId="20451"/>
    <cellStyle name="Обычный 3 11 2 4 4 2" xfId="20452"/>
    <cellStyle name="Обычный 3 11 2 4 4 3" xfId="20453"/>
    <cellStyle name="Обычный 3 11 2 4 5" xfId="20454"/>
    <cellStyle name="Обычный 3 11 2 4 5 2" xfId="20455"/>
    <cellStyle name="Обычный 3 11 2 4 5 3" xfId="20456"/>
    <cellStyle name="Обычный 3 11 2 4 6" xfId="20457"/>
    <cellStyle name="Обычный 3 11 2 4 6 2" xfId="20458"/>
    <cellStyle name="Обычный 3 11 2 4 6 3" xfId="20459"/>
    <cellStyle name="Обычный 3 11 2 4 7" xfId="20460"/>
    <cellStyle name="Обычный 3 11 2 4 7 2" xfId="20461"/>
    <cellStyle name="Обычный 3 11 2 4 7 3" xfId="20462"/>
    <cellStyle name="Обычный 3 11 2 4 8" xfId="20463"/>
    <cellStyle name="Обычный 3 11 2 4 9" xfId="20464"/>
    <cellStyle name="Обычный 3 11 2 5" xfId="20465"/>
    <cellStyle name="Обычный 3 11 2 5 2" xfId="20466"/>
    <cellStyle name="Обычный 3 11 2 5 2 2" xfId="20467"/>
    <cellStyle name="Обычный 3 11 2 5 2 2 2" xfId="20468"/>
    <cellStyle name="Обычный 3 11 2 5 2 2 3" xfId="20469"/>
    <cellStyle name="Обычный 3 11 2 5 2 3" xfId="20470"/>
    <cellStyle name="Обычный 3 11 2 5 2 3 2" xfId="20471"/>
    <cellStyle name="Обычный 3 11 2 5 2 3 3" xfId="20472"/>
    <cellStyle name="Обычный 3 11 2 5 2 4" xfId="20473"/>
    <cellStyle name="Обычный 3 11 2 5 2 5" xfId="20474"/>
    <cellStyle name="Обычный 3 11 2 5 3" xfId="20475"/>
    <cellStyle name="Обычный 3 11 2 5 3 2" xfId="20476"/>
    <cellStyle name="Обычный 3 11 2 5 3 3" xfId="20477"/>
    <cellStyle name="Обычный 3 11 2 5 4" xfId="20478"/>
    <cellStyle name="Обычный 3 11 2 5 4 2" xfId="20479"/>
    <cellStyle name="Обычный 3 11 2 5 4 3" xfId="20480"/>
    <cellStyle name="Обычный 3 11 2 5 5" xfId="20481"/>
    <cellStyle name="Обычный 3 11 2 5 6" xfId="20482"/>
    <cellStyle name="Обычный 3 11 2 6" xfId="20483"/>
    <cellStyle name="Обычный 3 11 2 6 2" xfId="20484"/>
    <cellStyle name="Обычный 3 11 2 6 2 2" xfId="20485"/>
    <cellStyle name="Обычный 3 11 2 6 2 3" xfId="20486"/>
    <cellStyle name="Обычный 3 11 2 6 3" xfId="20487"/>
    <cellStyle name="Обычный 3 11 2 6 3 2" xfId="20488"/>
    <cellStyle name="Обычный 3 11 2 6 3 3" xfId="20489"/>
    <cellStyle name="Обычный 3 11 2 6 4" xfId="20490"/>
    <cellStyle name="Обычный 3 11 2 6 5" xfId="20491"/>
    <cellStyle name="Обычный 3 11 2 7" xfId="20492"/>
    <cellStyle name="Обычный 3 11 2 7 2" xfId="20493"/>
    <cellStyle name="Обычный 3 11 2 7 3" xfId="20494"/>
    <cellStyle name="Обычный 3 11 2 8" xfId="20495"/>
    <cellStyle name="Обычный 3 11 2 8 2" xfId="20496"/>
    <cellStyle name="Обычный 3 11 2 8 3" xfId="20497"/>
    <cellStyle name="Обычный 3 11 2 9" xfId="20498"/>
    <cellStyle name="Обычный 3 11 2 9 2" xfId="20499"/>
    <cellStyle name="Обычный 3 11 2 9 3" xfId="20500"/>
    <cellStyle name="Обычный 3 11 2_Прил3-Fin1" xfId="20501"/>
    <cellStyle name="Обычный 3 11 3" xfId="20502"/>
    <cellStyle name="Обычный 3 11 3 10" xfId="20503"/>
    <cellStyle name="Обычный 3 11 3 2" xfId="20504"/>
    <cellStyle name="Обычный 3 11 3 2 2" xfId="20505"/>
    <cellStyle name="Обычный 3 11 3 2 2 2" xfId="20506"/>
    <cellStyle name="Обычный 3 11 3 2 2 2 2" xfId="20507"/>
    <cellStyle name="Обычный 3 11 3 2 2 2 3" xfId="20508"/>
    <cellStyle name="Обычный 3 11 3 2 2 3" xfId="20509"/>
    <cellStyle name="Обычный 3 11 3 2 2 3 2" xfId="20510"/>
    <cellStyle name="Обычный 3 11 3 2 2 3 3" xfId="20511"/>
    <cellStyle name="Обычный 3 11 3 2 2 4" xfId="20512"/>
    <cellStyle name="Обычный 3 11 3 2 2 4 2" xfId="20513"/>
    <cellStyle name="Обычный 3 11 3 2 2 4 3" xfId="20514"/>
    <cellStyle name="Обычный 3 11 3 2 2 5" xfId="20515"/>
    <cellStyle name="Обычный 3 11 3 2 2 5 2" xfId="20516"/>
    <cellStyle name="Обычный 3 11 3 2 2 5 3" xfId="20517"/>
    <cellStyle name="Обычный 3 11 3 2 2 6" xfId="20518"/>
    <cellStyle name="Обычный 3 11 3 2 2 6 2" xfId="20519"/>
    <cellStyle name="Обычный 3 11 3 2 2 6 3" xfId="20520"/>
    <cellStyle name="Обычный 3 11 3 2 2 7" xfId="20521"/>
    <cellStyle name="Обычный 3 11 3 2 2 8" xfId="20522"/>
    <cellStyle name="Обычный 3 11 3 2 3" xfId="20523"/>
    <cellStyle name="Обычный 3 11 3 2 3 2" xfId="20524"/>
    <cellStyle name="Обычный 3 11 3 2 3 3" xfId="20525"/>
    <cellStyle name="Обычный 3 11 3 2 4" xfId="20526"/>
    <cellStyle name="Обычный 3 11 3 2 4 2" xfId="20527"/>
    <cellStyle name="Обычный 3 11 3 2 4 3" xfId="20528"/>
    <cellStyle name="Обычный 3 11 3 2 5" xfId="20529"/>
    <cellStyle name="Обычный 3 11 3 2 5 2" xfId="20530"/>
    <cellStyle name="Обычный 3 11 3 2 5 3" xfId="20531"/>
    <cellStyle name="Обычный 3 11 3 2 6" xfId="20532"/>
    <cellStyle name="Обычный 3 11 3 2 6 2" xfId="20533"/>
    <cellStyle name="Обычный 3 11 3 2 6 3" xfId="20534"/>
    <cellStyle name="Обычный 3 11 3 2 7" xfId="20535"/>
    <cellStyle name="Обычный 3 11 3 2 7 2" xfId="20536"/>
    <cellStyle name="Обычный 3 11 3 2 7 3" xfId="20537"/>
    <cellStyle name="Обычный 3 11 3 2 8" xfId="20538"/>
    <cellStyle name="Обычный 3 11 3 2 9" xfId="20539"/>
    <cellStyle name="Обычный 3 11 3 3" xfId="20540"/>
    <cellStyle name="Обычный 3 11 3 3 2" xfId="20541"/>
    <cellStyle name="Обычный 3 11 3 3 2 2" xfId="20542"/>
    <cellStyle name="Обычный 3 11 3 3 2 3" xfId="20543"/>
    <cellStyle name="Обычный 3 11 3 3 3" xfId="20544"/>
    <cellStyle name="Обычный 3 11 3 3 3 2" xfId="20545"/>
    <cellStyle name="Обычный 3 11 3 3 3 3" xfId="20546"/>
    <cellStyle name="Обычный 3 11 3 3 4" xfId="20547"/>
    <cellStyle name="Обычный 3 11 3 3 4 2" xfId="20548"/>
    <cellStyle name="Обычный 3 11 3 3 4 3" xfId="20549"/>
    <cellStyle name="Обычный 3 11 3 3 5" xfId="20550"/>
    <cellStyle name="Обычный 3 11 3 3 5 2" xfId="20551"/>
    <cellStyle name="Обычный 3 11 3 3 5 3" xfId="20552"/>
    <cellStyle name="Обычный 3 11 3 3 6" xfId="20553"/>
    <cellStyle name="Обычный 3 11 3 3 6 2" xfId="20554"/>
    <cellStyle name="Обычный 3 11 3 3 6 3" xfId="20555"/>
    <cellStyle name="Обычный 3 11 3 3 7" xfId="20556"/>
    <cellStyle name="Обычный 3 11 3 3 8" xfId="20557"/>
    <cellStyle name="Обычный 3 11 3 4" xfId="20558"/>
    <cellStyle name="Обычный 3 11 3 4 2" xfId="20559"/>
    <cellStyle name="Обычный 3 11 3 4 3" xfId="20560"/>
    <cellStyle name="Обычный 3 11 3 5" xfId="20561"/>
    <cellStyle name="Обычный 3 11 3 5 2" xfId="20562"/>
    <cellStyle name="Обычный 3 11 3 5 3" xfId="20563"/>
    <cellStyle name="Обычный 3 11 3 6" xfId="20564"/>
    <cellStyle name="Обычный 3 11 3 6 2" xfId="20565"/>
    <cellStyle name="Обычный 3 11 3 6 3" xfId="20566"/>
    <cellStyle name="Обычный 3 11 3 7" xfId="20567"/>
    <cellStyle name="Обычный 3 11 3 7 2" xfId="20568"/>
    <cellStyle name="Обычный 3 11 3 7 3" xfId="20569"/>
    <cellStyle name="Обычный 3 11 3 8" xfId="20570"/>
    <cellStyle name="Обычный 3 11 3 8 2" xfId="20571"/>
    <cellStyle name="Обычный 3 11 3 8 3" xfId="20572"/>
    <cellStyle name="Обычный 3 11 3 9" xfId="20573"/>
    <cellStyle name="Обычный 3 11 4" xfId="20574"/>
    <cellStyle name="Обычный 3 11 4 2" xfId="20575"/>
    <cellStyle name="Обычный 3 11 4 2 2" xfId="20576"/>
    <cellStyle name="Обычный 3 11 4 2 2 2" xfId="20577"/>
    <cellStyle name="Обычный 3 11 4 2 2 3" xfId="20578"/>
    <cellStyle name="Обычный 3 11 4 2 3" xfId="20579"/>
    <cellStyle name="Обычный 3 11 4 2 3 2" xfId="20580"/>
    <cellStyle name="Обычный 3 11 4 2 3 3" xfId="20581"/>
    <cellStyle name="Обычный 3 11 4 2 4" xfId="20582"/>
    <cellStyle name="Обычный 3 11 4 2 4 2" xfId="20583"/>
    <cellStyle name="Обычный 3 11 4 2 4 3" xfId="20584"/>
    <cellStyle name="Обычный 3 11 4 2 5" xfId="20585"/>
    <cellStyle name="Обычный 3 11 4 2 5 2" xfId="20586"/>
    <cellStyle name="Обычный 3 11 4 2 5 3" xfId="20587"/>
    <cellStyle name="Обычный 3 11 4 2 6" xfId="20588"/>
    <cellStyle name="Обычный 3 11 4 2 6 2" xfId="20589"/>
    <cellStyle name="Обычный 3 11 4 2 6 3" xfId="20590"/>
    <cellStyle name="Обычный 3 11 4 2 7" xfId="20591"/>
    <cellStyle name="Обычный 3 11 4 2 8" xfId="20592"/>
    <cellStyle name="Обычный 3 11 4 3" xfId="20593"/>
    <cellStyle name="Обычный 3 11 4 3 2" xfId="20594"/>
    <cellStyle name="Обычный 3 11 4 3 3" xfId="20595"/>
    <cellStyle name="Обычный 3 11 4 4" xfId="20596"/>
    <cellStyle name="Обычный 3 11 4 4 2" xfId="20597"/>
    <cellStyle name="Обычный 3 11 4 4 3" xfId="20598"/>
    <cellStyle name="Обычный 3 11 4 5" xfId="20599"/>
    <cellStyle name="Обычный 3 11 4 5 2" xfId="20600"/>
    <cellStyle name="Обычный 3 11 4 5 3" xfId="20601"/>
    <cellStyle name="Обычный 3 11 4 6" xfId="20602"/>
    <cellStyle name="Обычный 3 11 4 6 2" xfId="20603"/>
    <cellStyle name="Обычный 3 11 4 6 3" xfId="20604"/>
    <cellStyle name="Обычный 3 11 4 7" xfId="20605"/>
    <cellStyle name="Обычный 3 11 4 7 2" xfId="20606"/>
    <cellStyle name="Обычный 3 11 4 7 3" xfId="20607"/>
    <cellStyle name="Обычный 3 11 4 8" xfId="20608"/>
    <cellStyle name="Обычный 3 11 4 9" xfId="20609"/>
    <cellStyle name="Обычный 3 11 5" xfId="20610"/>
    <cellStyle name="Обычный 3 11 5 2" xfId="20611"/>
    <cellStyle name="Обычный 3 11 5 2 2" xfId="20612"/>
    <cellStyle name="Обычный 3 11 5 2 2 2" xfId="20613"/>
    <cellStyle name="Обычный 3 11 5 2 2 3" xfId="20614"/>
    <cellStyle name="Обычный 3 11 5 2 3" xfId="20615"/>
    <cellStyle name="Обычный 3 11 5 2 3 2" xfId="20616"/>
    <cellStyle name="Обычный 3 11 5 2 3 3" xfId="20617"/>
    <cellStyle name="Обычный 3 11 5 2 4" xfId="20618"/>
    <cellStyle name="Обычный 3 11 5 2 5" xfId="20619"/>
    <cellStyle name="Обычный 3 11 5 3" xfId="20620"/>
    <cellStyle name="Обычный 3 11 5 3 2" xfId="20621"/>
    <cellStyle name="Обычный 3 11 5 3 3" xfId="20622"/>
    <cellStyle name="Обычный 3 11 5 4" xfId="20623"/>
    <cellStyle name="Обычный 3 11 5 4 2" xfId="20624"/>
    <cellStyle name="Обычный 3 11 5 4 3" xfId="20625"/>
    <cellStyle name="Обычный 3 11 5 5" xfId="20626"/>
    <cellStyle name="Обычный 3 11 5 5 2" xfId="20627"/>
    <cellStyle name="Обычный 3 11 5 5 3" xfId="20628"/>
    <cellStyle name="Обычный 3 11 5 6" xfId="20629"/>
    <cellStyle name="Обычный 3 11 5 6 2" xfId="20630"/>
    <cellStyle name="Обычный 3 11 5 6 3" xfId="20631"/>
    <cellStyle name="Обычный 3 11 5 7" xfId="20632"/>
    <cellStyle name="Обычный 3 11 5 7 2" xfId="20633"/>
    <cellStyle name="Обычный 3 11 5 7 3" xfId="20634"/>
    <cellStyle name="Обычный 3 11 5 8" xfId="20635"/>
    <cellStyle name="Обычный 3 11 5 9" xfId="20636"/>
    <cellStyle name="Обычный 3 11 6" xfId="20637"/>
    <cellStyle name="Обычный 3 11 6 2" xfId="20638"/>
    <cellStyle name="Обычный 3 11 6 2 2" xfId="20639"/>
    <cellStyle name="Обычный 3 11 6 2 2 2" xfId="20640"/>
    <cellStyle name="Обычный 3 11 6 2 2 3" xfId="20641"/>
    <cellStyle name="Обычный 3 11 6 2 3" xfId="20642"/>
    <cellStyle name="Обычный 3 11 6 2 3 2" xfId="20643"/>
    <cellStyle name="Обычный 3 11 6 2 3 3" xfId="20644"/>
    <cellStyle name="Обычный 3 11 6 2 4" xfId="20645"/>
    <cellStyle name="Обычный 3 11 6 2 5" xfId="20646"/>
    <cellStyle name="Обычный 3 11 6 3" xfId="20647"/>
    <cellStyle name="Обычный 3 11 6 3 2" xfId="20648"/>
    <cellStyle name="Обычный 3 11 6 3 3" xfId="20649"/>
    <cellStyle name="Обычный 3 11 6 4" xfId="20650"/>
    <cellStyle name="Обычный 3 11 6 4 2" xfId="20651"/>
    <cellStyle name="Обычный 3 11 6 4 3" xfId="20652"/>
    <cellStyle name="Обычный 3 11 6 5" xfId="20653"/>
    <cellStyle name="Обычный 3 11 6 6" xfId="20654"/>
    <cellStyle name="Обычный 3 11 7" xfId="20655"/>
    <cellStyle name="Обычный 3 11 7 2" xfId="20656"/>
    <cellStyle name="Обычный 3 11 7 2 2" xfId="20657"/>
    <cellStyle name="Обычный 3 11 7 2 3" xfId="20658"/>
    <cellStyle name="Обычный 3 11 7 3" xfId="20659"/>
    <cellStyle name="Обычный 3 11 7 3 2" xfId="20660"/>
    <cellStyle name="Обычный 3 11 7 3 3" xfId="20661"/>
    <cellStyle name="Обычный 3 11 7 4" xfId="20662"/>
    <cellStyle name="Обычный 3 11 7 5" xfId="20663"/>
    <cellStyle name="Обычный 3 11 8" xfId="20664"/>
    <cellStyle name="Обычный 3 11 8 2" xfId="20665"/>
    <cellStyle name="Обычный 3 11 8 3" xfId="20666"/>
    <cellStyle name="Обычный 3 11 9" xfId="20667"/>
    <cellStyle name="Обычный 3 11 9 2" xfId="20668"/>
    <cellStyle name="Обычный 3 11 9 3" xfId="20669"/>
    <cellStyle name="Обычный 3 11_Прил3-Fin1" xfId="20670"/>
    <cellStyle name="Обычный 3 12" xfId="20671"/>
    <cellStyle name="Обычный 3 12 2" xfId="20672"/>
    <cellStyle name="Обычный 3 13" xfId="20673"/>
    <cellStyle name="Обычный 3 13 2" xfId="20674"/>
    <cellStyle name="Обычный 3 14" xfId="20675"/>
    <cellStyle name="Обычный 3 15" xfId="20676"/>
    <cellStyle name="Обычный 3 16" xfId="20677"/>
    <cellStyle name="Обычный 3 17" xfId="20678"/>
    <cellStyle name="Обычный 3 17 2" xfId="20679"/>
    <cellStyle name="Обычный 3 18" xfId="20680"/>
    <cellStyle name="Обычный 3 19" xfId="20681"/>
    <cellStyle name="Обычный 3 2" xfId="41"/>
    <cellStyle name="Обычный 3 2 10" xfId="20682"/>
    <cellStyle name="Обычный 3 2 10 2" xfId="20683"/>
    <cellStyle name="Обычный 3 2 10 3" xfId="20684"/>
    <cellStyle name="Обычный 3 2 11" xfId="20685"/>
    <cellStyle name="Обычный 3 2 2" xfId="20686"/>
    <cellStyle name="Обычный 3 2 2 2" xfId="42"/>
    <cellStyle name="Обычный 3 2 2 2 2" xfId="20687"/>
    <cellStyle name="Обычный 3 2 2 2 2 2" xfId="20688"/>
    <cellStyle name="Обычный 3 2 2 2 3" xfId="20689"/>
    <cellStyle name="Обычный 3 2 2 2 3 2" xfId="20690"/>
    <cellStyle name="Обычный 3 2 2 2 4" xfId="20691"/>
    <cellStyle name="Обычный 3 2 2 2 5" xfId="20692"/>
    <cellStyle name="Обычный 3 2 2 2_Копия данецк" xfId="20693"/>
    <cellStyle name="Обычный 3 2 2 3" xfId="20694"/>
    <cellStyle name="Обычный 3 2 2 3 2" xfId="20695"/>
    <cellStyle name="Обычный 3 2 2 3 4" xfId="20696"/>
    <cellStyle name="Обычный 3 2 2 4" xfId="20697"/>
    <cellStyle name="Обычный 3 2 2 4 2" xfId="20698"/>
    <cellStyle name="Обычный 3 2 2 4 3" xfId="20699"/>
    <cellStyle name="Обычный 3 2 2 5" xfId="20700"/>
    <cellStyle name="Обычный 3 2 2_КС-2008 для инвест.отдела " xfId="20701"/>
    <cellStyle name="Обычный 3 2 3" xfId="20702"/>
    <cellStyle name="Обычный 3 2 3 2" xfId="20703"/>
    <cellStyle name="Обычный 3 2 3 2 2" xfId="20704"/>
    <cellStyle name="Обычный 3 2 3 3" xfId="20705"/>
    <cellStyle name="Обычный 3 2 3 3 2" xfId="20706"/>
    <cellStyle name="Обычный 3 2 3 4" xfId="20707"/>
    <cellStyle name="Обычный 3 2 3 5" xfId="20708"/>
    <cellStyle name="Обычный 3 2 3_Копия данецк" xfId="20709"/>
    <cellStyle name="Обычный 3 2 4" xfId="20710"/>
    <cellStyle name="Обычный 3 2 4 2" xfId="20711"/>
    <cellStyle name="Обычный 3 2 4 2 2" xfId="20712"/>
    <cellStyle name="Обычный 3 2 4 3" xfId="20713"/>
    <cellStyle name="Обычный 3 2 4 3 2" xfId="20714"/>
    <cellStyle name="Обычный 3 2 4 4" xfId="20715"/>
    <cellStyle name="Обычный 3 2 4 5" xfId="20716"/>
    <cellStyle name="Обычный 3 2 4_Копия данецк" xfId="20717"/>
    <cellStyle name="Обычный 3 2 5" xfId="20718"/>
    <cellStyle name="Обычный 3 2 5 2" xfId="20719"/>
    <cellStyle name="Обычный 3 2 5 3" xfId="20720"/>
    <cellStyle name="Обычный 3 2 6" xfId="20721"/>
    <cellStyle name="Обычный 3 2 6 2" xfId="20722"/>
    <cellStyle name="Обычный 3 2 6 3" xfId="20723"/>
    <cellStyle name="Обычный 3 2 7" xfId="20724"/>
    <cellStyle name="Обычный 3 2 7 2" xfId="20725"/>
    <cellStyle name="Обычный 3 2 8" xfId="20726"/>
    <cellStyle name="Обычный 3 2 8 2" xfId="20727"/>
    <cellStyle name="Обычный 3 2 9" xfId="20728"/>
    <cellStyle name="Обычный 3 2 9 2" xfId="20729"/>
    <cellStyle name="Обычный 3 2_КС-2008 для инвест.отдела " xfId="20730"/>
    <cellStyle name="Обычный 3 20" xfId="20731"/>
    <cellStyle name="Обычный 3 21" xfId="63"/>
    <cellStyle name="Обычный 3 3" xfId="20732"/>
    <cellStyle name="Обычный 3 3 2" xfId="20733"/>
    <cellStyle name="Обычный 3 3 2 2" xfId="20734"/>
    <cellStyle name="Обычный 3 3 2 2 2" xfId="20735"/>
    <cellStyle name="Обычный 3 3 2 2 3" xfId="20736"/>
    <cellStyle name="Обычный 3 3 2 3" xfId="20737"/>
    <cellStyle name="Обычный 3 3 2 4" xfId="20738"/>
    <cellStyle name="Обычный 3 3 3" xfId="20739"/>
    <cellStyle name="Обычный 3 3 3 2" xfId="20740"/>
    <cellStyle name="Обычный 3 3 3 3" xfId="20741"/>
    <cellStyle name="Обычный 3 3 4" xfId="20742"/>
    <cellStyle name="Обычный 3 3 4 2" xfId="20743"/>
    <cellStyle name="Обычный 3 3 4 3" xfId="20744"/>
    <cellStyle name="Обычный 3 3_КС-2008 для инвест.отдела " xfId="20745"/>
    <cellStyle name="Обычный 3 4" xfId="20746"/>
    <cellStyle name="Обычный 3 4 2" xfId="20747"/>
    <cellStyle name="Обычный 3 4 2 2" xfId="20748"/>
    <cellStyle name="Обычный 3 4 3" xfId="20749"/>
    <cellStyle name="Обычный 3 4 3 2" xfId="20750"/>
    <cellStyle name="Обычный 3 4 4" xfId="20751"/>
    <cellStyle name="Обычный 3 4 5" xfId="20752"/>
    <cellStyle name="Обычный 3 4_Копия данецк" xfId="20753"/>
    <cellStyle name="Обычный 3 5" xfId="20754"/>
    <cellStyle name="Обычный 3 5 2" xfId="20755"/>
    <cellStyle name="Обычный 3 5 2 2" xfId="20756"/>
    <cellStyle name="Обычный 3 5 3" xfId="20757"/>
    <cellStyle name="Обычный 3 5 3 2" xfId="20758"/>
    <cellStyle name="Обычный 3 5 4" xfId="20759"/>
    <cellStyle name="Обычный 3 5 5" xfId="20760"/>
    <cellStyle name="Обычный 3 5_Копия данецк" xfId="20761"/>
    <cellStyle name="Обычный 3 6" xfId="20762"/>
    <cellStyle name="Обычный 3 6 2" xfId="20763"/>
    <cellStyle name="Обычный 3 6 2 10" xfId="20764"/>
    <cellStyle name="Обычный 3 6 2 11" xfId="20765"/>
    <cellStyle name="Обычный 3 6 2 12" xfId="20766"/>
    <cellStyle name="Обычный 3 6 2 13" xfId="20767"/>
    <cellStyle name="Обычный 3 6 2 14" xfId="20768"/>
    <cellStyle name="Обычный 3 6 2 15" xfId="20769"/>
    <cellStyle name="Обычный 3 6 2 16" xfId="20770"/>
    <cellStyle name="Обычный 3 6 2 17" xfId="20771"/>
    <cellStyle name="Обычный 3 6 2 18" xfId="20772"/>
    <cellStyle name="Обычный 3 6 2 19" xfId="20773"/>
    <cellStyle name="Обычный 3 6 2 2" xfId="20774"/>
    <cellStyle name="Обычный 3 6 2 2 10" xfId="20775"/>
    <cellStyle name="Обычный 3 6 2 2 11" xfId="20776"/>
    <cellStyle name="Обычный 3 6 2 2 12" xfId="20777"/>
    <cellStyle name="Обычный 3 6 2 2 13" xfId="20778"/>
    <cellStyle name="Обычный 3 6 2 2 14" xfId="20779"/>
    <cellStyle name="Обычный 3 6 2 2 15" xfId="20780"/>
    <cellStyle name="Обычный 3 6 2 2 16" xfId="20781"/>
    <cellStyle name="Обычный 3 6 2 2 17" xfId="20782"/>
    <cellStyle name="Обычный 3 6 2 2 18" xfId="20783"/>
    <cellStyle name="Обычный 3 6 2 2 19" xfId="20784"/>
    <cellStyle name="Обычный 3 6 2 2 2" xfId="20785"/>
    <cellStyle name="Обычный 3 6 2 2 2 2" xfId="20786"/>
    <cellStyle name="Обычный 3 6 2 2 2 2 2" xfId="20787"/>
    <cellStyle name="Обычный 3 6 2 2 2 3" xfId="20788"/>
    <cellStyle name="Обычный 3 6 2 2 2 4" xfId="20789"/>
    <cellStyle name="Обычный 3 6 2 2 2 5" xfId="20790"/>
    <cellStyle name="Обычный 3 6 2 2 2 6" xfId="20791"/>
    <cellStyle name="Обычный 3 6 2 2 20" xfId="20792"/>
    <cellStyle name="Обычный 3 6 2 2 21" xfId="20793"/>
    <cellStyle name="Обычный 3 6 2 2 22" xfId="20794"/>
    <cellStyle name="Обычный 3 6 2 2 23" xfId="20795"/>
    <cellStyle name="Обычный 3 6 2 2 24" xfId="20796"/>
    <cellStyle name="Обычный 3 6 2 2 25" xfId="20797"/>
    <cellStyle name="Обычный 3 6 2 2 26" xfId="20798"/>
    <cellStyle name="Обычный 3 6 2 2 27" xfId="20799"/>
    <cellStyle name="Обычный 3 6 2 2 28" xfId="20800"/>
    <cellStyle name="Обычный 3 6 2 2 29" xfId="20801"/>
    <cellStyle name="Обычный 3 6 2 2 3" xfId="20802"/>
    <cellStyle name="Обычный 3 6 2 2 3 2" xfId="20803"/>
    <cellStyle name="Обычный 3 6 2 2 3 2 2" xfId="20804"/>
    <cellStyle name="Обычный 3 6 2 2 3 2 3" xfId="20805"/>
    <cellStyle name="Обычный 3 6 2 2 3 3" xfId="20806"/>
    <cellStyle name="Обычный 3 6 2 2 3 3 2" xfId="20807"/>
    <cellStyle name="Обычный 3 6 2 2 3 4" xfId="20808"/>
    <cellStyle name="Обычный 3 6 2 2 30" xfId="20809"/>
    <cellStyle name="Обычный 3 6 2 2 31" xfId="20810"/>
    <cellStyle name="Обычный 3 6 2 2 32" xfId="20811"/>
    <cellStyle name="Обычный 3 6 2 2 4" xfId="20812"/>
    <cellStyle name="Обычный 3 6 2 2 4 2" xfId="20813"/>
    <cellStyle name="Обычный 3 6 2 2 4 3" xfId="20814"/>
    <cellStyle name="Обычный 3 6 2 2 5" xfId="20815"/>
    <cellStyle name="Обычный 3 6 2 2 5 2" xfId="20816"/>
    <cellStyle name="Обычный 3 6 2 2 6" xfId="20817"/>
    <cellStyle name="Обычный 3 6 2 2 7" xfId="20818"/>
    <cellStyle name="Обычный 3 6 2 2 8" xfId="20819"/>
    <cellStyle name="Обычный 3 6 2 2 9" xfId="20820"/>
    <cellStyle name="Обычный 3 6 2 20" xfId="20821"/>
    <cellStyle name="Обычный 3 6 2 21" xfId="20822"/>
    <cellStyle name="Обычный 3 6 2 22" xfId="20823"/>
    <cellStyle name="Обычный 3 6 2 23" xfId="20824"/>
    <cellStyle name="Обычный 3 6 2 24" xfId="20825"/>
    <cellStyle name="Обычный 3 6 2 25" xfId="20826"/>
    <cellStyle name="Обычный 3 6 2 26" xfId="20827"/>
    <cellStyle name="Обычный 3 6 2 27" xfId="20828"/>
    <cellStyle name="Обычный 3 6 2 28" xfId="20829"/>
    <cellStyle name="Обычный 3 6 2 29" xfId="20830"/>
    <cellStyle name="Обычный 3 6 2 3" xfId="20831"/>
    <cellStyle name="Обычный 3 6 2 3 10" xfId="20832"/>
    <cellStyle name="Обычный 3 6 2 3 11" xfId="20833"/>
    <cellStyle name="Обычный 3 6 2 3 12" xfId="20834"/>
    <cellStyle name="Обычный 3 6 2 3 13" xfId="20835"/>
    <cellStyle name="Обычный 3 6 2 3 14" xfId="20836"/>
    <cellStyle name="Обычный 3 6 2 3 15" xfId="20837"/>
    <cellStyle name="Обычный 3 6 2 3 16" xfId="20838"/>
    <cellStyle name="Обычный 3 6 2 3 17" xfId="20839"/>
    <cellStyle name="Обычный 3 6 2 3 18" xfId="20840"/>
    <cellStyle name="Обычный 3 6 2 3 19" xfId="20841"/>
    <cellStyle name="Обычный 3 6 2 3 2" xfId="20842"/>
    <cellStyle name="Обычный 3 6 2 3 2 2" xfId="20843"/>
    <cellStyle name="Обычный 3 6 2 3 2 2 2" xfId="20844"/>
    <cellStyle name="Обычный 3 6 2 3 2 3" xfId="20845"/>
    <cellStyle name="Обычный 3 6 2 3 2 4" xfId="20846"/>
    <cellStyle name="Обычный 3 6 2 3 2 5" xfId="20847"/>
    <cellStyle name="Обычный 3 6 2 3 2 6" xfId="20848"/>
    <cellStyle name="Обычный 3 6 2 3 20" xfId="20849"/>
    <cellStyle name="Обычный 3 6 2 3 21" xfId="20850"/>
    <cellStyle name="Обычный 3 6 2 3 22" xfId="20851"/>
    <cellStyle name="Обычный 3 6 2 3 23" xfId="20852"/>
    <cellStyle name="Обычный 3 6 2 3 24" xfId="20853"/>
    <cellStyle name="Обычный 3 6 2 3 25" xfId="20854"/>
    <cellStyle name="Обычный 3 6 2 3 26" xfId="20855"/>
    <cellStyle name="Обычный 3 6 2 3 27" xfId="20856"/>
    <cellStyle name="Обычный 3 6 2 3 28" xfId="20857"/>
    <cellStyle name="Обычный 3 6 2 3 29" xfId="20858"/>
    <cellStyle name="Обычный 3 6 2 3 3" xfId="20859"/>
    <cellStyle name="Обычный 3 6 2 3 3 2" xfId="20860"/>
    <cellStyle name="Обычный 3 6 2 3 3 2 2" xfId="20861"/>
    <cellStyle name="Обычный 3 6 2 3 3 2 3" xfId="20862"/>
    <cellStyle name="Обычный 3 6 2 3 3 3" xfId="20863"/>
    <cellStyle name="Обычный 3 6 2 3 3 3 2" xfId="20864"/>
    <cellStyle name="Обычный 3 6 2 3 3 4" xfId="20865"/>
    <cellStyle name="Обычный 3 6 2 3 30" xfId="20866"/>
    <cellStyle name="Обычный 3 6 2 3 31" xfId="20867"/>
    <cellStyle name="Обычный 3 6 2 3 32" xfId="20868"/>
    <cellStyle name="Обычный 3 6 2 3 4" xfId="20869"/>
    <cellStyle name="Обычный 3 6 2 3 4 2" xfId="20870"/>
    <cellStyle name="Обычный 3 6 2 3 4 3" xfId="20871"/>
    <cellStyle name="Обычный 3 6 2 3 5" xfId="20872"/>
    <cellStyle name="Обычный 3 6 2 3 5 2" xfId="20873"/>
    <cellStyle name="Обычный 3 6 2 3 6" xfId="20874"/>
    <cellStyle name="Обычный 3 6 2 3 7" xfId="20875"/>
    <cellStyle name="Обычный 3 6 2 3 8" xfId="20876"/>
    <cellStyle name="Обычный 3 6 2 3 9" xfId="20877"/>
    <cellStyle name="Обычный 3 6 2 30" xfId="20878"/>
    <cellStyle name="Обычный 3 6 2 31" xfId="20879"/>
    <cellStyle name="Обычный 3 6 2 32" xfId="20880"/>
    <cellStyle name="Обычный 3 6 2 33" xfId="20881"/>
    <cellStyle name="Обычный 3 6 2 34" xfId="20882"/>
    <cellStyle name="Обычный 3 6 2 35" xfId="20883"/>
    <cellStyle name="Обычный 3 6 2 4" xfId="20884"/>
    <cellStyle name="Обычный 3 6 2 4 10" xfId="20885"/>
    <cellStyle name="Обычный 3 6 2 4 11" xfId="20886"/>
    <cellStyle name="Обычный 3 6 2 4 12" xfId="20887"/>
    <cellStyle name="Обычный 3 6 2 4 13" xfId="20888"/>
    <cellStyle name="Обычный 3 6 2 4 14" xfId="20889"/>
    <cellStyle name="Обычный 3 6 2 4 15" xfId="20890"/>
    <cellStyle name="Обычный 3 6 2 4 16" xfId="20891"/>
    <cellStyle name="Обычный 3 6 2 4 17" xfId="20892"/>
    <cellStyle name="Обычный 3 6 2 4 18" xfId="20893"/>
    <cellStyle name="Обычный 3 6 2 4 19" xfId="20894"/>
    <cellStyle name="Обычный 3 6 2 4 2" xfId="20895"/>
    <cellStyle name="Обычный 3 6 2 4 2 2" xfId="20896"/>
    <cellStyle name="Обычный 3 6 2 4 2 2 2" xfId="20897"/>
    <cellStyle name="Обычный 3 6 2 4 2 3" xfId="20898"/>
    <cellStyle name="Обычный 3 6 2 4 2 4" xfId="20899"/>
    <cellStyle name="Обычный 3 6 2 4 2 5" xfId="20900"/>
    <cellStyle name="Обычный 3 6 2 4 2 6" xfId="20901"/>
    <cellStyle name="Обычный 3 6 2 4 20" xfId="20902"/>
    <cellStyle name="Обычный 3 6 2 4 21" xfId="20903"/>
    <cellStyle name="Обычный 3 6 2 4 22" xfId="20904"/>
    <cellStyle name="Обычный 3 6 2 4 23" xfId="20905"/>
    <cellStyle name="Обычный 3 6 2 4 24" xfId="20906"/>
    <cellStyle name="Обычный 3 6 2 4 25" xfId="20907"/>
    <cellStyle name="Обычный 3 6 2 4 26" xfId="20908"/>
    <cellStyle name="Обычный 3 6 2 4 27" xfId="20909"/>
    <cellStyle name="Обычный 3 6 2 4 28" xfId="20910"/>
    <cellStyle name="Обычный 3 6 2 4 29" xfId="20911"/>
    <cellStyle name="Обычный 3 6 2 4 3" xfId="20912"/>
    <cellStyle name="Обычный 3 6 2 4 3 2" xfId="20913"/>
    <cellStyle name="Обычный 3 6 2 4 3 2 2" xfId="20914"/>
    <cellStyle name="Обычный 3 6 2 4 3 2 3" xfId="20915"/>
    <cellStyle name="Обычный 3 6 2 4 3 3" xfId="20916"/>
    <cellStyle name="Обычный 3 6 2 4 3 3 2" xfId="20917"/>
    <cellStyle name="Обычный 3 6 2 4 3 4" xfId="20918"/>
    <cellStyle name="Обычный 3 6 2 4 30" xfId="20919"/>
    <cellStyle name="Обычный 3 6 2 4 31" xfId="20920"/>
    <cellStyle name="Обычный 3 6 2 4 32" xfId="20921"/>
    <cellStyle name="Обычный 3 6 2 4 4" xfId="20922"/>
    <cellStyle name="Обычный 3 6 2 4 4 2" xfId="20923"/>
    <cellStyle name="Обычный 3 6 2 4 4 3" xfId="20924"/>
    <cellStyle name="Обычный 3 6 2 4 5" xfId="20925"/>
    <cellStyle name="Обычный 3 6 2 4 5 2" xfId="20926"/>
    <cellStyle name="Обычный 3 6 2 4 6" xfId="20927"/>
    <cellStyle name="Обычный 3 6 2 4 7" xfId="20928"/>
    <cellStyle name="Обычный 3 6 2 4 8" xfId="20929"/>
    <cellStyle name="Обычный 3 6 2 4 9" xfId="20930"/>
    <cellStyle name="Обычный 3 6 2 5" xfId="20931"/>
    <cellStyle name="Обычный 3 6 2 5 2" xfId="20932"/>
    <cellStyle name="Обычный 3 6 2 5 2 2" xfId="20933"/>
    <cellStyle name="Обычный 3 6 2 5 3" xfId="20934"/>
    <cellStyle name="Обычный 3 6 2 5 4" xfId="20935"/>
    <cellStyle name="Обычный 3 6 2 5 5" xfId="20936"/>
    <cellStyle name="Обычный 3 6 2 5 6" xfId="20937"/>
    <cellStyle name="Обычный 3 6 2 6" xfId="20938"/>
    <cellStyle name="Обычный 3 6 2 6 2" xfId="20939"/>
    <cellStyle name="Обычный 3 6 2 6 2 2" xfId="20940"/>
    <cellStyle name="Обычный 3 6 2 6 2 3" xfId="20941"/>
    <cellStyle name="Обычный 3 6 2 6 3" xfId="20942"/>
    <cellStyle name="Обычный 3 6 2 6 3 2" xfId="20943"/>
    <cellStyle name="Обычный 3 6 2 6 4" xfId="20944"/>
    <cellStyle name="Обычный 3 6 2 7" xfId="20945"/>
    <cellStyle name="Обычный 3 6 2 7 2" xfId="20946"/>
    <cellStyle name="Обычный 3 6 2 7 3" xfId="20947"/>
    <cellStyle name="Обычный 3 6 2 8" xfId="20948"/>
    <cellStyle name="Обычный 3 6 2 8 2" xfId="20949"/>
    <cellStyle name="Обычный 3 6 2 9" xfId="20950"/>
    <cellStyle name="Обычный 3 6 2_Копия данецк" xfId="20951"/>
    <cellStyle name="Обычный 3 6 3" xfId="20952"/>
    <cellStyle name="Обычный 3 7" xfId="20953"/>
    <cellStyle name="Обычный 3 7 2" xfId="20954"/>
    <cellStyle name="Обычный 3 7 3" xfId="20955"/>
    <cellStyle name="Обычный 3 8" xfId="20956"/>
    <cellStyle name="Обычный 3 8 10" xfId="20957"/>
    <cellStyle name="Обычный 3 8 11" xfId="20958"/>
    <cellStyle name="Обычный 3 8 12" xfId="20959"/>
    <cellStyle name="Обычный 3 8 13" xfId="20960"/>
    <cellStyle name="Обычный 3 8 14" xfId="20961"/>
    <cellStyle name="Обычный 3 8 15" xfId="20962"/>
    <cellStyle name="Обычный 3 8 16" xfId="20963"/>
    <cellStyle name="Обычный 3 8 17" xfId="20964"/>
    <cellStyle name="Обычный 3 8 18" xfId="20965"/>
    <cellStyle name="Обычный 3 8 19" xfId="20966"/>
    <cellStyle name="Обычный 3 8 2" xfId="20967"/>
    <cellStyle name="Обычный 3 8 2 10" xfId="20968"/>
    <cellStyle name="Обычный 3 8 2 11" xfId="20969"/>
    <cellStyle name="Обычный 3 8 2 12" xfId="20970"/>
    <cellStyle name="Обычный 3 8 2 13" xfId="20971"/>
    <cellStyle name="Обычный 3 8 2 14" xfId="20972"/>
    <cellStyle name="Обычный 3 8 2 15" xfId="20973"/>
    <cellStyle name="Обычный 3 8 2 16" xfId="20974"/>
    <cellStyle name="Обычный 3 8 2 17" xfId="20975"/>
    <cellStyle name="Обычный 3 8 2 18" xfId="20976"/>
    <cellStyle name="Обычный 3 8 2 19" xfId="20977"/>
    <cellStyle name="Обычный 3 8 2 2" xfId="20978"/>
    <cellStyle name="Обычный 3 8 2 2 2" xfId="20979"/>
    <cellStyle name="Обычный 3 8 2 2 3" xfId="20980"/>
    <cellStyle name="Обычный 3 8 2 20" xfId="20981"/>
    <cellStyle name="Обычный 3 8 2 21" xfId="20982"/>
    <cellStyle name="Обычный 3 8 2 22" xfId="20983"/>
    <cellStyle name="Обычный 3 8 2 23" xfId="20984"/>
    <cellStyle name="Обычный 3 8 2 24" xfId="20985"/>
    <cellStyle name="Обычный 3 8 2 25" xfId="20986"/>
    <cellStyle name="Обычный 3 8 2 26" xfId="20987"/>
    <cellStyle name="Обычный 3 8 2 27" xfId="20988"/>
    <cellStyle name="Обычный 3 8 2 28" xfId="20989"/>
    <cellStyle name="Обычный 3 8 2 29" xfId="20990"/>
    <cellStyle name="Обычный 3 8 2 3" xfId="20991"/>
    <cellStyle name="Обычный 3 8 2 30" xfId="20992"/>
    <cellStyle name="Обычный 3 8 2 31" xfId="20993"/>
    <cellStyle name="Обычный 3 8 2 32" xfId="20994"/>
    <cellStyle name="Обычный 3 8 2 4" xfId="20995"/>
    <cellStyle name="Обычный 3 8 2 5" xfId="20996"/>
    <cellStyle name="Обычный 3 8 2 6" xfId="20997"/>
    <cellStyle name="Обычный 3 8 2 7" xfId="20998"/>
    <cellStyle name="Обычный 3 8 2 8" xfId="20999"/>
    <cellStyle name="Обычный 3 8 2 9" xfId="21000"/>
    <cellStyle name="Обычный 3 8 20" xfId="21001"/>
    <cellStyle name="Обычный 3 8 21" xfId="21002"/>
    <cellStyle name="Обычный 3 8 22" xfId="21003"/>
    <cellStyle name="Обычный 3 8 23" xfId="21004"/>
    <cellStyle name="Обычный 3 8 24" xfId="21005"/>
    <cellStyle name="Обычный 3 8 25" xfId="21006"/>
    <cellStyle name="Обычный 3 8 26" xfId="21007"/>
    <cellStyle name="Обычный 3 8 27" xfId="21008"/>
    <cellStyle name="Обычный 3 8 28" xfId="21009"/>
    <cellStyle name="Обычный 3 8 29" xfId="21010"/>
    <cellStyle name="Обычный 3 8 3" xfId="21011"/>
    <cellStyle name="Обычный 3 8 3 2" xfId="21012"/>
    <cellStyle name="Обычный 3 8 3 2 2" xfId="21013"/>
    <cellStyle name="Обычный 3 8 3 2 3" xfId="21014"/>
    <cellStyle name="Обычный 3 8 3 3" xfId="21015"/>
    <cellStyle name="Обычный 3 8 3 4" xfId="21016"/>
    <cellStyle name="Обычный 3 8 30" xfId="21017"/>
    <cellStyle name="Обычный 3 8 31" xfId="21018"/>
    <cellStyle name="Обычный 3 8 32" xfId="21019"/>
    <cellStyle name="Обычный 3 8 4" xfId="21020"/>
    <cellStyle name="Обычный 3 8 4 2" xfId="21021"/>
    <cellStyle name="Обычный 3 8 4 3" xfId="21022"/>
    <cellStyle name="Обычный 3 8 5" xfId="21023"/>
    <cellStyle name="Обычный 3 8 6" xfId="21024"/>
    <cellStyle name="Обычный 3 8 7" xfId="21025"/>
    <cellStyle name="Обычный 3 8 8" xfId="21026"/>
    <cellStyle name="Обычный 3 8 9" xfId="21027"/>
    <cellStyle name="Обычный 3 9" xfId="21028"/>
    <cellStyle name="Обычный 3 9 10" xfId="21029"/>
    <cellStyle name="Обычный 3 9 11" xfId="21030"/>
    <cellStyle name="Обычный 3 9 12" xfId="21031"/>
    <cellStyle name="Обычный 3 9 13" xfId="21032"/>
    <cellStyle name="Обычный 3 9 14" xfId="21033"/>
    <cellStyle name="Обычный 3 9 15" xfId="21034"/>
    <cellStyle name="Обычный 3 9 16" xfId="21035"/>
    <cellStyle name="Обычный 3 9 17" xfId="21036"/>
    <cellStyle name="Обычный 3 9 18" xfId="21037"/>
    <cellStyle name="Обычный 3 9 19" xfId="21038"/>
    <cellStyle name="Обычный 3 9 2" xfId="21039"/>
    <cellStyle name="Обычный 3 9 2 10" xfId="21040"/>
    <cellStyle name="Обычный 3 9 2 11" xfId="21041"/>
    <cellStyle name="Обычный 3 9 2 12" xfId="21042"/>
    <cellStyle name="Обычный 3 9 2 13" xfId="21043"/>
    <cellStyle name="Обычный 3 9 2 14" xfId="21044"/>
    <cellStyle name="Обычный 3 9 2 15" xfId="21045"/>
    <cellStyle name="Обычный 3 9 2 16" xfId="21046"/>
    <cellStyle name="Обычный 3 9 2 17" xfId="21047"/>
    <cellStyle name="Обычный 3 9 2 18" xfId="21048"/>
    <cellStyle name="Обычный 3 9 2 19" xfId="21049"/>
    <cellStyle name="Обычный 3 9 2 2" xfId="21050"/>
    <cellStyle name="Обычный 3 9 2 2 2" xfId="21051"/>
    <cellStyle name="Обычный 3 9 2 2 3" xfId="21052"/>
    <cellStyle name="Обычный 3 9 2 20" xfId="21053"/>
    <cellStyle name="Обычный 3 9 2 21" xfId="21054"/>
    <cellStyle name="Обычный 3 9 2 22" xfId="21055"/>
    <cellStyle name="Обычный 3 9 2 23" xfId="21056"/>
    <cellStyle name="Обычный 3 9 2 24" xfId="21057"/>
    <cellStyle name="Обычный 3 9 2 25" xfId="21058"/>
    <cellStyle name="Обычный 3 9 2 26" xfId="21059"/>
    <cellStyle name="Обычный 3 9 2 27" xfId="21060"/>
    <cellStyle name="Обычный 3 9 2 28" xfId="21061"/>
    <cellStyle name="Обычный 3 9 2 29" xfId="21062"/>
    <cellStyle name="Обычный 3 9 2 3" xfId="21063"/>
    <cellStyle name="Обычный 3 9 2 30" xfId="21064"/>
    <cellStyle name="Обычный 3 9 2 31" xfId="21065"/>
    <cellStyle name="Обычный 3 9 2 32" xfId="21066"/>
    <cellStyle name="Обычный 3 9 2 4" xfId="21067"/>
    <cellStyle name="Обычный 3 9 2 5" xfId="21068"/>
    <cellStyle name="Обычный 3 9 2 6" xfId="21069"/>
    <cellStyle name="Обычный 3 9 2 7" xfId="21070"/>
    <cellStyle name="Обычный 3 9 2 8" xfId="21071"/>
    <cellStyle name="Обычный 3 9 2 9" xfId="21072"/>
    <cellStyle name="Обычный 3 9 20" xfId="21073"/>
    <cellStyle name="Обычный 3 9 21" xfId="21074"/>
    <cellStyle name="Обычный 3 9 22" xfId="21075"/>
    <cellStyle name="Обычный 3 9 23" xfId="21076"/>
    <cellStyle name="Обычный 3 9 24" xfId="21077"/>
    <cellStyle name="Обычный 3 9 25" xfId="21078"/>
    <cellStyle name="Обычный 3 9 26" xfId="21079"/>
    <cellStyle name="Обычный 3 9 27" xfId="21080"/>
    <cellStyle name="Обычный 3 9 28" xfId="21081"/>
    <cellStyle name="Обычный 3 9 29" xfId="21082"/>
    <cellStyle name="Обычный 3 9 3" xfId="21083"/>
    <cellStyle name="Обычный 3 9 3 2" xfId="21084"/>
    <cellStyle name="Обычный 3 9 3 2 2" xfId="21085"/>
    <cellStyle name="Обычный 3 9 3 2 3" xfId="21086"/>
    <cellStyle name="Обычный 3 9 3 3" xfId="21087"/>
    <cellStyle name="Обычный 3 9 3 4" xfId="21088"/>
    <cellStyle name="Обычный 3 9 30" xfId="21089"/>
    <cellStyle name="Обычный 3 9 31" xfId="21090"/>
    <cellStyle name="Обычный 3 9 32" xfId="21091"/>
    <cellStyle name="Обычный 3 9 4" xfId="21092"/>
    <cellStyle name="Обычный 3 9 4 2" xfId="21093"/>
    <cellStyle name="Обычный 3 9 4 3" xfId="21094"/>
    <cellStyle name="Обычный 3 9 5" xfId="21095"/>
    <cellStyle name="Обычный 3 9 6" xfId="21096"/>
    <cellStyle name="Обычный 3 9 7" xfId="21097"/>
    <cellStyle name="Обычный 3 9 8" xfId="21098"/>
    <cellStyle name="Обычный 3 9 9" xfId="21099"/>
    <cellStyle name="Обычный 3_19_Сташкова списание  незав стр-ва (пристройка-магазин)" xfId="21100"/>
    <cellStyle name="Обычный 30" xfId="21101"/>
    <cellStyle name="Обычный 30 1" xfId="21102"/>
    <cellStyle name="Обычный 30 10" xfId="21103"/>
    <cellStyle name="Обычный 30 11" xfId="21104"/>
    <cellStyle name="Обычный 30 12" xfId="21105"/>
    <cellStyle name="Обычный 30 13" xfId="21106"/>
    <cellStyle name="Обычный 30 14" xfId="21107"/>
    <cellStyle name="Обычный 30 15" xfId="21108"/>
    <cellStyle name="Обычный 30 16" xfId="21109"/>
    <cellStyle name="Обычный 30 17" xfId="21110"/>
    <cellStyle name="Обычный 30 18" xfId="21111"/>
    <cellStyle name="Обычный 30 19" xfId="21112"/>
    <cellStyle name="Обычный 30 2" xfId="21113"/>
    <cellStyle name="Обычный 30 2 10" xfId="21114"/>
    <cellStyle name="Обычный 30 2 2" xfId="21115"/>
    <cellStyle name="Обычный 30 2 2 2" xfId="21116"/>
    <cellStyle name="Обычный 30 2 2 2 2" xfId="21117"/>
    <cellStyle name="Обычный 30 2 2 2 2 2" xfId="21118"/>
    <cellStyle name="Обычный 30 2 2 2 2 3" xfId="21119"/>
    <cellStyle name="Обычный 30 2 2 2 3" xfId="21120"/>
    <cellStyle name="Обычный 30 2 2 2 3 2" xfId="21121"/>
    <cellStyle name="Обычный 30 2 2 2 3 3" xfId="21122"/>
    <cellStyle name="Обычный 30 2 2 2 4" xfId="21123"/>
    <cellStyle name="Обычный 30 2 2 2 4 2" xfId="21124"/>
    <cellStyle name="Обычный 30 2 2 2 4 3" xfId="21125"/>
    <cellStyle name="Обычный 30 2 2 2 5" xfId="21126"/>
    <cellStyle name="Обычный 30 2 2 2 5 2" xfId="21127"/>
    <cellStyle name="Обычный 30 2 2 2 5 3" xfId="21128"/>
    <cellStyle name="Обычный 30 2 2 2 6" xfId="21129"/>
    <cellStyle name="Обычный 30 2 2 2 6 2" xfId="21130"/>
    <cellStyle name="Обычный 30 2 2 2 6 3" xfId="21131"/>
    <cellStyle name="Обычный 30 2 2 2 7" xfId="21132"/>
    <cellStyle name="Обычный 30 2 2 2 8" xfId="21133"/>
    <cellStyle name="Обычный 30 2 2 3" xfId="21134"/>
    <cellStyle name="Обычный 30 2 2 3 2" xfId="21135"/>
    <cellStyle name="Обычный 30 2 2 3 3" xfId="21136"/>
    <cellStyle name="Обычный 30 2 2 4" xfId="21137"/>
    <cellStyle name="Обычный 30 2 2 4 2" xfId="21138"/>
    <cellStyle name="Обычный 30 2 2 4 3" xfId="21139"/>
    <cellStyle name="Обычный 30 2 2 5" xfId="21140"/>
    <cellStyle name="Обычный 30 2 2 5 2" xfId="21141"/>
    <cellStyle name="Обычный 30 2 2 5 3" xfId="21142"/>
    <cellStyle name="Обычный 30 2 2 6" xfId="21143"/>
    <cellStyle name="Обычный 30 2 2 6 2" xfId="21144"/>
    <cellStyle name="Обычный 30 2 2 6 3" xfId="21145"/>
    <cellStyle name="Обычный 30 2 2 7" xfId="21146"/>
    <cellStyle name="Обычный 30 2 2 7 2" xfId="21147"/>
    <cellStyle name="Обычный 30 2 2 7 3" xfId="21148"/>
    <cellStyle name="Обычный 30 2 2 8" xfId="21149"/>
    <cellStyle name="Обычный 30 2 2 9" xfId="21150"/>
    <cellStyle name="Обычный 30 2 3" xfId="21151"/>
    <cellStyle name="Обычный 30 2 3 2" xfId="21152"/>
    <cellStyle name="Обычный 30 2 3 2 2" xfId="21153"/>
    <cellStyle name="Обычный 30 2 3 2 3" xfId="21154"/>
    <cellStyle name="Обычный 30 2 3 3" xfId="21155"/>
    <cellStyle name="Обычный 30 2 3 3 2" xfId="21156"/>
    <cellStyle name="Обычный 30 2 3 3 3" xfId="21157"/>
    <cellStyle name="Обычный 30 2 3 4" xfId="21158"/>
    <cellStyle name="Обычный 30 2 3 4 2" xfId="21159"/>
    <cellStyle name="Обычный 30 2 3 4 3" xfId="21160"/>
    <cellStyle name="Обычный 30 2 3 5" xfId="21161"/>
    <cellStyle name="Обычный 30 2 3 5 2" xfId="21162"/>
    <cellStyle name="Обычный 30 2 3 5 3" xfId="21163"/>
    <cellStyle name="Обычный 30 2 3 6" xfId="21164"/>
    <cellStyle name="Обычный 30 2 3 6 2" xfId="21165"/>
    <cellStyle name="Обычный 30 2 3 6 3" xfId="21166"/>
    <cellStyle name="Обычный 30 2 3 7" xfId="21167"/>
    <cellStyle name="Обычный 30 2 3 8" xfId="21168"/>
    <cellStyle name="Обычный 30 2 4" xfId="21169"/>
    <cellStyle name="Обычный 30 2 4 2" xfId="21170"/>
    <cellStyle name="Обычный 30 2 4 3" xfId="21171"/>
    <cellStyle name="Обычный 30 2 5" xfId="21172"/>
    <cellStyle name="Обычный 30 2 5 2" xfId="21173"/>
    <cellStyle name="Обычный 30 2 5 3" xfId="21174"/>
    <cellStyle name="Обычный 30 2 6" xfId="21175"/>
    <cellStyle name="Обычный 30 2 6 2" xfId="21176"/>
    <cellStyle name="Обычный 30 2 6 3" xfId="21177"/>
    <cellStyle name="Обычный 30 2 7" xfId="21178"/>
    <cellStyle name="Обычный 30 2 7 2" xfId="21179"/>
    <cellStyle name="Обычный 30 2 7 3" xfId="21180"/>
    <cellStyle name="Обычный 30 2 8" xfId="21181"/>
    <cellStyle name="Обычный 30 2 8 2" xfId="21182"/>
    <cellStyle name="Обычный 30 2 8 3" xfId="21183"/>
    <cellStyle name="Обычный 30 2 9" xfId="21184"/>
    <cellStyle name="Обычный 30 20" xfId="21185"/>
    <cellStyle name="Обычный 30 21" xfId="21186"/>
    <cellStyle name="Обычный 30 22" xfId="21187"/>
    <cellStyle name="Обычный 30 23" xfId="21188"/>
    <cellStyle name="Обычный 30 24" xfId="21189"/>
    <cellStyle name="Обычный 30 25" xfId="21190"/>
    <cellStyle name="Обычный 30 26" xfId="21191"/>
    <cellStyle name="Обычный 30 27" xfId="21192"/>
    <cellStyle name="Обычный 30 28" xfId="21193"/>
    <cellStyle name="Обычный 30 29" xfId="21194"/>
    <cellStyle name="Обычный 30 3" xfId="21195"/>
    <cellStyle name="Обычный 30 3 2" xfId="21196"/>
    <cellStyle name="Обычный 30 3 2 2" xfId="21197"/>
    <cellStyle name="Обычный 30 3 2 2 2" xfId="21198"/>
    <cellStyle name="Обычный 30 3 2 2 3" xfId="21199"/>
    <cellStyle name="Обычный 30 3 2 3" xfId="21200"/>
    <cellStyle name="Обычный 30 3 2 3 2" xfId="21201"/>
    <cellStyle name="Обычный 30 3 2 3 3" xfId="21202"/>
    <cellStyle name="Обычный 30 3 2 4" xfId="21203"/>
    <cellStyle name="Обычный 30 3 2 4 2" xfId="21204"/>
    <cellStyle name="Обычный 30 3 2 4 3" xfId="21205"/>
    <cellStyle name="Обычный 30 3 2 5" xfId="21206"/>
    <cellStyle name="Обычный 30 3 2 5 2" xfId="21207"/>
    <cellStyle name="Обычный 30 3 2 5 3" xfId="21208"/>
    <cellStyle name="Обычный 30 3 2 6" xfId="21209"/>
    <cellStyle name="Обычный 30 3 2 6 2" xfId="21210"/>
    <cellStyle name="Обычный 30 3 2 6 3" xfId="21211"/>
    <cellStyle name="Обычный 30 3 2 7" xfId="21212"/>
    <cellStyle name="Обычный 30 3 2 8" xfId="21213"/>
    <cellStyle name="Обычный 30 3 3" xfId="21214"/>
    <cellStyle name="Обычный 30 3 3 2" xfId="21215"/>
    <cellStyle name="Обычный 30 3 3 3" xfId="21216"/>
    <cellStyle name="Обычный 30 3 4" xfId="21217"/>
    <cellStyle name="Обычный 30 3 4 2" xfId="21218"/>
    <cellStyle name="Обычный 30 3 4 3" xfId="21219"/>
    <cellStyle name="Обычный 30 3 5" xfId="21220"/>
    <cellStyle name="Обычный 30 3 5 2" xfId="21221"/>
    <cellStyle name="Обычный 30 3 5 3" xfId="21222"/>
    <cellStyle name="Обычный 30 3 6" xfId="21223"/>
    <cellStyle name="Обычный 30 3 6 2" xfId="21224"/>
    <cellStyle name="Обычный 30 3 6 3" xfId="21225"/>
    <cellStyle name="Обычный 30 3 7" xfId="21226"/>
    <cellStyle name="Обычный 30 3 7 2" xfId="21227"/>
    <cellStyle name="Обычный 30 3 7 3" xfId="21228"/>
    <cellStyle name="Обычный 30 3 8" xfId="21229"/>
    <cellStyle name="Обычный 30 3 9" xfId="21230"/>
    <cellStyle name="Обычный 30 30" xfId="21231"/>
    <cellStyle name="Обычный 30 31" xfId="21232"/>
    <cellStyle name="Обычный 30 32" xfId="21233"/>
    <cellStyle name="Обычный 30 4" xfId="21234"/>
    <cellStyle name="Обычный 30 4 2" xfId="21235"/>
    <cellStyle name="Обычный 30 4 2 2" xfId="21236"/>
    <cellStyle name="Обычный 30 4 2 3" xfId="21237"/>
    <cellStyle name="Обычный 30 4 3" xfId="21238"/>
    <cellStyle name="Обычный 30 4 3 2" xfId="21239"/>
    <cellStyle name="Обычный 30 4 3 3" xfId="21240"/>
    <cellStyle name="Обычный 30 4 4" xfId="21241"/>
    <cellStyle name="Обычный 30 4 4 2" xfId="21242"/>
    <cellStyle name="Обычный 30 4 4 3" xfId="21243"/>
    <cellStyle name="Обычный 30 4 5" xfId="21244"/>
    <cellStyle name="Обычный 30 4 5 2" xfId="21245"/>
    <cellStyle name="Обычный 30 4 5 3" xfId="21246"/>
    <cellStyle name="Обычный 30 4 6" xfId="21247"/>
    <cellStyle name="Обычный 30 4 6 2" xfId="21248"/>
    <cellStyle name="Обычный 30 4 6 3" xfId="21249"/>
    <cellStyle name="Обычный 30 4 7" xfId="21250"/>
    <cellStyle name="Обычный 30 4 8" xfId="21251"/>
    <cellStyle name="Обычный 30 5" xfId="21252"/>
    <cellStyle name="Обычный 30 5 2" xfId="21253"/>
    <cellStyle name="Обычный 30 5 3" xfId="21254"/>
    <cellStyle name="Обычный 30 6" xfId="21255"/>
    <cellStyle name="Обычный 30 6 2" xfId="21256"/>
    <cellStyle name="Обычный 30 6 3" xfId="21257"/>
    <cellStyle name="Обычный 30 7" xfId="21258"/>
    <cellStyle name="Обычный 30 7 2" xfId="21259"/>
    <cellStyle name="Обычный 30 7 3" xfId="21260"/>
    <cellStyle name="Обычный 30 8" xfId="21261"/>
    <cellStyle name="Обычный 30 8 2" xfId="21262"/>
    <cellStyle name="Обычный 30 8 3" xfId="21263"/>
    <cellStyle name="Обычный 30 9" xfId="21264"/>
    <cellStyle name="Обычный 30 9 2" xfId="21265"/>
    <cellStyle name="Обычный 30 9 3" xfId="21266"/>
    <cellStyle name="Обычный 31" xfId="21267"/>
    <cellStyle name="Обычный 31 10" xfId="21268"/>
    <cellStyle name="Обычный 31 11" xfId="21269"/>
    <cellStyle name="Обычный 31 12" xfId="21270"/>
    <cellStyle name="Обычный 31 13" xfId="21271"/>
    <cellStyle name="Обычный 31 14" xfId="21272"/>
    <cellStyle name="Обычный 31 15" xfId="21273"/>
    <cellStyle name="Обычный 31 16" xfId="21274"/>
    <cellStyle name="Обычный 31 17" xfId="21275"/>
    <cellStyle name="Обычный 31 18" xfId="21276"/>
    <cellStyle name="Обычный 31 19" xfId="21277"/>
    <cellStyle name="Обычный 31 2" xfId="21278"/>
    <cellStyle name="Обычный 31 2 2" xfId="21279"/>
    <cellStyle name="Обычный 31 2 2 2" xfId="21280"/>
    <cellStyle name="Обычный 31 2 2 3" xfId="21281"/>
    <cellStyle name="Обычный 31 2 3" xfId="21282"/>
    <cellStyle name="Обычный 31 2 4" xfId="21283"/>
    <cellStyle name="Обычный 31 20" xfId="21284"/>
    <cellStyle name="Обычный 31 21" xfId="21285"/>
    <cellStyle name="Обычный 31 22" xfId="21286"/>
    <cellStyle name="Обычный 31 23" xfId="21287"/>
    <cellStyle name="Обычный 31 24" xfId="21288"/>
    <cellStyle name="Обычный 31 25" xfId="21289"/>
    <cellStyle name="Обычный 31 26" xfId="21290"/>
    <cellStyle name="Обычный 31 27" xfId="21291"/>
    <cellStyle name="Обычный 31 28" xfId="21292"/>
    <cellStyle name="Обычный 31 29" xfId="21293"/>
    <cellStyle name="Обычный 31 3" xfId="21294"/>
    <cellStyle name="Обычный 31 3 2" xfId="21295"/>
    <cellStyle name="Обычный 31 3 3" xfId="21296"/>
    <cellStyle name="Обычный 31 30" xfId="21297"/>
    <cellStyle name="Обычный 31 31" xfId="21298"/>
    <cellStyle name="Обычный 31 32" xfId="21299"/>
    <cellStyle name="Обычный 31 4" xfId="21300"/>
    <cellStyle name="Обычный 31 4 2" xfId="21301"/>
    <cellStyle name="Обычный 31 4 3" xfId="21302"/>
    <cellStyle name="Обычный 31 5" xfId="21303"/>
    <cellStyle name="Обычный 31 6" xfId="21304"/>
    <cellStyle name="Обычный 31 7" xfId="21305"/>
    <cellStyle name="Обычный 31 8" xfId="21306"/>
    <cellStyle name="Обычный 31 9" xfId="21307"/>
    <cellStyle name="Обычный 32" xfId="21308"/>
    <cellStyle name="Обычный 32 2" xfId="21309"/>
    <cellStyle name="Обычный 32 2 2" xfId="21310"/>
    <cellStyle name="Обычный 32 3" xfId="21311"/>
    <cellStyle name="Обычный 32 4" xfId="21312"/>
    <cellStyle name="Обычный 32 5" xfId="21313"/>
    <cellStyle name="Обычный 32 6" xfId="21314"/>
    <cellStyle name="Обычный 33" xfId="21315"/>
    <cellStyle name="Обычный 33 2" xfId="21316"/>
    <cellStyle name="Обычный 33 2 2" xfId="21317"/>
    <cellStyle name="Обычный 33 3" xfId="21318"/>
    <cellStyle name="Обычный 33 4" xfId="21319"/>
    <cellStyle name="Обычный 34" xfId="21320"/>
    <cellStyle name="Обычный 34 2" xfId="21321"/>
    <cellStyle name="Обычный 34 2 2" xfId="21322"/>
    <cellStyle name="Обычный 34 2 3" xfId="21323"/>
    <cellStyle name="Обычный 34 3" xfId="21324"/>
    <cellStyle name="Обычный 34 4" xfId="21325"/>
    <cellStyle name="Обычный 35" xfId="21326"/>
    <cellStyle name="Обычный 35 2" xfId="21327"/>
    <cellStyle name="Обычный 35 3" xfId="21328"/>
    <cellStyle name="Обычный 35 4" xfId="21329"/>
    <cellStyle name="Обычный 36" xfId="21330"/>
    <cellStyle name="Обычный 36 2" xfId="21331"/>
    <cellStyle name="Обычный 37" xfId="21332"/>
    <cellStyle name="Обычный 37 2" xfId="21333"/>
    <cellStyle name="Обычный 38" xfId="21334"/>
    <cellStyle name="Обычный 38 2" xfId="21335"/>
    <cellStyle name="Обычный 39" xfId="21336"/>
    <cellStyle name="Обычный 39 2" xfId="21337"/>
    <cellStyle name="Обычный 39 3" xfId="21338"/>
    <cellStyle name="Обычный 4" xfId="43"/>
    <cellStyle name="Обычный 4 10" xfId="21339"/>
    <cellStyle name="Обычный 4 10 10" xfId="21340"/>
    <cellStyle name="Обычный 4 10 11" xfId="21341"/>
    <cellStyle name="Обычный 4 10 12" xfId="21342"/>
    <cellStyle name="Обычный 4 10 13" xfId="21343"/>
    <cellStyle name="Обычный 4 10 14" xfId="21344"/>
    <cellStyle name="Обычный 4 10 15" xfId="21345"/>
    <cellStyle name="Обычный 4 10 16" xfId="21346"/>
    <cellStyle name="Обычный 4 10 17" xfId="21347"/>
    <cellStyle name="Обычный 4 10 18" xfId="21348"/>
    <cellStyle name="Обычный 4 10 19" xfId="21349"/>
    <cellStyle name="Обычный 4 10 2" xfId="21350"/>
    <cellStyle name="Обычный 4 10 2 2" xfId="21351"/>
    <cellStyle name="Обычный 4 10 2 2 2" xfId="21352"/>
    <cellStyle name="Обычный 4 10 2 3" xfId="21353"/>
    <cellStyle name="Обычный 4 10 2 4" xfId="21354"/>
    <cellStyle name="Обычный 4 10 2 5" xfId="21355"/>
    <cellStyle name="Обычный 4 10 2 6" xfId="21356"/>
    <cellStyle name="Обычный 4 10 20" xfId="21357"/>
    <cellStyle name="Обычный 4 10 21" xfId="21358"/>
    <cellStyle name="Обычный 4 10 22" xfId="21359"/>
    <cellStyle name="Обычный 4 10 23" xfId="21360"/>
    <cellStyle name="Обычный 4 10 24" xfId="21361"/>
    <cellStyle name="Обычный 4 10 25" xfId="21362"/>
    <cellStyle name="Обычный 4 10 26" xfId="21363"/>
    <cellStyle name="Обычный 4 10 27" xfId="21364"/>
    <cellStyle name="Обычный 4 10 28" xfId="21365"/>
    <cellStyle name="Обычный 4 10 29" xfId="21366"/>
    <cellStyle name="Обычный 4 10 3" xfId="21367"/>
    <cellStyle name="Обычный 4 10 3 2" xfId="21368"/>
    <cellStyle name="Обычный 4 10 3 2 2" xfId="21369"/>
    <cellStyle name="Обычный 4 10 3 2 3" xfId="21370"/>
    <cellStyle name="Обычный 4 10 3 3" xfId="21371"/>
    <cellStyle name="Обычный 4 10 3 3 2" xfId="21372"/>
    <cellStyle name="Обычный 4 10 3 4" xfId="21373"/>
    <cellStyle name="Обычный 4 10 30" xfId="21374"/>
    <cellStyle name="Обычный 4 10 31" xfId="21375"/>
    <cellStyle name="Обычный 4 10 32" xfId="21376"/>
    <cellStyle name="Обычный 4 10 4" xfId="21377"/>
    <cellStyle name="Обычный 4 10 4 2" xfId="21378"/>
    <cellStyle name="Обычный 4 10 4 3" xfId="21379"/>
    <cellStyle name="Обычный 4 10 5" xfId="21380"/>
    <cellStyle name="Обычный 4 10 5 2" xfId="21381"/>
    <cellStyle name="Обычный 4 10 6" xfId="21382"/>
    <cellStyle name="Обычный 4 10 7" xfId="21383"/>
    <cellStyle name="Обычный 4 10 8" xfId="21384"/>
    <cellStyle name="Обычный 4 10 9" xfId="21385"/>
    <cellStyle name="Обычный 4 11" xfId="21386"/>
    <cellStyle name="Обычный 4 11 2" xfId="21387"/>
    <cellStyle name="Обычный 4 11 3" xfId="21388"/>
    <cellStyle name="Обычный 4 11 4" xfId="21389"/>
    <cellStyle name="Обычный 4 11 5" xfId="21390"/>
    <cellStyle name="Обычный 4 12" xfId="21391"/>
    <cellStyle name="Обычный 4 13" xfId="21392"/>
    <cellStyle name="Обычный 4 14" xfId="21393"/>
    <cellStyle name="Обычный 4 14 2" xfId="21394"/>
    <cellStyle name="Обычный 4 14 3" xfId="21395"/>
    <cellStyle name="Обычный 4 15" xfId="21396"/>
    <cellStyle name="Обычный 4 16" xfId="21397"/>
    <cellStyle name="Обычный 4 17" xfId="21398"/>
    <cellStyle name="Обычный 4 18" xfId="21399"/>
    <cellStyle name="Обычный 4 19" xfId="21400"/>
    <cellStyle name="Обычный 4 2" xfId="44"/>
    <cellStyle name="Обычный 4 2 10" xfId="21401"/>
    <cellStyle name="Обычный 4 2 11" xfId="21402"/>
    <cellStyle name="Обычный 4 2 12" xfId="21403"/>
    <cellStyle name="Обычный 4 2 13" xfId="21404"/>
    <cellStyle name="Обычный 4 2 14" xfId="21405"/>
    <cellStyle name="Обычный 4 2 15" xfId="21406"/>
    <cellStyle name="Обычный 4 2 16" xfId="21407"/>
    <cellStyle name="Обычный 4 2 17" xfId="21408"/>
    <cellStyle name="Обычный 4 2 2" xfId="21409"/>
    <cellStyle name="Обычный 4 2 2 2" xfId="21410"/>
    <cellStyle name="Обычный 4 2 2 2 2" xfId="21411"/>
    <cellStyle name="Обычный 4 2 2 2 2 2" xfId="21412"/>
    <cellStyle name="Обычный 4 2 2 2 3" xfId="21413"/>
    <cellStyle name="Обычный 4 2 2 3" xfId="21414"/>
    <cellStyle name="Обычный 4 2 2 3 2" xfId="21415"/>
    <cellStyle name="Обычный 4 2 2 4" xfId="21416"/>
    <cellStyle name="Обычный 4 2 2 5" xfId="21417"/>
    <cellStyle name="Обычный 4 2 2_Копия данецк" xfId="21418"/>
    <cellStyle name="Обычный 4 2 3" xfId="21419"/>
    <cellStyle name="Обычный 4 2 3 2" xfId="21420"/>
    <cellStyle name="Обычный 4 2 3 2 2" xfId="21421"/>
    <cellStyle name="Обычный 4 2 3 2 3" xfId="21422"/>
    <cellStyle name="Обычный 4 2 3 3" xfId="21423"/>
    <cellStyle name="Обычный 4 2 3 4" xfId="21424"/>
    <cellStyle name="Обычный 4 2 3 5" xfId="21425"/>
    <cellStyle name="Обычный 4 2 4" xfId="21426"/>
    <cellStyle name="Обычный 4 2 4 2" xfId="21427"/>
    <cellStyle name="Обычный 4 2 4 2 10" xfId="21428"/>
    <cellStyle name="Обычный 4 2 4 2 2" xfId="21429"/>
    <cellStyle name="Обычный 4 2 4 2 2 2" xfId="21430"/>
    <cellStyle name="Обычный 4 2 4 2 2 2 2" xfId="21431"/>
    <cellStyle name="Обычный 4 2 4 2 2 3" xfId="21432"/>
    <cellStyle name="Обычный 4 2 4 2 2 4" xfId="21433"/>
    <cellStyle name="Обычный 4 2 4 2 2 5" xfId="21434"/>
    <cellStyle name="Обычный 4 2 4 2 3" xfId="21435"/>
    <cellStyle name="Обычный 4 2 4 2 3 2" xfId="21436"/>
    <cellStyle name="Обычный 4 2 4 2 3 3" xfId="21437"/>
    <cellStyle name="Обычный 4 2 4 2 4" xfId="21438"/>
    <cellStyle name="Обычный 4 2 4 2 5" xfId="21439"/>
    <cellStyle name="Обычный 4 2 4 2 6" xfId="21440"/>
    <cellStyle name="Обычный 4 2 4 2 7" xfId="21441"/>
    <cellStyle name="Обычный 4 2 4 2 8" xfId="21442"/>
    <cellStyle name="Обычный 4 2 4 2 9" xfId="21443"/>
    <cellStyle name="Обычный 4 2 4 3" xfId="21444"/>
    <cellStyle name="Обычный 4 2 4 3 2" xfId="21445"/>
    <cellStyle name="Обычный 4 2 4 3 2 2" xfId="21446"/>
    <cellStyle name="Обычный 4 2 4 3 3" xfId="21447"/>
    <cellStyle name="Обычный 4 2 4 3 4" xfId="21448"/>
    <cellStyle name="Обычный 4 2 4 4" xfId="21449"/>
    <cellStyle name="Обычный 4 2 4 4 2" xfId="21450"/>
    <cellStyle name="Обычный 4 2 4 5" xfId="21451"/>
    <cellStyle name="Обычный 4 2 4 6" xfId="21452"/>
    <cellStyle name="Обычный 4 2 4 7" xfId="21453"/>
    <cellStyle name="Обычный 4 2 4 8" xfId="21454"/>
    <cellStyle name="Обычный 4 2 4_Копия данецк" xfId="21455"/>
    <cellStyle name="Обычный 4 2 5" xfId="21456"/>
    <cellStyle name="Обычный 4 2 5 10" xfId="21457"/>
    <cellStyle name="Обычный 4 2 5 2" xfId="21458"/>
    <cellStyle name="Обычный 4 2 5 2 2" xfId="21459"/>
    <cellStyle name="Обычный 4 2 5 2 2 2" xfId="21460"/>
    <cellStyle name="Обычный 4 2 5 2 3" xfId="21461"/>
    <cellStyle name="Обычный 4 2 5 2 4" xfId="21462"/>
    <cellStyle name="Обычный 4 2 5 2 5" xfId="21463"/>
    <cellStyle name="Обычный 4 2 5 3" xfId="21464"/>
    <cellStyle name="Обычный 4 2 5 3 2" xfId="21465"/>
    <cellStyle name="Обычный 4 2 5 3 3" xfId="21466"/>
    <cellStyle name="Обычный 4 2 5 4" xfId="21467"/>
    <cellStyle name="Обычный 4 2 5 5" xfId="21468"/>
    <cellStyle name="Обычный 4 2 5 6" xfId="21469"/>
    <cellStyle name="Обычный 4 2 5 7" xfId="21470"/>
    <cellStyle name="Обычный 4 2 5 8" xfId="21471"/>
    <cellStyle name="Обычный 4 2 5 9" xfId="21472"/>
    <cellStyle name="Обычный 4 2 6" xfId="21473"/>
    <cellStyle name="Обычный 4 2 6 10" xfId="21474"/>
    <cellStyle name="Обычный 4 2 6 2" xfId="21475"/>
    <cellStyle name="Обычный 4 2 6 2 2" xfId="21476"/>
    <cellStyle name="Обычный 4 2 6 2 2 2" xfId="21477"/>
    <cellStyle name="Обычный 4 2 6 2 3" xfId="21478"/>
    <cellStyle name="Обычный 4 2 6 2 4" xfId="21479"/>
    <cellStyle name="Обычный 4 2 6 2 5" xfId="21480"/>
    <cellStyle name="Обычный 4 2 6 3" xfId="21481"/>
    <cellStyle name="Обычный 4 2 6 3 2" xfId="21482"/>
    <cellStyle name="Обычный 4 2 6 3 3" xfId="21483"/>
    <cellStyle name="Обычный 4 2 6 4" xfId="21484"/>
    <cellStyle name="Обычный 4 2 6 5" xfId="21485"/>
    <cellStyle name="Обычный 4 2 6 6" xfId="21486"/>
    <cellStyle name="Обычный 4 2 6 7" xfId="21487"/>
    <cellStyle name="Обычный 4 2 6 8" xfId="21488"/>
    <cellStyle name="Обычный 4 2 6 9" xfId="21489"/>
    <cellStyle name="Обычный 4 2 7" xfId="21490"/>
    <cellStyle name="Обычный 4 2 7 2" xfId="21491"/>
    <cellStyle name="Обычный 4 2 7 3" xfId="21492"/>
    <cellStyle name="Обычный 4 2 8" xfId="21493"/>
    <cellStyle name="Обычный 4 2 9" xfId="21494"/>
    <cellStyle name="Обычный 4 2_Инвестпрограмма 16_18_ГУП CКС 03 07 15" xfId="21495"/>
    <cellStyle name="Обычный 4 20" xfId="21496"/>
    <cellStyle name="Обычный 4 21" xfId="21497"/>
    <cellStyle name="Обычный 4 3" xfId="21498"/>
    <cellStyle name="Обычный 4 3 2" xfId="21499"/>
    <cellStyle name="Обычный 4 3 2 2" xfId="21500"/>
    <cellStyle name="Обычный 4 3 2 3" xfId="21501"/>
    <cellStyle name="Обычный 4 3 3" xfId="21502"/>
    <cellStyle name="Обычный 4 3 3 2" xfId="21503"/>
    <cellStyle name="Обычный 4 3 3 3" xfId="21504"/>
    <cellStyle name="Обычный 4 3 4" xfId="21505"/>
    <cellStyle name="Обычный 4 3 5" xfId="21506"/>
    <cellStyle name="Обычный 4 4" xfId="21507"/>
    <cellStyle name="Обычный 4 4 10" xfId="21508"/>
    <cellStyle name="Обычный 4 4 10 2" xfId="21509"/>
    <cellStyle name="Обычный 4 4 10 3" xfId="21510"/>
    <cellStyle name="Обычный 4 4 11" xfId="21511"/>
    <cellStyle name="Обычный 4 4 11 2" xfId="21512"/>
    <cellStyle name="Обычный 4 4 11 3" xfId="21513"/>
    <cellStyle name="Обычный 4 4 12" xfId="21514"/>
    <cellStyle name="Обычный 4 4 13" xfId="21515"/>
    <cellStyle name="Обычный 4 4 14" xfId="21516"/>
    <cellStyle name="Обычный 4 4 15" xfId="21517"/>
    <cellStyle name="Обычный 4 4 16" xfId="21518"/>
    <cellStyle name="Обычный 4 4 17" xfId="21519"/>
    <cellStyle name="Обычный 4 4 18" xfId="21520"/>
    <cellStyle name="Обычный 4 4 19" xfId="21521"/>
    <cellStyle name="Обычный 4 4 2" xfId="21522"/>
    <cellStyle name="Обычный 4 4 2 10" xfId="21523"/>
    <cellStyle name="Обычный 4 4 2 11" xfId="21524"/>
    <cellStyle name="Обычный 4 4 2 12" xfId="21525"/>
    <cellStyle name="Обычный 4 4 2 13" xfId="21526"/>
    <cellStyle name="Обычный 4 4 2 14" xfId="21527"/>
    <cellStyle name="Обычный 4 4 2 15" xfId="21528"/>
    <cellStyle name="Обычный 4 4 2 16" xfId="21529"/>
    <cellStyle name="Обычный 4 4 2 17" xfId="21530"/>
    <cellStyle name="Обычный 4 4 2 18" xfId="21531"/>
    <cellStyle name="Обычный 4 4 2 19" xfId="21532"/>
    <cellStyle name="Обычный 4 4 2 2" xfId="21533"/>
    <cellStyle name="Обычный 4 4 2 2 10" xfId="21534"/>
    <cellStyle name="Обычный 4 4 2 2 11" xfId="21535"/>
    <cellStyle name="Обычный 4 4 2 2 12" xfId="21536"/>
    <cellStyle name="Обычный 4 4 2 2 13" xfId="21537"/>
    <cellStyle name="Обычный 4 4 2 2 14" xfId="21538"/>
    <cellStyle name="Обычный 4 4 2 2 15" xfId="21539"/>
    <cellStyle name="Обычный 4 4 2 2 16" xfId="21540"/>
    <cellStyle name="Обычный 4 4 2 2 17" xfId="21541"/>
    <cellStyle name="Обычный 4 4 2 2 18" xfId="21542"/>
    <cellStyle name="Обычный 4 4 2 2 19" xfId="21543"/>
    <cellStyle name="Обычный 4 4 2 2 2" xfId="21544"/>
    <cellStyle name="Обычный 4 4 2 2 2 2" xfId="21545"/>
    <cellStyle name="Обычный 4 4 2 2 2 2 2" xfId="21546"/>
    <cellStyle name="Обычный 4 4 2 2 2 2 3" xfId="21547"/>
    <cellStyle name="Обычный 4 4 2 2 2 3" xfId="21548"/>
    <cellStyle name="Обычный 4 4 2 2 2 3 2" xfId="21549"/>
    <cellStyle name="Обычный 4 4 2 2 2 3 3" xfId="21550"/>
    <cellStyle name="Обычный 4 4 2 2 2 4" xfId="21551"/>
    <cellStyle name="Обычный 4 4 2 2 2 4 2" xfId="21552"/>
    <cellStyle name="Обычный 4 4 2 2 2 4 3" xfId="21553"/>
    <cellStyle name="Обычный 4 4 2 2 2 5" xfId="21554"/>
    <cellStyle name="Обычный 4 4 2 2 2 5 2" xfId="21555"/>
    <cellStyle name="Обычный 4 4 2 2 2 5 3" xfId="21556"/>
    <cellStyle name="Обычный 4 4 2 2 2 6" xfId="21557"/>
    <cellStyle name="Обычный 4 4 2 2 2 6 2" xfId="21558"/>
    <cellStyle name="Обычный 4 4 2 2 2 6 3" xfId="21559"/>
    <cellStyle name="Обычный 4 4 2 2 2 7" xfId="21560"/>
    <cellStyle name="Обычный 4 4 2 2 2 8" xfId="21561"/>
    <cellStyle name="Обычный 4 4 2 2 20" xfId="21562"/>
    <cellStyle name="Обычный 4 4 2 2 21" xfId="21563"/>
    <cellStyle name="Обычный 4 4 2 2 22" xfId="21564"/>
    <cellStyle name="Обычный 4 4 2 2 23" xfId="21565"/>
    <cellStyle name="Обычный 4 4 2 2 24" xfId="21566"/>
    <cellStyle name="Обычный 4 4 2 2 25" xfId="21567"/>
    <cellStyle name="Обычный 4 4 2 2 26" xfId="21568"/>
    <cellStyle name="Обычный 4 4 2 2 27" xfId="21569"/>
    <cellStyle name="Обычный 4 4 2 2 28" xfId="21570"/>
    <cellStyle name="Обычный 4 4 2 2 29" xfId="21571"/>
    <cellStyle name="Обычный 4 4 2 2 3" xfId="21572"/>
    <cellStyle name="Обычный 4 4 2 2 3 2" xfId="21573"/>
    <cellStyle name="Обычный 4 4 2 2 3 2 2" xfId="21574"/>
    <cellStyle name="Обычный 4 4 2 2 3 2 3" xfId="21575"/>
    <cellStyle name="Обычный 4 4 2 2 3 3" xfId="21576"/>
    <cellStyle name="Обычный 4 4 2 2 3 3 2" xfId="21577"/>
    <cellStyle name="Обычный 4 4 2 2 3 4" xfId="21578"/>
    <cellStyle name="Обычный 4 4 2 2 30" xfId="21579"/>
    <cellStyle name="Обычный 4 4 2 2 31" xfId="21580"/>
    <cellStyle name="Обычный 4 4 2 2 32" xfId="21581"/>
    <cellStyle name="Обычный 4 4 2 2 4" xfId="21582"/>
    <cellStyle name="Обычный 4 4 2 2 4 2" xfId="21583"/>
    <cellStyle name="Обычный 4 4 2 2 4 3" xfId="21584"/>
    <cellStyle name="Обычный 4 4 2 2 5" xfId="21585"/>
    <cellStyle name="Обычный 4 4 2 2 5 2" xfId="21586"/>
    <cellStyle name="Обычный 4 4 2 2 5 3" xfId="21587"/>
    <cellStyle name="Обычный 4 4 2 2 6" xfId="21588"/>
    <cellStyle name="Обычный 4 4 2 2 6 2" xfId="21589"/>
    <cellStyle name="Обычный 4 4 2 2 6 3" xfId="21590"/>
    <cellStyle name="Обычный 4 4 2 2 7" xfId="21591"/>
    <cellStyle name="Обычный 4 4 2 2 7 2" xfId="21592"/>
    <cellStyle name="Обычный 4 4 2 2 7 3" xfId="21593"/>
    <cellStyle name="Обычный 4 4 2 2 8" xfId="21594"/>
    <cellStyle name="Обычный 4 4 2 2 9" xfId="21595"/>
    <cellStyle name="Обычный 4 4 2 20" xfId="21596"/>
    <cellStyle name="Обычный 4 4 2 21" xfId="21597"/>
    <cellStyle name="Обычный 4 4 2 22" xfId="21598"/>
    <cellStyle name="Обычный 4 4 2 23" xfId="21599"/>
    <cellStyle name="Обычный 4 4 2 24" xfId="21600"/>
    <cellStyle name="Обычный 4 4 2 25" xfId="21601"/>
    <cellStyle name="Обычный 4 4 2 26" xfId="21602"/>
    <cellStyle name="Обычный 4 4 2 27" xfId="21603"/>
    <cellStyle name="Обычный 4 4 2 28" xfId="21604"/>
    <cellStyle name="Обычный 4 4 2 29" xfId="21605"/>
    <cellStyle name="Обычный 4 4 2 3" xfId="21606"/>
    <cellStyle name="Обычный 4 4 2 3 10" xfId="21607"/>
    <cellStyle name="Обычный 4 4 2 3 11" xfId="21608"/>
    <cellStyle name="Обычный 4 4 2 3 12" xfId="21609"/>
    <cellStyle name="Обычный 4 4 2 3 13" xfId="21610"/>
    <cellStyle name="Обычный 4 4 2 3 14" xfId="21611"/>
    <cellStyle name="Обычный 4 4 2 3 15" xfId="21612"/>
    <cellStyle name="Обычный 4 4 2 3 16" xfId="21613"/>
    <cellStyle name="Обычный 4 4 2 3 17" xfId="21614"/>
    <cellStyle name="Обычный 4 4 2 3 18" xfId="21615"/>
    <cellStyle name="Обычный 4 4 2 3 19" xfId="21616"/>
    <cellStyle name="Обычный 4 4 2 3 2" xfId="21617"/>
    <cellStyle name="Обычный 4 4 2 3 2 2" xfId="21618"/>
    <cellStyle name="Обычный 4 4 2 3 2 2 2" xfId="21619"/>
    <cellStyle name="Обычный 4 4 2 3 2 3" xfId="21620"/>
    <cellStyle name="Обычный 4 4 2 3 2 4" xfId="21621"/>
    <cellStyle name="Обычный 4 4 2 3 2 5" xfId="21622"/>
    <cellStyle name="Обычный 4 4 2 3 2 6" xfId="21623"/>
    <cellStyle name="Обычный 4 4 2 3 20" xfId="21624"/>
    <cellStyle name="Обычный 4 4 2 3 21" xfId="21625"/>
    <cellStyle name="Обычный 4 4 2 3 22" xfId="21626"/>
    <cellStyle name="Обычный 4 4 2 3 23" xfId="21627"/>
    <cellStyle name="Обычный 4 4 2 3 24" xfId="21628"/>
    <cellStyle name="Обычный 4 4 2 3 25" xfId="21629"/>
    <cellStyle name="Обычный 4 4 2 3 26" xfId="21630"/>
    <cellStyle name="Обычный 4 4 2 3 27" xfId="21631"/>
    <cellStyle name="Обычный 4 4 2 3 28" xfId="21632"/>
    <cellStyle name="Обычный 4 4 2 3 29" xfId="21633"/>
    <cellStyle name="Обычный 4 4 2 3 3" xfId="21634"/>
    <cellStyle name="Обычный 4 4 2 3 3 2" xfId="21635"/>
    <cellStyle name="Обычный 4 4 2 3 3 2 2" xfId="21636"/>
    <cellStyle name="Обычный 4 4 2 3 3 2 3" xfId="21637"/>
    <cellStyle name="Обычный 4 4 2 3 3 3" xfId="21638"/>
    <cellStyle name="Обычный 4 4 2 3 3 3 2" xfId="21639"/>
    <cellStyle name="Обычный 4 4 2 3 3 4" xfId="21640"/>
    <cellStyle name="Обычный 4 4 2 3 30" xfId="21641"/>
    <cellStyle name="Обычный 4 4 2 3 31" xfId="21642"/>
    <cellStyle name="Обычный 4 4 2 3 32" xfId="21643"/>
    <cellStyle name="Обычный 4 4 2 3 4" xfId="21644"/>
    <cellStyle name="Обычный 4 4 2 3 4 2" xfId="21645"/>
    <cellStyle name="Обычный 4 4 2 3 4 3" xfId="21646"/>
    <cellStyle name="Обычный 4 4 2 3 5" xfId="21647"/>
    <cellStyle name="Обычный 4 4 2 3 5 2" xfId="21648"/>
    <cellStyle name="Обычный 4 4 2 3 5 3" xfId="21649"/>
    <cellStyle name="Обычный 4 4 2 3 6" xfId="21650"/>
    <cellStyle name="Обычный 4 4 2 3 6 2" xfId="21651"/>
    <cellStyle name="Обычный 4 4 2 3 6 3" xfId="21652"/>
    <cellStyle name="Обычный 4 4 2 3 7" xfId="21653"/>
    <cellStyle name="Обычный 4 4 2 3 8" xfId="21654"/>
    <cellStyle name="Обычный 4 4 2 3 9" xfId="21655"/>
    <cellStyle name="Обычный 4 4 2 30" xfId="21656"/>
    <cellStyle name="Обычный 4 4 2 31" xfId="21657"/>
    <cellStyle name="Обычный 4 4 2 32" xfId="21658"/>
    <cellStyle name="Обычный 4 4 2 33" xfId="21659"/>
    <cellStyle name="Обычный 4 4 2 34" xfId="21660"/>
    <cellStyle name="Обычный 4 4 2 35" xfId="21661"/>
    <cellStyle name="Обычный 4 4 2 4" xfId="21662"/>
    <cellStyle name="Обычный 4 4 2 4 10" xfId="21663"/>
    <cellStyle name="Обычный 4 4 2 4 11" xfId="21664"/>
    <cellStyle name="Обычный 4 4 2 4 12" xfId="21665"/>
    <cellStyle name="Обычный 4 4 2 4 13" xfId="21666"/>
    <cellStyle name="Обычный 4 4 2 4 14" xfId="21667"/>
    <cellStyle name="Обычный 4 4 2 4 15" xfId="21668"/>
    <cellStyle name="Обычный 4 4 2 4 16" xfId="21669"/>
    <cellStyle name="Обычный 4 4 2 4 17" xfId="21670"/>
    <cellStyle name="Обычный 4 4 2 4 18" xfId="21671"/>
    <cellStyle name="Обычный 4 4 2 4 19" xfId="21672"/>
    <cellStyle name="Обычный 4 4 2 4 2" xfId="21673"/>
    <cellStyle name="Обычный 4 4 2 4 2 2" xfId="21674"/>
    <cellStyle name="Обычный 4 4 2 4 2 2 2" xfId="21675"/>
    <cellStyle name="Обычный 4 4 2 4 2 3" xfId="21676"/>
    <cellStyle name="Обычный 4 4 2 4 2 4" xfId="21677"/>
    <cellStyle name="Обычный 4 4 2 4 2 5" xfId="21678"/>
    <cellStyle name="Обычный 4 4 2 4 2 6" xfId="21679"/>
    <cellStyle name="Обычный 4 4 2 4 20" xfId="21680"/>
    <cellStyle name="Обычный 4 4 2 4 21" xfId="21681"/>
    <cellStyle name="Обычный 4 4 2 4 22" xfId="21682"/>
    <cellStyle name="Обычный 4 4 2 4 23" xfId="21683"/>
    <cellStyle name="Обычный 4 4 2 4 24" xfId="21684"/>
    <cellStyle name="Обычный 4 4 2 4 25" xfId="21685"/>
    <cellStyle name="Обычный 4 4 2 4 26" xfId="21686"/>
    <cellStyle name="Обычный 4 4 2 4 27" xfId="21687"/>
    <cellStyle name="Обычный 4 4 2 4 28" xfId="21688"/>
    <cellStyle name="Обычный 4 4 2 4 29" xfId="21689"/>
    <cellStyle name="Обычный 4 4 2 4 3" xfId="21690"/>
    <cellStyle name="Обычный 4 4 2 4 3 2" xfId="21691"/>
    <cellStyle name="Обычный 4 4 2 4 3 2 2" xfId="21692"/>
    <cellStyle name="Обычный 4 4 2 4 3 2 3" xfId="21693"/>
    <cellStyle name="Обычный 4 4 2 4 3 3" xfId="21694"/>
    <cellStyle name="Обычный 4 4 2 4 3 3 2" xfId="21695"/>
    <cellStyle name="Обычный 4 4 2 4 3 4" xfId="21696"/>
    <cellStyle name="Обычный 4 4 2 4 30" xfId="21697"/>
    <cellStyle name="Обычный 4 4 2 4 31" xfId="21698"/>
    <cellStyle name="Обычный 4 4 2 4 32" xfId="21699"/>
    <cellStyle name="Обычный 4 4 2 4 4" xfId="21700"/>
    <cellStyle name="Обычный 4 4 2 4 4 2" xfId="21701"/>
    <cellStyle name="Обычный 4 4 2 4 4 3" xfId="21702"/>
    <cellStyle name="Обычный 4 4 2 4 5" xfId="21703"/>
    <cellStyle name="Обычный 4 4 2 4 5 2" xfId="21704"/>
    <cellStyle name="Обычный 4 4 2 4 6" xfId="21705"/>
    <cellStyle name="Обычный 4 4 2 4 7" xfId="21706"/>
    <cellStyle name="Обычный 4 4 2 4 8" xfId="21707"/>
    <cellStyle name="Обычный 4 4 2 4 9" xfId="21708"/>
    <cellStyle name="Обычный 4 4 2 5" xfId="21709"/>
    <cellStyle name="Обычный 4 4 2 5 2" xfId="21710"/>
    <cellStyle name="Обычный 4 4 2 5 2 2" xfId="21711"/>
    <cellStyle name="Обычный 4 4 2 5 3" xfId="21712"/>
    <cellStyle name="Обычный 4 4 2 5 4" xfId="21713"/>
    <cellStyle name="Обычный 4 4 2 5 5" xfId="21714"/>
    <cellStyle name="Обычный 4 4 2 5 6" xfId="21715"/>
    <cellStyle name="Обычный 4 4 2 6" xfId="21716"/>
    <cellStyle name="Обычный 4 4 2 6 2" xfId="21717"/>
    <cellStyle name="Обычный 4 4 2 6 2 2" xfId="21718"/>
    <cellStyle name="Обычный 4 4 2 6 2 3" xfId="21719"/>
    <cellStyle name="Обычный 4 4 2 6 3" xfId="21720"/>
    <cellStyle name="Обычный 4 4 2 6 3 2" xfId="21721"/>
    <cellStyle name="Обычный 4 4 2 6 4" xfId="21722"/>
    <cellStyle name="Обычный 4 4 2 7" xfId="21723"/>
    <cellStyle name="Обычный 4 4 2 7 2" xfId="21724"/>
    <cellStyle name="Обычный 4 4 2 7 3" xfId="21725"/>
    <cellStyle name="Обычный 4 4 2 8" xfId="21726"/>
    <cellStyle name="Обычный 4 4 2 8 2" xfId="21727"/>
    <cellStyle name="Обычный 4 4 2 8 3" xfId="21728"/>
    <cellStyle name="Обычный 4 4 2 9" xfId="21729"/>
    <cellStyle name="Обычный 4 4 2 9 2" xfId="21730"/>
    <cellStyle name="Обычный 4 4 2_Копия данецк" xfId="21731"/>
    <cellStyle name="Обычный 4 4 20" xfId="21732"/>
    <cellStyle name="Обычный 4 4 21" xfId="21733"/>
    <cellStyle name="Обычный 4 4 22" xfId="21734"/>
    <cellStyle name="Обычный 4 4 23" xfId="21735"/>
    <cellStyle name="Обычный 4 4 24" xfId="21736"/>
    <cellStyle name="Обычный 4 4 25" xfId="21737"/>
    <cellStyle name="Обычный 4 4 26" xfId="21738"/>
    <cellStyle name="Обычный 4 4 27" xfId="21739"/>
    <cellStyle name="Обычный 4 4 28" xfId="21740"/>
    <cellStyle name="Обычный 4 4 29" xfId="21741"/>
    <cellStyle name="Обычный 4 4 3" xfId="21742"/>
    <cellStyle name="Обычный 4 4 3 10" xfId="21743"/>
    <cellStyle name="Обычный 4 4 3 11" xfId="21744"/>
    <cellStyle name="Обычный 4 4 3 12" xfId="21745"/>
    <cellStyle name="Обычный 4 4 3 13" xfId="21746"/>
    <cellStyle name="Обычный 4 4 3 14" xfId="21747"/>
    <cellStyle name="Обычный 4 4 3 15" xfId="21748"/>
    <cellStyle name="Обычный 4 4 3 16" xfId="21749"/>
    <cellStyle name="Обычный 4 4 3 17" xfId="21750"/>
    <cellStyle name="Обычный 4 4 3 18" xfId="21751"/>
    <cellStyle name="Обычный 4 4 3 19" xfId="21752"/>
    <cellStyle name="Обычный 4 4 3 2" xfId="21753"/>
    <cellStyle name="Обычный 4 4 3 2 2" xfId="21754"/>
    <cellStyle name="Обычный 4 4 3 2 2 2" xfId="21755"/>
    <cellStyle name="Обычный 4 4 3 2 2 3" xfId="21756"/>
    <cellStyle name="Обычный 4 4 3 2 3" xfId="21757"/>
    <cellStyle name="Обычный 4 4 3 2 3 2" xfId="21758"/>
    <cellStyle name="Обычный 4 4 3 2 3 3" xfId="21759"/>
    <cellStyle name="Обычный 4 4 3 2 4" xfId="21760"/>
    <cellStyle name="Обычный 4 4 3 2 4 2" xfId="21761"/>
    <cellStyle name="Обычный 4 4 3 2 4 3" xfId="21762"/>
    <cellStyle name="Обычный 4 4 3 2 5" xfId="21763"/>
    <cellStyle name="Обычный 4 4 3 2 5 2" xfId="21764"/>
    <cellStyle name="Обычный 4 4 3 2 5 3" xfId="21765"/>
    <cellStyle name="Обычный 4 4 3 2 6" xfId="21766"/>
    <cellStyle name="Обычный 4 4 3 2 6 2" xfId="21767"/>
    <cellStyle name="Обычный 4 4 3 2 6 3" xfId="21768"/>
    <cellStyle name="Обычный 4 4 3 2 7" xfId="21769"/>
    <cellStyle name="Обычный 4 4 3 2 8" xfId="21770"/>
    <cellStyle name="Обычный 4 4 3 20" xfId="21771"/>
    <cellStyle name="Обычный 4 4 3 21" xfId="21772"/>
    <cellStyle name="Обычный 4 4 3 22" xfId="21773"/>
    <cellStyle name="Обычный 4 4 3 23" xfId="21774"/>
    <cellStyle name="Обычный 4 4 3 24" xfId="21775"/>
    <cellStyle name="Обычный 4 4 3 25" xfId="21776"/>
    <cellStyle name="Обычный 4 4 3 26" xfId="21777"/>
    <cellStyle name="Обычный 4 4 3 27" xfId="21778"/>
    <cellStyle name="Обычный 4 4 3 28" xfId="21779"/>
    <cellStyle name="Обычный 4 4 3 29" xfId="21780"/>
    <cellStyle name="Обычный 4 4 3 3" xfId="21781"/>
    <cellStyle name="Обычный 4 4 3 3 2" xfId="21782"/>
    <cellStyle name="Обычный 4 4 3 3 2 2" xfId="21783"/>
    <cellStyle name="Обычный 4 4 3 3 2 3" xfId="21784"/>
    <cellStyle name="Обычный 4 4 3 3 3" xfId="21785"/>
    <cellStyle name="Обычный 4 4 3 3 3 2" xfId="21786"/>
    <cellStyle name="Обычный 4 4 3 3 4" xfId="21787"/>
    <cellStyle name="Обычный 4 4 3 30" xfId="21788"/>
    <cellStyle name="Обычный 4 4 3 31" xfId="21789"/>
    <cellStyle name="Обычный 4 4 3 32" xfId="21790"/>
    <cellStyle name="Обычный 4 4 3 4" xfId="21791"/>
    <cellStyle name="Обычный 4 4 3 4 2" xfId="21792"/>
    <cellStyle name="Обычный 4 4 3 4 3" xfId="21793"/>
    <cellStyle name="Обычный 4 4 3 5" xfId="21794"/>
    <cellStyle name="Обычный 4 4 3 5 2" xfId="21795"/>
    <cellStyle name="Обычный 4 4 3 5 3" xfId="21796"/>
    <cellStyle name="Обычный 4 4 3 6" xfId="21797"/>
    <cellStyle name="Обычный 4 4 3 6 2" xfId="21798"/>
    <cellStyle name="Обычный 4 4 3 6 3" xfId="21799"/>
    <cellStyle name="Обычный 4 4 3 7" xfId="21800"/>
    <cellStyle name="Обычный 4 4 3 7 2" xfId="21801"/>
    <cellStyle name="Обычный 4 4 3 7 3" xfId="21802"/>
    <cellStyle name="Обычный 4 4 3 8" xfId="21803"/>
    <cellStyle name="Обычный 4 4 3 9" xfId="21804"/>
    <cellStyle name="Обычный 4 4 30" xfId="21805"/>
    <cellStyle name="Обычный 4 4 31" xfId="21806"/>
    <cellStyle name="Обычный 4 4 32" xfId="21807"/>
    <cellStyle name="Обычный 4 4 33" xfId="21808"/>
    <cellStyle name="Обычный 4 4 34" xfId="21809"/>
    <cellStyle name="Обычный 4 4 35" xfId="21810"/>
    <cellStyle name="Обычный 4 4 36" xfId="21811"/>
    <cellStyle name="Обычный 4 4 4" xfId="21812"/>
    <cellStyle name="Обычный 4 4 4 10" xfId="21813"/>
    <cellStyle name="Обычный 4 4 4 11" xfId="21814"/>
    <cellStyle name="Обычный 4 4 4 12" xfId="21815"/>
    <cellStyle name="Обычный 4 4 4 13" xfId="21816"/>
    <cellStyle name="Обычный 4 4 4 14" xfId="21817"/>
    <cellStyle name="Обычный 4 4 4 15" xfId="21818"/>
    <cellStyle name="Обычный 4 4 4 16" xfId="21819"/>
    <cellStyle name="Обычный 4 4 4 17" xfId="21820"/>
    <cellStyle name="Обычный 4 4 4 18" xfId="21821"/>
    <cellStyle name="Обычный 4 4 4 19" xfId="21822"/>
    <cellStyle name="Обычный 4 4 4 2" xfId="21823"/>
    <cellStyle name="Обычный 4 4 4 2 2" xfId="21824"/>
    <cellStyle name="Обычный 4 4 4 2 2 2" xfId="21825"/>
    <cellStyle name="Обычный 4 4 4 2 2 3" xfId="21826"/>
    <cellStyle name="Обычный 4 4 4 2 3" xfId="21827"/>
    <cellStyle name="Обычный 4 4 4 2 3 2" xfId="21828"/>
    <cellStyle name="Обычный 4 4 4 2 3 3" xfId="21829"/>
    <cellStyle name="Обычный 4 4 4 2 4" xfId="21830"/>
    <cellStyle name="Обычный 4 4 4 2 5" xfId="21831"/>
    <cellStyle name="Обычный 4 4 4 2 6" xfId="21832"/>
    <cellStyle name="Обычный 4 4 4 20" xfId="21833"/>
    <cellStyle name="Обычный 4 4 4 21" xfId="21834"/>
    <cellStyle name="Обычный 4 4 4 22" xfId="21835"/>
    <cellStyle name="Обычный 4 4 4 23" xfId="21836"/>
    <cellStyle name="Обычный 4 4 4 24" xfId="21837"/>
    <cellStyle name="Обычный 4 4 4 25" xfId="21838"/>
    <cellStyle name="Обычный 4 4 4 26" xfId="21839"/>
    <cellStyle name="Обычный 4 4 4 27" xfId="21840"/>
    <cellStyle name="Обычный 4 4 4 28" xfId="21841"/>
    <cellStyle name="Обычный 4 4 4 29" xfId="21842"/>
    <cellStyle name="Обычный 4 4 4 3" xfId="21843"/>
    <cellStyle name="Обычный 4 4 4 3 2" xfId="21844"/>
    <cellStyle name="Обычный 4 4 4 3 2 2" xfId="21845"/>
    <cellStyle name="Обычный 4 4 4 3 2 3" xfId="21846"/>
    <cellStyle name="Обычный 4 4 4 3 3" xfId="21847"/>
    <cellStyle name="Обычный 4 4 4 3 3 2" xfId="21848"/>
    <cellStyle name="Обычный 4 4 4 3 4" xfId="21849"/>
    <cellStyle name="Обычный 4 4 4 30" xfId="21850"/>
    <cellStyle name="Обычный 4 4 4 31" xfId="21851"/>
    <cellStyle name="Обычный 4 4 4 32" xfId="21852"/>
    <cellStyle name="Обычный 4 4 4 4" xfId="21853"/>
    <cellStyle name="Обычный 4 4 4 4 2" xfId="21854"/>
    <cellStyle name="Обычный 4 4 4 4 3" xfId="21855"/>
    <cellStyle name="Обычный 4 4 4 5" xfId="21856"/>
    <cellStyle name="Обычный 4 4 4 5 2" xfId="21857"/>
    <cellStyle name="Обычный 4 4 4 5 3" xfId="21858"/>
    <cellStyle name="Обычный 4 4 4 6" xfId="21859"/>
    <cellStyle name="Обычный 4 4 4 6 2" xfId="21860"/>
    <cellStyle name="Обычный 4 4 4 6 3" xfId="21861"/>
    <cellStyle name="Обычный 4 4 4 7" xfId="21862"/>
    <cellStyle name="Обычный 4 4 4 7 2" xfId="21863"/>
    <cellStyle name="Обычный 4 4 4 7 3" xfId="21864"/>
    <cellStyle name="Обычный 4 4 4 8" xfId="21865"/>
    <cellStyle name="Обычный 4 4 4 9" xfId="21866"/>
    <cellStyle name="Обычный 4 4 5" xfId="21867"/>
    <cellStyle name="Обычный 4 4 5 10" xfId="21868"/>
    <cellStyle name="Обычный 4 4 5 11" xfId="21869"/>
    <cellStyle name="Обычный 4 4 5 12" xfId="21870"/>
    <cellStyle name="Обычный 4 4 5 13" xfId="21871"/>
    <cellStyle name="Обычный 4 4 5 14" xfId="21872"/>
    <cellStyle name="Обычный 4 4 5 15" xfId="21873"/>
    <cellStyle name="Обычный 4 4 5 16" xfId="21874"/>
    <cellStyle name="Обычный 4 4 5 17" xfId="21875"/>
    <cellStyle name="Обычный 4 4 5 18" xfId="21876"/>
    <cellStyle name="Обычный 4 4 5 19" xfId="21877"/>
    <cellStyle name="Обычный 4 4 5 2" xfId="21878"/>
    <cellStyle name="Обычный 4 4 5 2 2" xfId="21879"/>
    <cellStyle name="Обычный 4 4 5 2 2 2" xfId="21880"/>
    <cellStyle name="Обычный 4 4 5 2 2 3" xfId="21881"/>
    <cellStyle name="Обычный 4 4 5 2 3" xfId="21882"/>
    <cellStyle name="Обычный 4 4 5 2 3 2" xfId="21883"/>
    <cellStyle name="Обычный 4 4 5 2 3 3" xfId="21884"/>
    <cellStyle name="Обычный 4 4 5 2 4" xfId="21885"/>
    <cellStyle name="Обычный 4 4 5 2 5" xfId="21886"/>
    <cellStyle name="Обычный 4 4 5 2 6" xfId="21887"/>
    <cellStyle name="Обычный 4 4 5 20" xfId="21888"/>
    <cellStyle name="Обычный 4 4 5 21" xfId="21889"/>
    <cellStyle name="Обычный 4 4 5 22" xfId="21890"/>
    <cellStyle name="Обычный 4 4 5 23" xfId="21891"/>
    <cellStyle name="Обычный 4 4 5 24" xfId="21892"/>
    <cellStyle name="Обычный 4 4 5 25" xfId="21893"/>
    <cellStyle name="Обычный 4 4 5 26" xfId="21894"/>
    <cellStyle name="Обычный 4 4 5 27" xfId="21895"/>
    <cellStyle name="Обычный 4 4 5 28" xfId="21896"/>
    <cellStyle name="Обычный 4 4 5 29" xfId="21897"/>
    <cellStyle name="Обычный 4 4 5 3" xfId="21898"/>
    <cellStyle name="Обычный 4 4 5 3 2" xfId="21899"/>
    <cellStyle name="Обычный 4 4 5 3 2 2" xfId="21900"/>
    <cellStyle name="Обычный 4 4 5 3 2 3" xfId="21901"/>
    <cellStyle name="Обычный 4 4 5 3 3" xfId="21902"/>
    <cellStyle name="Обычный 4 4 5 3 3 2" xfId="21903"/>
    <cellStyle name="Обычный 4 4 5 3 4" xfId="21904"/>
    <cellStyle name="Обычный 4 4 5 30" xfId="21905"/>
    <cellStyle name="Обычный 4 4 5 31" xfId="21906"/>
    <cellStyle name="Обычный 4 4 5 32" xfId="21907"/>
    <cellStyle name="Обычный 4 4 5 4" xfId="21908"/>
    <cellStyle name="Обычный 4 4 5 4 2" xfId="21909"/>
    <cellStyle name="Обычный 4 4 5 4 3" xfId="21910"/>
    <cellStyle name="Обычный 4 4 5 5" xfId="21911"/>
    <cellStyle name="Обычный 4 4 5 5 2" xfId="21912"/>
    <cellStyle name="Обычный 4 4 5 6" xfId="21913"/>
    <cellStyle name="Обычный 4 4 5 7" xfId="21914"/>
    <cellStyle name="Обычный 4 4 5 8" xfId="21915"/>
    <cellStyle name="Обычный 4 4 5 9" xfId="21916"/>
    <cellStyle name="Обычный 4 4 6" xfId="21917"/>
    <cellStyle name="Обычный 4 4 6 2" xfId="21918"/>
    <cellStyle name="Обычный 4 4 6 2 2" xfId="21919"/>
    <cellStyle name="Обычный 4 4 6 2 3" xfId="21920"/>
    <cellStyle name="Обычный 4 4 6 3" xfId="21921"/>
    <cellStyle name="Обычный 4 4 6 3 2" xfId="21922"/>
    <cellStyle name="Обычный 4 4 6 3 3" xfId="21923"/>
    <cellStyle name="Обычный 4 4 6 4" xfId="21924"/>
    <cellStyle name="Обычный 4 4 6 5" xfId="21925"/>
    <cellStyle name="Обычный 4 4 7" xfId="21926"/>
    <cellStyle name="Обычный 4 4 7 10" xfId="21927"/>
    <cellStyle name="Обычный 4 4 7 11" xfId="21928"/>
    <cellStyle name="Обычный 4 4 7 2" xfId="21929"/>
    <cellStyle name="Обычный 4 4 7 2 2" xfId="21930"/>
    <cellStyle name="Обычный 4 4 7 2 2 2" xfId="21931"/>
    <cellStyle name="Обычный 4 4 7 2 2 3" xfId="21932"/>
    <cellStyle name="Обычный 4 4 7 2 3" xfId="21933"/>
    <cellStyle name="Обычный 4 4 7 2 4" xfId="21934"/>
    <cellStyle name="Обычный 4 4 7 2 5" xfId="21935"/>
    <cellStyle name="Обычный 4 4 7 2 6" xfId="21936"/>
    <cellStyle name="Обычный 4 4 7 3" xfId="21937"/>
    <cellStyle name="Обычный 4 4 7 3 2" xfId="21938"/>
    <cellStyle name="Обычный 4 4 7 3 3" xfId="21939"/>
    <cellStyle name="Обычный 4 4 7 3 4" xfId="21940"/>
    <cellStyle name="Обычный 4 4 7 4" xfId="21941"/>
    <cellStyle name="Обычный 4 4 7 5" xfId="21942"/>
    <cellStyle name="Обычный 4 4 7 6" xfId="21943"/>
    <cellStyle name="Обычный 4 4 7 7" xfId="21944"/>
    <cellStyle name="Обычный 4 4 7 8" xfId="21945"/>
    <cellStyle name="Обычный 4 4 7 9" xfId="21946"/>
    <cellStyle name="Обычный 4 4 8" xfId="21947"/>
    <cellStyle name="Обычный 4 4 8 2" xfId="21948"/>
    <cellStyle name="Обычный 4 4 8 2 2" xfId="21949"/>
    <cellStyle name="Обычный 4 4 8 3" xfId="21950"/>
    <cellStyle name="Обычный 4 4 9" xfId="21951"/>
    <cellStyle name="Обычный 4 4 9 2" xfId="21952"/>
    <cellStyle name="Обычный 4 4 9 2 2" xfId="21953"/>
    <cellStyle name="Обычный 4 4 9 2 3" xfId="21954"/>
    <cellStyle name="Обычный 4 4 9 3" xfId="21955"/>
    <cellStyle name="Обычный 4 4 9 4" xfId="21956"/>
    <cellStyle name="Обычный 4 4 9 5" xfId="21957"/>
    <cellStyle name="Обычный 4 4_Копия данецк" xfId="21958"/>
    <cellStyle name="Обычный 4 5" xfId="21959"/>
    <cellStyle name="Обычный 4 5 2" xfId="21960"/>
    <cellStyle name="Обычный 4 5 2 2" xfId="21961"/>
    <cellStyle name="Обычный 4 5 2 2 2" xfId="21962"/>
    <cellStyle name="Обычный 4 5 2 3" xfId="21963"/>
    <cellStyle name="Обычный 4 5 3" xfId="21964"/>
    <cellStyle name="Обычный 4 5 4" xfId="21965"/>
    <cellStyle name="Обычный 4 5_Копия данецк" xfId="21966"/>
    <cellStyle name="Обычный 4 6" xfId="21967"/>
    <cellStyle name="Обычный 4 6 2" xfId="21968"/>
    <cellStyle name="Обычный 4 6 2 2" xfId="21969"/>
    <cellStyle name="Обычный 4 6 3" xfId="21970"/>
    <cellStyle name="Обычный 4 6 4" xfId="21971"/>
    <cellStyle name="Обычный 4 6_Копия данецк" xfId="21972"/>
    <cellStyle name="Обычный 4 7" xfId="21973"/>
    <cellStyle name="Обычный 4 7 2" xfId="21974"/>
    <cellStyle name="Обычный 4 7 2 2" xfId="21975"/>
    <cellStyle name="Обычный 4 7 3" xfId="21976"/>
    <cellStyle name="Обычный 4 7 4" xfId="21977"/>
    <cellStyle name="Обычный 4 7_Копия данецк" xfId="21978"/>
    <cellStyle name="Обычный 4 8" xfId="21979"/>
    <cellStyle name="Обычный 4 8 2" xfId="21980"/>
    <cellStyle name="Обычный 4 8 3" xfId="21981"/>
    <cellStyle name="Обычный 4 8 3 2" xfId="21982"/>
    <cellStyle name="Обычный 4 8 4" xfId="21983"/>
    <cellStyle name="Обычный 4 8 4 2" xfId="21984"/>
    <cellStyle name="Обычный 4 8 4 2 2" xfId="21985"/>
    <cellStyle name="Обычный 4 8 4 2 3" xfId="21986"/>
    <cellStyle name="Обычный 4 8 4 3" xfId="21987"/>
    <cellStyle name="Обычный 4 8 4 4" xfId="21988"/>
    <cellStyle name="Обычный 4 8 5" xfId="21989"/>
    <cellStyle name="Обычный 4 8 6" xfId="21990"/>
    <cellStyle name="Обычный 4 9" xfId="21991"/>
    <cellStyle name="Обычный 4 9 10" xfId="21992"/>
    <cellStyle name="Обычный 4 9 11" xfId="21993"/>
    <cellStyle name="Обычный 4 9 12" xfId="21994"/>
    <cellStyle name="Обычный 4 9 13" xfId="21995"/>
    <cellStyle name="Обычный 4 9 14" xfId="21996"/>
    <cellStyle name="Обычный 4 9 15" xfId="21997"/>
    <cellStyle name="Обычный 4 9 16" xfId="21998"/>
    <cellStyle name="Обычный 4 9 17" xfId="21999"/>
    <cellStyle name="Обычный 4 9 18" xfId="22000"/>
    <cellStyle name="Обычный 4 9 19" xfId="22001"/>
    <cellStyle name="Обычный 4 9 2" xfId="22002"/>
    <cellStyle name="Обычный 4 9 2 2" xfId="22003"/>
    <cellStyle name="Обычный 4 9 2 3" xfId="22004"/>
    <cellStyle name="Обычный 4 9 20" xfId="22005"/>
    <cellStyle name="Обычный 4 9 21" xfId="22006"/>
    <cellStyle name="Обычный 4 9 22" xfId="22007"/>
    <cellStyle name="Обычный 4 9 23" xfId="22008"/>
    <cellStyle name="Обычный 4 9 24" xfId="22009"/>
    <cellStyle name="Обычный 4 9 25" xfId="22010"/>
    <cellStyle name="Обычный 4 9 26" xfId="22011"/>
    <cellStyle name="Обычный 4 9 27" xfId="22012"/>
    <cellStyle name="Обычный 4 9 28" xfId="22013"/>
    <cellStyle name="Обычный 4 9 29" xfId="22014"/>
    <cellStyle name="Обычный 4 9 3" xfId="22015"/>
    <cellStyle name="Обычный 4 9 3 2" xfId="22016"/>
    <cellStyle name="Обычный 4 9 3 2 2" xfId="22017"/>
    <cellStyle name="Обычный 4 9 3 2 3" xfId="22018"/>
    <cellStyle name="Обычный 4 9 3 3" xfId="22019"/>
    <cellStyle name="Обычный 4 9 3 4" xfId="22020"/>
    <cellStyle name="Обычный 4 9 30" xfId="22021"/>
    <cellStyle name="Обычный 4 9 31" xfId="22022"/>
    <cellStyle name="Обычный 4 9 32" xfId="22023"/>
    <cellStyle name="Обычный 4 9 4" xfId="22024"/>
    <cellStyle name="Обычный 4 9 4 2" xfId="22025"/>
    <cellStyle name="Обычный 4 9 4 3" xfId="22026"/>
    <cellStyle name="Обычный 4 9 5" xfId="22027"/>
    <cellStyle name="Обычный 4 9 5 2" xfId="22028"/>
    <cellStyle name="Обычный 4 9 6" xfId="22029"/>
    <cellStyle name="Обычный 4 9 7" xfId="22030"/>
    <cellStyle name="Обычный 4 9 8" xfId="22031"/>
    <cellStyle name="Обычный 4 9 9" xfId="22032"/>
    <cellStyle name="Обычный 4 9_Копия данецк" xfId="22033"/>
    <cellStyle name="Обычный 4_Графики для Инвестпрограммы  2015_ГУП Крымэнерго_РЭК" xfId="22034"/>
    <cellStyle name="Обычный 40" xfId="22035"/>
    <cellStyle name="Обычный 40 2" xfId="22036"/>
    <cellStyle name="Обычный 40 3" xfId="22037"/>
    <cellStyle name="Обычный 41" xfId="22038"/>
    <cellStyle name="Обычный 41 2" xfId="22039"/>
    <cellStyle name="Обычный 42" xfId="22040"/>
    <cellStyle name="Обычный 42 2" xfId="22041"/>
    <cellStyle name="Обычный 42 3" xfId="22042"/>
    <cellStyle name="Обычный 42 4" xfId="22043"/>
    <cellStyle name="Обычный 42_Инвестпрограмма 16_18_ГУП CКС 03 07 15" xfId="22044"/>
    <cellStyle name="Обычный 43" xfId="22045"/>
    <cellStyle name="Обычный 43 2" xfId="22046"/>
    <cellStyle name="Обычный 44" xfId="22047"/>
    <cellStyle name="Обычный 44 2" xfId="22048"/>
    <cellStyle name="Обычный 44 2 2" xfId="22049"/>
    <cellStyle name="Обычный 44 3" xfId="22050"/>
    <cellStyle name="Обычный 45" xfId="22051"/>
    <cellStyle name="Обычный 45 2" xfId="22052"/>
    <cellStyle name="Обычный 45 2 2" xfId="22053"/>
    <cellStyle name="Обычный 45 2 3" xfId="22054"/>
    <cellStyle name="Обычный 45 3" xfId="22055"/>
    <cellStyle name="Обычный 45 4" xfId="22056"/>
    <cellStyle name="Обычный 46" xfId="22057"/>
    <cellStyle name="Обычный 46 2" xfId="22058"/>
    <cellStyle name="Обычный 46 2 2" xfId="22059"/>
    <cellStyle name="Обычный 46 3" xfId="22060"/>
    <cellStyle name="Обычный 47" xfId="22061"/>
    <cellStyle name="Обычный 47 2" xfId="22062"/>
    <cellStyle name="Обычный 47 3" xfId="22063"/>
    <cellStyle name="Обычный 48" xfId="22064"/>
    <cellStyle name="Обычный 49" xfId="22065"/>
    <cellStyle name="Обычный 5" xfId="45"/>
    <cellStyle name="Обычный 5 10" xfId="22066"/>
    <cellStyle name="Обычный 5 11" xfId="22067"/>
    <cellStyle name="Обычный 5 12" xfId="22068"/>
    <cellStyle name="Обычный 5 13" xfId="22069"/>
    <cellStyle name="Обычный 5 14" xfId="22070"/>
    <cellStyle name="Обычный 5 15" xfId="22071"/>
    <cellStyle name="Обычный 5 2" xfId="22072"/>
    <cellStyle name="Обычный 5 2 10" xfId="22073"/>
    <cellStyle name="Обычный 5 2 10 2" xfId="22074"/>
    <cellStyle name="Обычный 5 2 10 3" xfId="22075"/>
    <cellStyle name="Обычный 5 2 11" xfId="22076"/>
    <cellStyle name="Обычный 5 2 11 2" xfId="22077"/>
    <cellStyle name="Обычный 5 2 11 3" xfId="22078"/>
    <cellStyle name="Обычный 5 2 12" xfId="22079"/>
    <cellStyle name="Обычный 5 2 13" xfId="22080"/>
    <cellStyle name="Обычный 5 2 2" xfId="22081"/>
    <cellStyle name="Обычный 5 2 2 10" xfId="22082"/>
    <cellStyle name="Обычный 5 2 2 2" xfId="22083"/>
    <cellStyle name="Обычный 5 2 2 2 2" xfId="22084"/>
    <cellStyle name="Обычный 5 2 2 2 2 2" xfId="22085"/>
    <cellStyle name="Обычный 5 2 2 2 2 2 2" xfId="22086"/>
    <cellStyle name="Обычный 5 2 2 2 2 2 3" xfId="22087"/>
    <cellStyle name="Обычный 5 2 2 2 2 3" xfId="22088"/>
    <cellStyle name="Обычный 5 2 2 2 2 3 2" xfId="22089"/>
    <cellStyle name="Обычный 5 2 2 2 2 3 3" xfId="22090"/>
    <cellStyle name="Обычный 5 2 2 2 2 4" xfId="22091"/>
    <cellStyle name="Обычный 5 2 2 2 2 4 2" xfId="22092"/>
    <cellStyle name="Обычный 5 2 2 2 2 4 3" xfId="22093"/>
    <cellStyle name="Обычный 5 2 2 2 2 5" xfId="22094"/>
    <cellStyle name="Обычный 5 2 2 2 2 5 2" xfId="22095"/>
    <cellStyle name="Обычный 5 2 2 2 2 5 3" xfId="22096"/>
    <cellStyle name="Обычный 5 2 2 2 2 6" xfId="22097"/>
    <cellStyle name="Обычный 5 2 2 2 2 6 2" xfId="22098"/>
    <cellStyle name="Обычный 5 2 2 2 2 6 3" xfId="22099"/>
    <cellStyle name="Обычный 5 2 2 2 2 7" xfId="22100"/>
    <cellStyle name="Обычный 5 2 2 2 2 8" xfId="22101"/>
    <cellStyle name="Обычный 5 2 2 2 3" xfId="22102"/>
    <cellStyle name="Обычный 5 2 2 2 3 2" xfId="22103"/>
    <cellStyle name="Обычный 5 2 2 2 3 3" xfId="22104"/>
    <cellStyle name="Обычный 5 2 2 2 4" xfId="22105"/>
    <cellStyle name="Обычный 5 2 2 2 4 2" xfId="22106"/>
    <cellStyle name="Обычный 5 2 2 2 4 3" xfId="22107"/>
    <cellStyle name="Обычный 5 2 2 2 5" xfId="22108"/>
    <cellStyle name="Обычный 5 2 2 2 5 2" xfId="22109"/>
    <cellStyle name="Обычный 5 2 2 2 5 3" xfId="22110"/>
    <cellStyle name="Обычный 5 2 2 2 6" xfId="22111"/>
    <cellStyle name="Обычный 5 2 2 2 6 2" xfId="22112"/>
    <cellStyle name="Обычный 5 2 2 2 6 3" xfId="22113"/>
    <cellStyle name="Обычный 5 2 2 2 7" xfId="22114"/>
    <cellStyle name="Обычный 5 2 2 2 7 2" xfId="22115"/>
    <cellStyle name="Обычный 5 2 2 2 7 3" xfId="22116"/>
    <cellStyle name="Обычный 5 2 2 2 8" xfId="22117"/>
    <cellStyle name="Обычный 5 2 2 2 9" xfId="22118"/>
    <cellStyle name="Обычный 5 2 2 3" xfId="22119"/>
    <cellStyle name="Обычный 5 2 2 3 2" xfId="22120"/>
    <cellStyle name="Обычный 5 2 2 3 2 2" xfId="22121"/>
    <cellStyle name="Обычный 5 2 2 3 2 3" xfId="22122"/>
    <cellStyle name="Обычный 5 2 2 3 3" xfId="22123"/>
    <cellStyle name="Обычный 5 2 2 3 3 2" xfId="22124"/>
    <cellStyle name="Обычный 5 2 2 3 3 2 2" xfId="22125"/>
    <cellStyle name="Обычный 5 2 2 3 3 3" xfId="22126"/>
    <cellStyle name="Обычный 5 2 2 3 4" xfId="22127"/>
    <cellStyle name="Обычный 5 2 2 3 4 2" xfId="22128"/>
    <cellStyle name="Обычный 5 2 2 3 4 3" xfId="22129"/>
    <cellStyle name="Обычный 5 2 2 3 5" xfId="22130"/>
    <cellStyle name="Обычный 5 2 2 3 5 2" xfId="22131"/>
    <cellStyle name="Обычный 5 2 2 3 5 3" xfId="22132"/>
    <cellStyle name="Обычный 5 2 2 3 6" xfId="22133"/>
    <cellStyle name="Обычный 5 2 2 3 6 2" xfId="22134"/>
    <cellStyle name="Обычный 5 2 2 3 6 3" xfId="22135"/>
    <cellStyle name="Обычный 5 2 2 3 7" xfId="22136"/>
    <cellStyle name="Обычный 5 2 2 3 8" xfId="22137"/>
    <cellStyle name="Обычный 5 2 2 4" xfId="22138"/>
    <cellStyle name="Обычный 5 2 2 4 2" xfId="22139"/>
    <cellStyle name="Обычный 5 2 2 4 3" xfId="22140"/>
    <cellStyle name="Обычный 5 2 2 5" xfId="22141"/>
    <cellStyle name="Обычный 5 2 2 5 2" xfId="22142"/>
    <cellStyle name="Обычный 5 2 2 5 3" xfId="22143"/>
    <cellStyle name="Обычный 5 2 2 6" xfId="22144"/>
    <cellStyle name="Обычный 5 2 2 6 2" xfId="22145"/>
    <cellStyle name="Обычный 5 2 2 6 3" xfId="22146"/>
    <cellStyle name="Обычный 5 2 2 7" xfId="22147"/>
    <cellStyle name="Обычный 5 2 2 7 2" xfId="22148"/>
    <cellStyle name="Обычный 5 2 2 7 3" xfId="22149"/>
    <cellStyle name="Обычный 5 2 2 8" xfId="22150"/>
    <cellStyle name="Обычный 5 2 2 8 2" xfId="22151"/>
    <cellStyle name="Обычный 5 2 2 8 3" xfId="22152"/>
    <cellStyle name="Обычный 5 2 2 9" xfId="22153"/>
    <cellStyle name="Обычный 5 2 3" xfId="22154"/>
    <cellStyle name="Обычный 5 2 3 2" xfId="22155"/>
    <cellStyle name="Обычный 5 2 3 2 2" xfId="22156"/>
    <cellStyle name="Обычный 5 2 3 2 2 2" xfId="22157"/>
    <cellStyle name="Обычный 5 2 3 2 2 3" xfId="22158"/>
    <cellStyle name="Обычный 5 2 3 2 3" xfId="22159"/>
    <cellStyle name="Обычный 5 2 3 2 3 2" xfId="22160"/>
    <cellStyle name="Обычный 5 2 3 2 3 3" xfId="22161"/>
    <cellStyle name="Обычный 5 2 3 2 4" xfId="22162"/>
    <cellStyle name="Обычный 5 2 3 2 4 2" xfId="22163"/>
    <cellStyle name="Обычный 5 2 3 2 4 3" xfId="22164"/>
    <cellStyle name="Обычный 5 2 3 2 5" xfId="22165"/>
    <cellStyle name="Обычный 5 2 3 2 5 2" xfId="22166"/>
    <cellStyle name="Обычный 5 2 3 2 5 3" xfId="22167"/>
    <cellStyle name="Обычный 5 2 3 2 6" xfId="22168"/>
    <cellStyle name="Обычный 5 2 3 2 6 2" xfId="22169"/>
    <cellStyle name="Обычный 5 2 3 2 6 3" xfId="22170"/>
    <cellStyle name="Обычный 5 2 3 2 7" xfId="22171"/>
    <cellStyle name="Обычный 5 2 3 2 8" xfId="22172"/>
    <cellStyle name="Обычный 5 2 3 3" xfId="22173"/>
    <cellStyle name="Обычный 5 2 3 3 2" xfId="22174"/>
    <cellStyle name="Обычный 5 2 3 3 3" xfId="22175"/>
    <cellStyle name="Обычный 5 2 3 4" xfId="22176"/>
    <cellStyle name="Обычный 5 2 3 4 2" xfId="22177"/>
    <cellStyle name="Обычный 5 2 3 4 3" xfId="22178"/>
    <cellStyle name="Обычный 5 2 3 5" xfId="22179"/>
    <cellStyle name="Обычный 5 2 3 5 2" xfId="22180"/>
    <cellStyle name="Обычный 5 2 3 5 3" xfId="22181"/>
    <cellStyle name="Обычный 5 2 3 6" xfId="22182"/>
    <cellStyle name="Обычный 5 2 3 6 2" xfId="22183"/>
    <cellStyle name="Обычный 5 2 3 6 3" xfId="22184"/>
    <cellStyle name="Обычный 5 2 3 7" xfId="22185"/>
    <cellStyle name="Обычный 5 2 3 7 2" xfId="22186"/>
    <cellStyle name="Обычный 5 2 3 7 3" xfId="22187"/>
    <cellStyle name="Обычный 5 2 3 8" xfId="22188"/>
    <cellStyle name="Обычный 5 2 3 9" xfId="22189"/>
    <cellStyle name="Обычный 5 2 4" xfId="22190"/>
    <cellStyle name="Обычный 5 2 4 2" xfId="22191"/>
    <cellStyle name="Обычный 5 2 4 2 2" xfId="22192"/>
    <cellStyle name="Обычный 5 2 4 2 2 2" xfId="22193"/>
    <cellStyle name="Обычный 5 2 4 2 2 3" xfId="22194"/>
    <cellStyle name="Обычный 5 2 4 2 3" xfId="22195"/>
    <cellStyle name="Обычный 5 2 4 2 3 2" xfId="22196"/>
    <cellStyle name="Обычный 5 2 4 2 3 3" xfId="22197"/>
    <cellStyle name="Обычный 5 2 4 2 4" xfId="22198"/>
    <cellStyle name="Обычный 5 2 4 2 5" xfId="22199"/>
    <cellStyle name="Обычный 5 2 4 3" xfId="22200"/>
    <cellStyle name="Обычный 5 2 4 3 2" xfId="22201"/>
    <cellStyle name="Обычный 5 2 4 3 3" xfId="22202"/>
    <cellStyle name="Обычный 5 2 4 4" xfId="22203"/>
    <cellStyle name="Обычный 5 2 4 4 2" xfId="22204"/>
    <cellStyle name="Обычный 5 2 4 4 3" xfId="22205"/>
    <cellStyle name="Обычный 5 2 4 5" xfId="22206"/>
    <cellStyle name="Обычный 5 2 4 5 2" xfId="22207"/>
    <cellStyle name="Обычный 5 2 4 5 3" xfId="22208"/>
    <cellStyle name="Обычный 5 2 4 6" xfId="22209"/>
    <cellStyle name="Обычный 5 2 4 6 2" xfId="22210"/>
    <cellStyle name="Обычный 5 2 4 6 3" xfId="22211"/>
    <cellStyle name="Обычный 5 2 4 7" xfId="22212"/>
    <cellStyle name="Обычный 5 2 4 7 2" xfId="22213"/>
    <cellStyle name="Обычный 5 2 4 7 3" xfId="22214"/>
    <cellStyle name="Обычный 5 2 4 8" xfId="22215"/>
    <cellStyle name="Обычный 5 2 4 9" xfId="22216"/>
    <cellStyle name="Обычный 5 2 5" xfId="22217"/>
    <cellStyle name="Обычный 5 2 5 2" xfId="22218"/>
    <cellStyle name="Обычный 5 2 5 2 2" xfId="22219"/>
    <cellStyle name="Обычный 5 2 5 2 2 2" xfId="22220"/>
    <cellStyle name="Обычный 5 2 5 2 2 3" xfId="22221"/>
    <cellStyle name="Обычный 5 2 5 2 3" xfId="22222"/>
    <cellStyle name="Обычный 5 2 5 2 3 2" xfId="22223"/>
    <cellStyle name="Обычный 5 2 5 2 3 3" xfId="22224"/>
    <cellStyle name="Обычный 5 2 5 2 4" xfId="22225"/>
    <cellStyle name="Обычный 5 2 5 2 5" xfId="22226"/>
    <cellStyle name="Обычный 5 2 5 3" xfId="22227"/>
    <cellStyle name="Обычный 5 2 5 3 2" xfId="22228"/>
    <cellStyle name="Обычный 5 2 5 3 3" xfId="22229"/>
    <cellStyle name="Обычный 5 2 5 4" xfId="22230"/>
    <cellStyle name="Обычный 5 2 5 4 2" xfId="22231"/>
    <cellStyle name="Обычный 5 2 5 4 3" xfId="22232"/>
    <cellStyle name="Обычный 5 2 5 5" xfId="22233"/>
    <cellStyle name="Обычный 5 2 5 6" xfId="22234"/>
    <cellStyle name="Обычный 5 2 6" xfId="22235"/>
    <cellStyle name="Обычный 5 2 6 2" xfId="22236"/>
    <cellStyle name="Обычный 5 2 6 2 2" xfId="22237"/>
    <cellStyle name="Обычный 5 2 6 2 3" xfId="22238"/>
    <cellStyle name="Обычный 5 2 6 3" xfId="22239"/>
    <cellStyle name="Обычный 5 2 6 3 2" xfId="22240"/>
    <cellStyle name="Обычный 5 2 6 3 3" xfId="22241"/>
    <cellStyle name="Обычный 5 2 6 4" xfId="22242"/>
    <cellStyle name="Обычный 5 2 6 5" xfId="22243"/>
    <cellStyle name="Обычный 5 2 7" xfId="22244"/>
    <cellStyle name="Обычный 5 2 7 2" xfId="22245"/>
    <cellStyle name="Обычный 5 2 7 3" xfId="22246"/>
    <cellStyle name="Обычный 5 2 8" xfId="22247"/>
    <cellStyle name="Обычный 5 2 8 2" xfId="22248"/>
    <cellStyle name="Обычный 5 2 8 3" xfId="22249"/>
    <cellStyle name="Обычный 5 2 9" xfId="22250"/>
    <cellStyle name="Обычный 5 2 9 2" xfId="22251"/>
    <cellStyle name="Обычный 5 2 9 3" xfId="22252"/>
    <cellStyle name="Обычный 5 2_Setup" xfId="22253"/>
    <cellStyle name="Обычный 5 3" xfId="22254"/>
    <cellStyle name="Обычный 5 3 10" xfId="22255"/>
    <cellStyle name="Обычный 5 3 10 2" xfId="22256"/>
    <cellStyle name="Обычный 5 3 10 3" xfId="22257"/>
    <cellStyle name="Обычный 5 3 11" xfId="22258"/>
    <cellStyle name="Обычный 5 3 11 2" xfId="22259"/>
    <cellStyle name="Обычный 5 3 11 3" xfId="22260"/>
    <cellStyle name="Обычный 5 3 12" xfId="22261"/>
    <cellStyle name="Обычный 5 3 13" xfId="22262"/>
    <cellStyle name="Обычный 5 3 2" xfId="22263"/>
    <cellStyle name="Обычный 5 3 2 10" xfId="22264"/>
    <cellStyle name="Обычный 5 3 2 2" xfId="22265"/>
    <cellStyle name="Обычный 5 3 2 2 2" xfId="22266"/>
    <cellStyle name="Обычный 5 3 2 2 2 2" xfId="22267"/>
    <cellStyle name="Обычный 5 3 2 2 2 2 2" xfId="22268"/>
    <cellStyle name="Обычный 5 3 2 2 2 2 3" xfId="22269"/>
    <cellStyle name="Обычный 5 3 2 2 2 3" xfId="22270"/>
    <cellStyle name="Обычный 5 3 2 2 2 3 2" xfId="22271"/>
    <cellStyle name="Обычный 5 3 2 2 2 3 3" xfId="22272"/>
    <cellStyle name="Обычный 5 3 2 2 2 4" xfId="22273"/>
    <cellStyle name="Обычный 5 3 2 2 2 4 2" xfId="22274"/>
    <cellStyle name="Обычный 5 3 2 2 2 4 3" xfId="22275"/>
    <cellStyle name="Обычный 5 3 2 2 2 5" xfId="22276"/>
    <cellStyle name="Обычный 5 3 2 2 2 5 2" xfId="22277"/>
    <cellStyle name="Обычный 5 3 2 2 2 5 3" xfId="22278"/>
    <cellStyle name="Обычный 5 3 2 2 2 6" xfId="22279"/>
    <cellStyle name="Обычный 5 3 2 2 2 6 2" xfId="22280"/>
    <cellStyle name="Обычный 5 3 2 2 2 6 3" xfId="22281"/>
    <cellStyle name="Обычный 5 3 2 2 2 7" xfId="22282"/>
    <cellStyle name="Обычный 5 3 2 2 2 8" xfId="22283"/>
    <cellStyle name="Обычный 5 3 2 2 3" xfId="22284"/>
    <cellStyle name="Обычный 5 3 2 2 3 2" xfId="22285"/>
    <cellStyle name="Обычный 5 3 2 2 3 3" xfId="22286"/>
    <cellStyle name="Обычный 5 3 2 2 4" xfId="22287"/>
    <cellStyle name="Обычный 5 3 2 2 4 2" xfId="22288"/>
    <cellStyle name="Обычный 5 3 2 2 4 3" xfId="22289"/>
    <cellStyle name="Обычный 5 3 2 2 5" xfId="22290"/>
    <cellStyle name="Обычный 5 3 2 2 5 2" xfId="22291"/>
    <cellStyle name="Обычный 5 3 2 2 5 3" xfId="22292"/>
    <cellStyle name="Обычный 5 3 2 2 6" xfId="22293"/>
    <cellStyle name="Обычный 5 3 2 2 6 2" xfId="22294"/>
    <cellStyle name="Обычный 5 3 2 2 6 3" xfId="22295"/>
    <cellStyle name="Обычный 5 3 2 2 7" xfId="22296"/>
    <cellStyle name="Обычный 5 3 2 2 7 2" xfId="22297"/>
    <cellStyle name="Обычный 5 3 2 2 7 3" xfId="22298"/>
    <cellStyle name="Обычный 5 3 2 2 8" xfId="22299"/>
    <cellStyle name="Обычный 5 3 2 2 9" xfId="22300"/>
    <cellStyle name="Обычный 5 3 2 3" xfId="22301"/>
    <cellStyle name="Обычный 5 3 2 3 2" xfId="22302"/>
    <cellStyle name="Обычный 5 3 2 3 2 2" xfId="22303"/>
    <cellStyle name="Обычный 5 3 2 3 2 3" xfId="22304"/>
    <cellStyle name="Обычный 5 3 2 3 3" xfId="22305"/>
    <cellStyle name="Обычный 5 3 2 3 3 2" xfId="22306"/>
    <cellStyle name="Обычный 5 3 2 3 3 3" xfId="22307"/>
    <cellStyle name="Обычный 5 3 2 3 4" xfId="22308"/>
    <cellStyle name="Обычный 5 3 2 3 4 2" xfId="22309"/>
    <cellStyle name="Обычный 5 3 2 3 4 3" xfId="22310"/>
    <cellStyle name="Обычный 5 3 2 3 5" xfId="22311"/>
    <cellStyle name="Обычный 5 3 2 3 5 2" xfId="22312"/>
    <cellStyle name="Обычный 5 3 2 3 5 3" xfId="22313"/>
    <cellStyle name="Обычный 5 3 2 3 6" xfId="22314"/>
    <cellStyle name="Обычный 5 3 2 3 6 2" xfId="22315"/>
    <cellStyle name="Обычный 5 3 2 3 6 3" xfId="22316"/>
    <cellStyle name="Обычный 5 3 2 3 7" xfId="22317"/>
    <cellStyle name="Обычный 5 3 2 3 8" xfId="22318"/>
    <cellStyle name="Обычный 5 3 2 4" xfId="22319"/>
    <cellStyle name="Обычный 5 3 2 4 2" xfId="22320"/>
    <cellStyle name="Обычный 5 3 2 4 3" xfId="22321"/>
    <cellStyle name="Обычный 5 3 2 5" xfId="22322"/>
    <cellStyle name="Обычный 5 3 2 5 2" xfId="22323"/>
    <cellStyle name="Обычный 5 3 2 5 3" xfId="22324"/>
    <cellStyle name="Обычный 5 3 2 6" xfId="22325"/>
    <cellStyle name="Обычный 5 3 2 6 2" xfId="22326"/>
    <cellStyle name="Обычный 5 3 2 6 3" xfId="22327"/>
    <cellStyle name="Обычный 5 3 2 7" xfId="22328"/>
    <cellStyle name="Обычный 5 3 2 7 2" xfId="22329"/>
    <cellStyle name="Обычный 5 3 2 7 3" xfId="22330"/>
    <cellStyle name="Обычный 5 3 2 8" xfId="22331"/>
    <cellStyle name="Обычный 5 3 2 8 2" xfId="22332"/>
    <cellStyle name="Обычный 5 3 2 8 3" xfId="22333"/>
    <cellStyle name="Обычный 5 3 2 9" xfId="22334"/>
    <cellStyle name="Обычный 5 3 3" xfId="22335"/>
    <cellStyle name="Обычный 5 3 3 2" xfId="22336"/>
    <cellStyle name="Обычный 5 3 3 2 2" xfId="22337"/>
    <cellStyle name="Обычный 5 3 3 2 2 2" xfId="22338"/>
    <cellStyle name="Обычный 5 3 3 2 2 3" xfId="22339"/>
    <cellStyle name="Обычный 5 3 3 2 3" xfId="22340"/>
    <cellStyle name="Обычный 5 3 3 2 3 2" xfId="22341"/>
    <cellStyle name="Обычный 5 3 3 2 3 3" xfId="22342"/>
    <cellStyle name="Обычный 5 3 3 2 4" xfId="22343"/>
    <cellStyle name="Обычный 5 3 3 2 4 2" xfId="22344"/>
    <cellStyle name="Обычный 5 3 3 2 4 3" xfId="22345"/>
    <cellStyle name="Обычный 5 3 3 2 5" xfId="22346"/>
    <cellStyle name="Обычный 5 3 3 2 5 2" xfId="22347"/>
    <cellStyle name="Обычный 5 3 3 2 5 3" xfId="22348"/>
    <cellStyle name="Обычный 5 3 3 2 6" xfId="22349"/>
    <cellStyle name="Обычный 5 3 3 2 6 2" xfId="22350"/>
    <cellStyle name="Обычный 5 3 3 2 6 3" xfId="22351"/>
    <cellStyle name="Обычный 5 3 3 2 7" xfId="22352"/>
    <cellStyle name="Обычный 5 3 3 2 8" xfId="22353"/>
    <cellStyle name="Обычный 5 3 3 3" xfId="22354"/>
    <cellStyle name="Обычный 5 3 3 3 2" xfId="22355"/>
    <cellStyle name="Обычный 5 3 3 3 3" xfId="22356"/>
    <cellStyle name="Обычный 5 3 3 4" xfId="22357"/>
    <cellStyle name="Обычный 5 3 3 4 2" xfId="22358"/>
    <cellStyle name="Обычный 5 3 3 4 3" xfId="22359"/>
    <cellStyle name="Обычный 5 3 3 5" xfId="22360"/>
    <cellStyle name="Обычный 5 3 3 5 2" xfId="22361"/>
    <cellStyle name="Обычный 5 3 3 5 3" xfId="22362"/>
    <cellStyle name="Обычный 5 3 3 6" xfId="22363"/>
    <cellStyle name="Обычный 5 3 3 6 2" xfId="22364"/>
    <cellStyle name="Обычный 5 3 3 6 3" xfId="22365"/>
    <cellStyle name="Обычный 5 3 3 7" xfId="22366"/>
    <cellStyle name="Обычный 5 3 3 7 2" xfId="22367"/>
    <cellStyle name="Обычный 5 3 3 7 3" xfId="22368"/>
    <cellStyle name="Обычный 5 3 3 8" xfId="22369"/>
    <cellStyle name="Обычный 5 3 3 9" xfId="22370"/>
    <cellStyle name="Обычный 5 3 4" xfId="22371"/>
    <cellStyle name="Обычный 5 3 4 2" xfId="22372"/>
    <cellStyle name="Обычный 5 3 4 2 2" xfId="22373"/>
    <cellStyle name="Обычный 5 3 4 2 2 2" xfId="22374"/>
    <cellStyle name="Обычный 5 3 4 2 2 3" xfId="22375"/>
    <cellStyle name="Обычный 5 3 4 2 3" xfId="22376"/>
    <cellStyle name="Обычный 5 3 4 2 3 2" xfId="22377"/>
    <cellStyle name="Обычный 5 3 4 2 3 3" xfId="22378"/>
    <cellStyle name="Обычный 5 3 4 2 4" xfId="22379"/>
    <cellStyle name="Обычный 5 3 4 2 5" xfId="22380"/>
    <cellStyle name="Обычный 5 3 4 3" xfId="22381"/>
    <cellStyle name="Обычный 5 3 4 3 2" xfId="22382"/>
    <cellStyle name="Обычный 5 3 4 3 3" xfId="22383"/>
    <cellStyle name="Обычный 5 3 4 4" xfId="22384"/>
    <cellStyle name="Обычный 5 3 4 4 2" xfId="22385"/>
    <cellStyle name="Обычный 5 3 4 4 3" xfId="22386"/>
    <cellStyle name="Обычный 5 3 4 5" xfId="22387"/>
    <cellStyle name="Обычный 5 3 4 5 2" xfId="22388"/>
    <cellStyle name="Обычный 5 3 4 5 3" xfId="22389"/>
    <cellStyle name="Обычный 5 3 4 6" xfId="22390"/>
    <cellStyle name="Обычный 5 3 4 6 2" xfId="22391"/>
    <cellStyle name="Обычный 5 3 4 6 3" xfId="22392"/>
    <cellStyle name="Обычный 5 3 4 7" xfId="22393"/>
    <cellStyle name="Обычный 5 3 4 7 2" xfId="22394"/>
    <cellStyle name="Обычный 5 3 4 7 3" xfId="22395"/>
    <cellStyle name="Обычный 5 3 4 8" xfId="22396"/>
    <cellStyle name="Обычный 5 3 4 9" xfId="22397"/>
    <cellStyle name="Обычный 5 3 5" xfId="22398"/>
    <cellStyle name="Обычный 5 3 5 2" xfId="22399"/>
    <cellStyle name="Обычный 5 3 5 2 2" xfId="22400"/>
    <cellStyle name="Обычный 5 3 5 2 2 2" xfId="22401"/>
    <cellStyle name="Обычный 5 3 5 2 2 3" xfId="22402"/>
    <cellStyle name="Обычный 5 3 5 2 3" xfId="22403"/>
    <cellStyle name="Обычный 5 3 5 2 3 2" xfId="22404"/>
    <cellStyle name="Обычный 5 3 5 2 3 3" xfId="22405"/>
    <cellStyle name="Обычный 5 3 5 2 4" xfId="22406"/>
    <cellStyle name="Обычный 5 3 5 2 5" xfId="22407"/>
    <cellStyle name="Обычный 5 3 5 3" xfId="22408"/>
    <cellStyle name="Обычный 5 3 5 3 2" xfId="22409"/>
    <cellStyle name="Обычный 5 3 5 3 3" xfId="22410"/>
    <cellStyle name="Обычный 5 3 5 4" xfId="22411"/>
    <cellStyle name="Обычный 5 3 5 4 2" xfId="22412"/>
    <cellStyle name="Обычный 5 3 5 4 3" xfId="22413"/>
    <cellStyle name="Обычный 5 3 5 5" xfId="22414"/>
    <cellStyle name="Обычный 5 3 5 6" xfId="22415"/>
    <cellStyle name="Обычный 5 3 6" xfId="22416"/>
    <cellStyle name="Обычный 5 3 6 2" xfId="22417"/>
    <cellStyle name="Обычный 5 3 6 2 2" xfId="22418"/>
    <cellStyle name="Обычный 5 3 6 2 3" xfId="22419"/>
    <cellStyle name="Обычный 5 3 6 3" xfId="22420"/>
    <cellStyle name="Обычный 5 3 6 3 2" xfId="22421"/>
    <cellStyle name="Обычный 5 3 6 3 3" xfId="22422"/>
    <cellStyle name="Обычный 5 3 6 4" xfId="22423"/>
    <cellStyle name="Обычный 5 3 6 5" xfId="22424"/>
    <cellStyle name="Обычный 5 3 7" xfId="22425"/>
    <cellStyle name="Обычный 5 3 7 2" xfId="22426"/>
    <cellStyle name="Обычный 5 3 7 3" xfId="22427"/>
    <cellStyle name="Обычный 5 3 8" xfId="22428"/>
    <cellStyle name="Обычный 5 3 8 2" xfId="22429"/>
    <cellStyle name="Обычный 5 3 8 3" xfId="22430"/>
    <cellStyle name="Обычный 5 3 9" xfId="22431"/>
    <cellStyle name="Обычный 5 3 9 2" xfId="22432"/>
    <cellStyle name="Обычный 5 3 9 3" xfId="22433"/>
    <cellStyle name="Обычный 5 3_Прил3-Fin1" xfId="22434"/>
    <cellStyle name="Обычный 5 4" xfId="22435"/>
    <cellStyle name="Обычный 5 4 10" xfId="22436"/>
    <cellStyle name="Обычный 5 4 10 2" xfId="22437"/>
    <cellStyle name="Обычный 5 4 10 3" xfId="22438"/>
    <cellStyle name="Обычный 5 4 11" xfId="22439"/>
    <cellStyle name="Обычный 5 4 11 2" xfId="22440"/>
    <cellStyle name="Обычный 5 4 11 3" xfId="22441"/>
    <cellStyle name="Обычный 5 4 12" xfId="22442"/>
    <cellStyle name="Обычный 5 4 13" xfId="22443"/>
    <cellStyle name="Обычный 5 4 14" xfId="22444"/>
    <cellStyle name="Обычный 5 4 15" xfId="22445"/>
    <cellStyle name="Обычный 5 4 16" xfId="22446"/>
    <cellStyle name="Обычный 5 4 17" xfId="22447"/>
    <cellStyle name="Обычный 5 4 18" xfId="22448"/>
    <cellStyle name="Обычный 5 4 19" xfId="22449"/>
    <cellStyle name="Обычный 5 4 2" xfId="22450"/>
    <cellStyle name="Обычный 5 4 2 10" xfId="22451"/>
    <cellStyle name="Обычный 5 4 2 2" xfId="22452"/>
    <cellStyle name="Обычный 5 4 2 2 2" xfId="22453"/>
    <cellStyle name="Обычный 5 4 2 2 2 2" xfId="22454"/>
    <cellStyle name="Обычный 5 4 2 2 2 2 2" xfId="22455"/>
    <cellStyle name="Обычный 5 4 2 2 2 2 3" xfId="22456"/>
    <cellStyle name="Обычный 5 4 2 2 2 3" xfId="22457"/>
    <cellStyle name="Обычный 5 4 2 2 2 3 2" xfId="22458"/>
    <cellStyle name="Обычный 5 4 2 2 2 3 3" xfId="22459"/>
    <cellStyle name="Обычный 5 4 2 2 2 4" xfId="22460"/>
    <cellStyle name="Обычный 5 4 2 2 2 4 2" xfId="22461"/>
    <cellStyle name="Обычный 5 4 2 2 2 4 3" xfId="22462"/>
    <cellStyle name="Обычный 5 4 2 2 2 5" xfId="22463"/>
    <cellStyle name="Обычный 5 4 2 2 2 5 2" xfId="22464"/>
    <cellStyle name="Обычный 5 4 2 2 2 5 3" xfId="22465"/>
    <cellStyle name="Обычный 5 4 2 2 2 6" xfId="22466"/>
    <cellStyle name="Обычный 5 4 2 2 2 6 2" xfId="22467"/>
    <cellStyle name="Обычный 5 4 2 2 2 6 3" xfId="22468"/>
    <cellStyle name="Обычный 5 4 2 2 2 7" xfId="22469"/>
    <cellStyle name="Обычный 5 4 2 2 2 8" xfId="22470"/>
    <cellStyle name="Обычный 5 4 2 2 3" xfId="22471"/>
    <cellStyle name="Обычный 5 4 2 2 3 2" xfId="22472"/>
    <cellStyle name="Обычный 5 4 2 2 3 3" xfId="22473"/>
    <cellStyle name="Обычный 5 4 2 2 4" xfId="22474"/>
    <cellStyle name="Обычный 5 4 2 2 4 2" xfId="22475"/>
    <cellStyle name="Обычный 5 4 2 2 4 3" xfId="22476"/>
    <cellStyle name="Обычный 5 4 2 2 5" xfId="22477"/>
    <cellStyle name="Обычный 5 4 2 2 5 2" xfId="22478"/>
    <cellStyle name="Обычный 5 4 2 2 5 3" xfId="22479"/>
    <cellStyle name="Обычный 5 4 2 2 6" xfId="22480"/>
    <cellStyle name="Обычный 5 4 2 2 6 2" xfId="22481"/>
    <cellStyle name="Обычный 5 4 2 2 6 3" xfId="22482"/>
    <cellStyle name="Обычный 5 4 2 2 7" xfId="22483"/>
    <cellStyle name="Обычный 5 4 2 2 7 2" xfId="22484"/>
    <cellStyle name="Обычный 5 4 2 2 7 3" xfId="22485"/>
    <cellStyle name="Обычный 5 4 2 2 8" xfId="22486"/>
    <cellStyle name="Обычный 5 4 2 2 9" xfId="22487"/>
    <cellStyle name="Обычный 5 4 2 3" xfId="22488"/>
    <cellStyle name="Обычный 5 4 2 3 2" xfId="22489"/>
    <cellStyle name="Обычный 5 4 2 3 2 2" xfId="22490"/>
    <cellStyle name="Обычный 5 4 2 3 2 3" xfId="22491"/>
    <cellStyle name="Обычный 5 4 2 3 3" xfId="22492"/>
    <cellStyle name="Обычный 5 4 2 3 3 2" xfId="22493"/>
    <cellStyle name="Обычный 5 4 2 3 3 3" xfId="22494"/>
    <cellStyle name="Обычный 5 4 2 3 4" xfId="22495"/>
    <cellStyle name="Обычный 5 4 2 3 4 2" xfId="22496"/>
    <cellStyle name="Обычный 5 4 2 3 4 3" xfId="22497"/>
    <cellStyle name="Обычный 5 4 2 3 5" xfId="22498"/>
    <cellStyle name="Обычный 5 4 2 3 5 2" xfId="22499"/>
    <cellStyle name="Обычный 5 4 2 3 5 3" xfId="22500"/>
    <cellStyle name="Обычный 5 4 2 3 6" xfId="22501"/>
    <cellStyle name="Обычный 5 4 2 3 6 2" xfId="22502"/>
    <cellStyle name="Обычный 5 4 2 3 6 3" xfId="22503"/>
    <cellStyle name="Обычный 5 4 2 3 7" xfId="22504"/>
    <cellStyle name="Обычный 5 4 2 3 8" xfId="22505"/>
    <cellStyle name="Обычный 5 4 2 4" xfId="22506"/>
    <cellStyle name="Обычный 5 4 2 4 2" xfId="22507"/>
    <cellStyle name="Обычный 5 4 2 4 3" xfId="22508"/>
    <cellStyle name="Обычный 5 4 2 5" xfId="22509"/>
    <cellStyle name="Обычный 5 4 2 5 2" xfId="22510"/>
    <cellStyle name="Обычный 5 4 2 5 3" xfId="22511"/>
    <cellStyle name="Обычный 5 4 2 6" xfId="22512"/>
    <cellStyle name="Обычный 5 4 2 6 2" xfId="22513"/>
    <cellStyle name="Обычный 5 4 2 6 3" xfId="22514"/>
    <cellStyle name="Обычный 5 4 2 7" xfId="22515"/>
    <cellStyle name="Обычный 5 4 2 7 2" xfId="22516"/>
    <cellStyle name="Обычный 5 4 2 7 3" xfId="22517"/>
    <cellStyle name="Обычный 5 4 2 8" xfId="22518"/>
    <cellStyle name="Обычный 5 4 2 8 2" xfId="22519"/>
    <cellStyle name="Обычный 5 4 2 8 3" xfId="22520"/>
    <cellStyle name="Обычный 5 4 2 9" xfId="22521"/>
    <cellStyle name="Обычный 5 4 20" xfId="22522"/>
    <cellStyle name="Обычный 5 4 21" xfId="22523"/>
    <cellStyle name="Обычный 5 4 22" xfId="22524"/>
    <cellStyle name="Обычный 5 4 23" xfId="22525"/>
    <cellStyle name="Обычный 5 4 24" xfId="22526"/>
    <cellStyle name="Обычный 5 4 25" xfId="22527"/>
    <cellStyle name="Обычный 5 4 26" xfId="22528"/>
    <cellStyle name="Обычный 5 4 27" xfId="22529"/>
    <cellStyle name="Обычный 5 4 28" xfId="22530"/>
    <cellStyle name="Обычный 5 4 29" xfId="22531"/>
    <cellStyle name="Обычный 5 4 3" xfId="22532"/>
    <cellStyle name="Обычный 5 4 3 2" xfId="22533"/>
    <cellStyle name="Обычный 5 4 3 2 2" xfId="22534"/>
    <cellStyle name="Обычный 5 4 3 2 2 2" xfId="22535"/>
    <cellStyle name="Обычный 5 4 3 2 2 3" xfId="22536"/>
    <cellStyle name="Обычный 5 4 3 2 3" xfId="22537"/>
    <cellStyle name="Обычный 5 4 3 2 3 2" xfId="22538"/>
    <cellStyle name="Обычный 5 4 3 2 3 3" xfId="22539"/>
    <cellStyle name="Обычный 5 4 3 2 4" xfId="22540"/>
    <cellStyle name="Обычный 5 4 3 2 4 2" xfId="22541"/>
    <cellStyle name="Обычный 5 4 3 2 4 3" xfId="22542"/>
    <cellStyle name="Обычный 5 4 3 2 5" xfId="22543"/>
    <cellStyle name="Обычный 5 4 3 2 5 2" xfId="22544"/>
    <cellStyle name="Обычный 5 4 3 2 5 3" xfId="22545"/>
    <cellStyle name="Обычный 5 4 3 2 6" xfId="22546"/>
    <cellStyle name="Обычный 5 4 3 2 6 2" xfId="22547"/>
    <cellStyle name="Обычный 5 4 3 2 6 3" xfId="22548"/>
    <cellStyle name="Обычный 5 4 3 2 7" xfId="22549"/>
    <cellStyle name="Обычный 5 4 3 2 8" xfId="22550"/>
    <cellStyle name="Обычный 5 4 3 3" xfId="22551"/>
    <cellStyle name="Обычный 5 4 3 3 2" xfId="22552"/>
    <cellStyle name="Обычный 5 4 3 3 3" xfId="22553"/>
    <cellStyle name="Обычный 5 4 3 4" xfId="22554"/>
    <cellStyle name="Обычный 5 4 3 4 2" xfId="22555"/>
    <cellStyle name="Обычный 5 4 3 4 3" xfId="22556"/>
    <cellStyle name="Обычный 5 4 3 5" xfId="22557"/>
    <cellStyle name="Обычный 5 4 3 5 2" xfId="22558"/>
    <cellStyle name="Обычный 5 4 3 5 3" xfId="22559"/>
    <cellStyle name="Обычный 5 4 3 6" xfId="22560"/>
    <cellStyle name="Обычный 5 4 3 6 2" xfId="22561"/>
    <cellStyle name="Обычный 5 4 3 6 3" xfId="22562"/>
    <cellStyle name="Обычный 5 4 3 7" xfId="22563"/>
    <cellStyle name="Обычный 5 4 3 7 2" xfId="22564"/>
    <cellStyle name="Обычный 5 4 3 7 3" xfId="22565"/>
    <cellStyle name="Обычный 5 4 3 8" xfId="22566"/>
    <cellStyle name="Обычный 5 4 3 9" xfId="22567"/>
    <cellStyle name="Обычный 5 4 30" xfId="22568"/>
    <cellStyle name="Обычный 5 4 31" xfId="22569"/>
    <cellStyle name="Обычный 5 4 32" xfId="22570"/>
    <cellStyle name="Обычный 5 4 4" xfId="22571"/>
    <cellStyle name="Обычный 5 4 4 2" xfId="22572"/>
    <cellStyle name="Обычный 5 4 4 2 2" xfId="22573"/>
    <cellStyle name="Обычный 5 4 4 2 2 2" xfId="22574"/>
    <cellStyle name="Обычный 5 4 4 2 2 3" xfId="22575"/>
    <cellStyle name="Обычный 5 4 4 2 3" xfId="22576"/>
    <cellStyle name="Обычный 5 4 4 2 3 2" xfId="22577"/>
    <cellStyle name="Обычный 5 4 4 2 3 3" xfId="22578"/>
    <cellStyle name="Обычный 5 4 4 2 4" xfId="22579"/>
    <cellStyle name="Обычный 5 4 4 2 5" xfId="22580"/>
    <cellStyle name="Обычный 5 4 4 3" xfId="22581"/>
    <cellStyle name="Обычный 5 4 4 3 2" xfId="22582"/>
    <cellStyle name="Обычный 5 4 4 3 3" xfId="22583"/>
    <cellStyle name="Обычный 5 4 4 4" xfId="22584"/>
    <cellStyle name="Обычный 5 4 4 4 2" xfId="22585"/>
    <cellStyle name="Обычный 5 4 4 4 3" xfId="22586"/>
    <cellStyle name="Обычный 5 4 4 5" xfId="22587"/>
    <cellStyle name="Обычный 5 4 4 5 2" xfId="22588"/>
    <cellStyle name="Обычный 5 4 4 5 3" xfId="22589"/>
    <cellStyle name="Обычный 5 4 4 6" xfId="22590"/>
    <cellStyle name="Обычный 5 4 4 6 2" xfId="22591"/>
    <cellStyle name="Обычный 5 4 4 6 3" xfId="22592"/>
    <cellStyle name="Обычный 5 4 4 7" xfId="22593"/>
    <cellStyle name="Обычный 5 4 4 7 2" xfId="22594"/>
    <cellStyle name="Обычный 5 4 4 7 3" xfId="22595"/>
    <cellStyle name="Обычный 5 4 4 8" xfId="22596"/>
    <cellStyle name="Обычный 5 4 4 9" xfId="22597"/>
    <cellStyle name="Обычный 5 4 5" xfId="22598"/>
    <cellStyle name="Обычный 5 4 5 2" xfId="22599"/>
    <cellStyle name="Обычный 5 4 5 2 2" xfId="22600"/>
    <cellStyle name="Обычный 5 4 5 2 2 2" xfId="22601"/>
    <cellStyle name="Обычный 5 4 5 2 2 3" xfId="22602"/>
    <cellStyle name="Обычный 5 4 5 2 3" xfId="22603"/>
    <cellStyle name="Обычный 5 4 5 2 3 2" xfId="22604"/>
    <cellStyle name="Обычный 5 4 5 2 3 3" xfId="22605"/>
    <cellStyle name="Обычный 5 4 5 2 4" xfId="22606"/>
    <cellStyle name="Обычный 5 4 5 2 5" xfId="22607"/>
    <cellStyle name="Обычный 5 4 5 3" xfId="22608"/>
    <cellStyle name="Обычный 5 4 5 3 2" xfId="22609"/>
    <cellStyle name="Обычный 5 4 5 3 3" xfId="22610"/>
    <cellStyle name="Обычный 5 4 5 4" xfId="22611"/>
    <cellStyle name="Обычный 5 4 5 4 2" xfId="22612"/>
    <cellStyle name="Обычный 5 4 5 4 3" xfId="22613"/>
    <cellStyle name="Обычный 5 4 5 5" xfId="22614"/>
    <cellStyle name="Обычный 5 4 5 6" xfId="22615"/>
    <cellStyle name="Обычный 5 4 6" xfId="22616"/>
    <cellStyle name="Обычный 5 4 6 2" xfId="22617"/>
    <cellStyle name="Обычный 5 4 6 2 2" xfId="22618"/>
    <cellStyle name="Обычный 5 4 6 2 3" xfId="22619"/>
    <cellStyle name="Обычный 5 4 6 3" xfId="22620"/>
    <cellStyle name="Обычный 5 4 6 3 2" xfId="22621"/>
    <cellStyle name="Обычный 5 4 6 3 3" xfId="22622"/>
    <cellStyle name="Обычный 5 4 6 4" xfId="22623"/>
    <cellStyle name="Обычный 5 4 6 5" xfId="22624"/>
    <cellStyle name="Обычный 5 4 7" xfId="22625"/>
    <cellStyle name="Обычный 5 4 7 2" xfId="22626"/>
    <cellStyle name="Обычный 5 4 7 3" xfId="22627"/>
    <cellStyle name="Обычный 5 4 8" xfId="22628"/>
    <cellStyle name="Обычный 5 4 8 2" xfId="22629"/>
    <cellStyle name="Обычный 5 4 8 3" xfId="22630"/>
    <cellStyle name="Обычный 5 4 9" xfId="22631"/>
    <cellStyle name="Обычный 5 4 9 2" xfId="22632"/>
    <cellStyle name="Обычный 5 4 9 3" xfId="22633"/>
    <cellStyle name="Обычный 5 4_Прил3-Fin1" xfId="22634"/>
    <cellStyle name="Обычный 5 5" xfId="22635"/>
    <cellStyle name="Обычный 5 5 10" xfId="22636"/>
    <cellStyle name="Обычный 5 5 11" xfId="22637"/>
    <cellStyle name="Обычный 5 5 2" xfId="22638"/>
    <cellStyle name="Обычный 5 5 2 2" xfId="22639"/>
    <cellStyle name="Обычный 5 5 2 2 2" xfId="22640"/>
    <cellStyle name="Обычный 5 5 2 3" xfId="22641"/>
    <cellStyle name="Обычный 5 5 2 4" xfId="22642"/>
    <cellStyle name="Обычный 5 5 2 5" xfId="22643"/>
    <cellStyle name="Обычный 5 5 2 6" xfId="22644"/>
    <cellStyle name="Обычный 5 5 3" xfId="22645"/>
    <cellStyle name="Обычный 5 5 3 2" xfId="22646"/>
    <cellStyle name="Обычный 5 5 3 3" xfId="22647"/>
    <cellStyle name="Обычный 5 5 4" xfId="22648"/>
    <cellStyle name="Обычный 5 5 5" xfId="22649"/>
    <cellStyle name="Обычный 5 5 6" xfId="22650"/>
    <cellStyle name="Обычный 5 5 7" xfId="22651"/>
    <cellStyle name="Обычный 5 5 8" xfId="22652"/>
    <cellStyle name="Обычный 5 5 9" xfId="22653"/>
    <cellStyle name="Обычный 5 6" xfId="22654"/>
    <cellStyle name="Обычный 5 6 2" xfId="22655"/>
    <cellStyle name="Обычный 5 6 2 2" xfId="22656"/>
    <cellStyle name="Обычный 5 6 2 3" xfId="22657"/>
    <cellStyle name="Обычный 5 6 3" xfId="22658"/>
    <cellStyle name="Обычный 5 6 4" xfId="22659"/>
    <cellStyle name="Обычный 5 7" xfId="22660"/>
    <cellStyle name="Обычный 5 7 2" xfId="22661"/>
    <cellStyle name="Обычный 5 7 2 2" xfId="22662"/>
    <cellStyle name="Обычный 5 7 3" xfId="22663"/>
    <cellStyle name="Обычный 5 7 4" xfId="22664"/>
    <cellStyle name="Обычный 5 7 5" xfId="22665"/>
    <cellStyle name="Обычный 5 7 6" xfId="22666"/>
    <cellStyle name="Обычный 5 8" xfId="22667"/>
    <cellStyle name="Обычный 5 8 2" xfId="22668"/>
    <cellStyle name="Обычный 5 8 3" xfId="22669"/>
    <cellStyle name="Обычный 5 8 4" xfId="22670"/>
    <cellStyle name="Обычный 5 9" xfId="22671"/>
    <cellStyle name="Обычный 5 9 2" xfId="22672"/>
    <cellStyle name="Обычный 5_Setup" xfId="22673"/>
    <cellStyle name="Обычный 50" xfId="22674"/>
    <cellStyle name="Обычный 51" xfId="22675"/>
    <cellStyle name="Обычный 51 2" xfId="22676"/>
    <cellStyle name="Обычный 52" xfId="22677"/>
    <cellStyle name="Обычный 53" xfId="22678"/>
    <cellStyle name="Обычный 53 2" xfId="22679"/>
    <cellStyle name="Обычный 54" xfId="22680"/>
    <cellStyle name="Обычный 55" xfId="22681"/>
    <cellStyle name="Обычный 56" xfId="22682"/>
    <cellStyle name="Обычный 57" xfId="22683"/>
    <cellStyle name="Обычный 58" xfId="22684"/>
    <cellStyle name="Обычный 59" xfId="22685"/>
    <cellStyle name="Обычный 6" xfId="46"/>
    <cellStyle name="Обычный 6 10" xfId="22686"/>
    <cellStyle name="Обычный 6 11" xfId="22687"/>
    <cellStyle name="Обычный 6 12" xfId="22688"/>
    <cellStyle name="Обычный 6 12 2" xfId="22689"/>
    <cellStyle name="Обычный 6 12 3" xfId="22690"/>
    <cellStyle name="Обычный 6 13" xfId="22691"/>
    <cellStyle name="Обычный 6 13 2" xfId="22692"/>
    <cellStyle name="Обычный 6 14" xfId="22693"/>
    <cellStyle name="Обычный 6 15" xfId="22694"/>
    <cellStyle name="Обычный 6 16" xfId="22695"/>
    <cellStyle name="Обычный 6 17" xfId="22696"/>
    <cellStyle name="Обычный 6 18" xfId="22697"/>
    <cellStyle name="Обычный 6 19" xfId="22698"/>
    <cellStyle name="Обычный 6 2" xfId="47"/>
    <cellStyle name="Обычный 6 2 2" xfId="48"/>
    <cellStyle name="Обычный 6 2 2 2" xfId="22699"/>
    <cellStyle name="Обычный 6 2 2 3" xfId="22700"/>
    <cellStyle name="Обычный 6 2 3" xfId="49"/>
    <cellStyle name="Обычный 6 2 4" xfId="22701"/>
    <cellStyle name="Обычный 6 2_Копия данецк" xfId="22702"/>
    <cellStyle name="Обычный 6 20" xfId="22703"/>
    <cellStyle name="Обычный 6 21" xfId="22704"/>
    <cellStyle name="Обычный 6 22" xfId="22705"/>
    <cellStyle name="Обычный 6 23" xfId="22706"/>
    <cellStyle name="Обычный 6 24" xfId="22707"/>
    <cellStyle name="Обычный 6 25" xfId="22708"/>
    <cellStyle name="Обычный 6 26" xfId="22709"/>
    <cellStyle name="Обычный 6 27" xfId="22710"/>
    <cellStyle name="Обычный 6 28" xfId="22711"/>
    <cellStyle name="Обычный 6 29" xfId="22712"/>
    <cellStyle name="Обычный 6 3" xfId="22713"/>
    <cellStyle name="Обычный 6 3 2" xfId="22714"/>
    <cellStyle name="Обычный 6 3 2 2" xfId="22715"/>
    <cellStyle name="Обычный 6 3 2 3" xfId="22716"/>
    <cellStyle name="Обычный 6 3 3" xfId="22717"/>
    <cellStyle name="Обычный 6 3 4" xfId="22718"/>
    <cellStyle name="Обычный 6 3_Копия данецк" xfId="22719"/>
    <cellStyle name="Обычный 6 30" xfId="22720"/>
    <cellStyle name="Обычный 6 31" xfId="22721"/>
    <cellStyle name="Обычный 6 32" xfId="22722"/>
    <cellStyle name="Обычный 6 33" xfId="22723"/>
    <cellStyle name="Обычный 6 34" xfId="22724"/>
    <cellStyle name="Обычный 6 35" xfId="22725"/>
    <cellStyle name="Обычный 6 36" xfId="22726"/>
    <cellStyle name="Обычный 6 37" xfId="22727"/>
    <cellStyle name="Обычный 6 38" xfId="22728"/>
    <cellStyle name="Обычный 6 39" xfId="22729"/>
    <cellStyle name="Обычный 6 4" xfId="22730"/>
    <cellStyle name="Обычный 6 4 2" xfId="22731"/>
    <cellStyle name="Обычный 6 4 2 2" xfId="22732"/>
    <cellStyle name="Обычный 6 4 3" xfId="22733"/>
    <cellStyle name="Обычный 6 4 4" xfId="22734"/>
    <cellStyle name="Обычный 6 4_Копия данецк" xfId="22735"/>
    <cellStyle name="Обычный 6 40" xfId="22736"/>
    <cellStyle name="Обычный 6 41" xfId="22737"/>
    <cellStyle name="Обычный 6 5" xfId="22738"/>
    <cellStyle name="Обычный 6 5 10" xfId="22739"/>
    <cellStyle name="Обычный 6 5 11" xfId="22740"/>
    <cellStyle name="Обычный 6 5 12" xfId="22741"/>
    <cellStyle name="Обычный 6 5 2" xfId="22742"/>
    <cellStyle name="Обычный 6 5 3" xfId="22743"/>
    <cellStyle name="Обычный 6 5 3 2" xfId="22744"/>
    <cellStyle name="Обычный 6 5 3 2 2" xfId="22745"/>
    <cellStyle name="Обычный 6 5 3 3" xfId="22746"/>
    <cellStyle name="Обычный 6 5 3 4" xfId="22747"/>
    <cellStyle name="Обычный 6 5 3 5" xfId="22748"/>
    <cellStyle name="Обычный 6 5 4" xfId="22749"/>
    <cellStyle name="Обычный 6 5 4 2" xfId="22750"/>
    <cellStyle name="Обычный 6 5 4 3" xfId="22751"/>
    <cellStyle name="Обычный 6 5 5" xfId="22752"/>
    <cellStyle name="Обычный 6 5 6" xfId="22753"/>
    <cellStyle name="Обычный 6 5 7" xfId="22754"/>
    <cellStyle name="Обычный 6 5 8" xfId="22755"/>
    <cellStyle name="Обычный 6 5 9" xfId="22756"/>
    <cellStyle name="Обычный 6 6" xfId="22757"/>
    <cellStyle name="Обычный 6 6 10" xfId="22758"/>
    <cellStyle name="Обычный 6 6 11" xfId="22759"/>
    <cellStyle name="Обычный 6 6 12" xfId="22760"/>
    <cellStyle name="Обычный 6 6 13" xfId="22761"/>
    <cellStyle name="Обычный 6 6 14" xfId="22762"/>
    <cellStyle name="Обычный 6 6 15" xfId="22763"/>
    <cellStyle name="Обычный 6 6 16" xfId="22764"/>
    <cellStyle name="Обычный 6 6 17" xfId="22765"/>
    <cellStyle name="Обычный 6 6 18" xfId="22766"/>
    <cellStyle name="Обычный 6 6 19" xfId="22767"/>
    <cellStyle name="Обычный 6 6 2" xfId="22768"/>
    <cellStyle name="Обычный 6 6 2 2" xfId="22769"/>
    <cellStyle name="Обычный 6 6 2 2 2" xfId="22770"/>
    <cellStyle name="Обычный 6 6 2 2 3" xfId="22771"/>
    <cellStyle name="Обычный 6 6 2 3" xfId="22772"/>
    <cellStyle name="Обычный 6 6 2 4" xfId="22773"/>
    <cellStyle name="Обычный 6 6 20" xfId="22774"/>
    <cellStyle name="Обычный 6 6 21" xfId="22775"/>
    <cellStyle name="Обычный 6 6 22" xfId="22776"/>
    <cellStyle name="Обычный 6 6 23" xfId="22777"/>
    <cellStyle name="Обычный 6 6 24" xfId="22778"/>
    <cellStyle name="Обычный 6 6 25" xfId="22779"/>
    <cellStyle name="Обычный 6 6 26" xfId="22780"/>
    <cellStyle name="Обычный 6 6 27" xfId="22781"/>
    <cellStyle name="Обычный 6 6 28" xfId="22782"/>
    <cellStyle name="Обычный 6 6 29" xfId="22783"/>
    <cellStyle name="Обычный 6 6 3" xfId="22784"/>
    <cellStyle name="Обычный 6 6 3 2" xfId="22785"/>
    <cellStyle name="Обычный 6 6 3 3" xfId="22786"/>
    <cellStyle name="Обычный 6 6 30" xfId="22787"/>
    <cellStyle name="Обычный 6 6 31" xfId="22788"/>
    <cellStyle name="Обычный 6 6 32" xfId="22789"/>
    <cellStyle name="Обычный 6 6 4" xfId="22790"/>
    <cellStyle name="Обычный 6 6 4 2" xfId="22791"/>
    <cellStyle name="Обычный 6 6 5" xfId="22792"/>
    <cellStyle name="Обычный 6 6 6" xfId="22793"/>
    <cellStyle name="Обычный 6 6 7" xfId="22794"/>
    <cellStyle name="Обычный 6 6 8" xfId="22795"/>
    <cellStyle name="Обычный 6 6 9" xfId="22796"/>
    <cellStyle name="Обычный 6 7" xfId="22797"/>
    <cellStyle name="Обычный 6 8" xfId="22798"/>
    <cellStyle name="Обычный 6 9" xfId="22799"/>
    <cellStyle name="Обычный 60" xfId="22800"/>
    <cellStyle name="Обычный 61" xfId="22801"/>
    <cellStyle name="Обычный 62" xfId="22802"/>
    <cellStyle name="Обычный 63" xfId="22803"/>
    <cellStyle name="Обычный 64" xfId="22804"/>
    <cellStyle name="Обычный 65" xfId="22805"/>
    <cellStyle name="Обычный 66" xfId="22806"/>
    <cellStyle name="Обычный 67" xfId="22807"/>
    <cellStyle name="Обычный 68" xfId="22808"/>
    <cellStyle name="Обычный 69" xfId="22809"/>
    <cellStyle name="Обычный 7" xfId="1"/>
    <cellStyle name="Обычный 7 10" xfId="22810"/>
    <cellStyle name="Обычный 7 10 2" xfId="22811"/>
    <cellStyle name="Обычный 7 10 2 2" xfId="22812"/>
    <cellStyle name="Обычный 7 10 3" xfId="22813"/>
    <cellStyle name="Обычный 7 10 4" xfId="22814"/>
    <cellStyle name="Обычный 7 11" xfId="22815"/>
    <cellStyle name="Обычный 7 12" xfId="22816"/>
    <cellStyle name="Обычный 7 13" xfId="22817"/>
    <cellStyle name="Обычный 7 14" xfId="22818"/>
    <cellStyle name="Обычный 7 15" xfId="22819"/>
    <cellStyle name="Обычный 7 16" xfId="22820"/>
    <cellStyle name="Обычный 7 17" xfId="22821"/>
    <cellStyle name="Обычный 7 18" xfId="22822"/>
    <cellStyle name="Обычный 7 19" xfId="22823"/>
    <cellStyle name="Обычный 7 2" xfId="50"/>
    <cellStyle name="Обычный 7 2 10" xfId="22824"/>
    <cellStyle name="Обычный 7 2 10 2" xfId="22825"/>
    <cellStyle name="Обычный 7 2 10 3" xfId="22826"/>
    <cellStyle name="Обычный 7 2 11" xfId="22827"/>
    <cellStyle name="Обычный 7 2 11 2" xfId="22828"/>
    <cellStyle name="Обычный 7 2 11 3" xfId="22829"/>
    <cellStyle name="Обычный 7 2 12" xfId="22830"/>
    <cellStyle name="Обычный 7 2 13" xfId="22831"/>
    <cellStyle name="Обычный 7 2 2" xfId="22832"/>
    <cellStyle name="Обычный 7 2 2 10" xfId="22833"/>
    <cellStyle name="Обычный 7 2 2 2" xfId="22834"/>
    <cellStyle name="Обычный 7 2 2 2 2" xfId="22835"/>
    <cellStyle name="Обычный 7 2 2 2 2 2" xfId="22836"/>
    <cellStyle name="Обычный 7 2 2 2 2 2 2" xfId="22837"/>
    <cellStyle name="Обычный 7 2 2 2 2 2 3" xfId="22838"/>
    <cellStyle name="Обычный 7 2 2 2 2 3" xfId="22839"/>
    <cellStyle name="Обычный 7 2 2 2 2 3 2" xfId="22840"/>
    <cellStyle name="Обычный 7 2 2 2 2 3 3" xfId="22841"/>
    <cellStyle name="Обычный 7 2 2 2 2 4" xfId="22842"/>
    <cellStyle name="Обычный 7 2 2 2 2 4 2" xfId="22843"/>
    <cellStyle name="Обычный 7 2 2 2 2 4 3" xfId="22844"/>
    <cellStyle name="Обычный 7 2 2 2 2 5" xfId="22845"/>
    <cellStyle name="Обычный 7 2 2 2 2 5 2" xfId="22846"/>
    <cellStyle name="Обычный 7 2 2 2 2 5 3" xfId="22847"/>
    <cellStyle name="Обычный 7 2 2 2 2 6" xfId="22848"/>
    <cellStyle name="Обычный 7 2 2 2 2 6 2" xfId="22849"/>
    <cellStyle name="Обычный 7 2 2 2 2 6 3" xfId="22850"/>
    <cellStyle name="Обычный 7 2 2 2 2 7" xfId="22851"/>
    <cellStyle name="Обычный 7 2 2 2 2 8" xfId="22852"/>
    <cellStyle name="Обычный 7 2 2 2 3" xfId="22853"/>
    <cellStyle name="Обычный 7 2 2 2 3 2" xfId="22854"/>
    <cellStyle name="Обычный 7 2 2 2 3 3" xfId="22855"/>
    <cellStyle name="Обычный 7 2 2 2 4" xfId="22856"/>
    <cellStyle name="Обычный 7 2 2 2 4 2" xfId="22857"/>
    <cellStyle name="Обычный 7 2 2 2 4 3" xfId="22858"/>
    <cellStyle name="Обычный 7 2 2 2 5" xfId="22859"/>
    <cellStyle name="Обычный 7 2 2 2 5 2" xfId="22860"/>
    <cellStyle name="Обычный 7 2 2 2 5 3" xfId="22861"/>
    <cellStyle name="Обычный 7 2 2 2 6" xfId="22862"/>
    <cellStyle name="Обычный 7 2 2 2 6 2" xfId="22863"/>
    <cellStyle name="Обычный 7 2 2 2 6 3" xfId="22864"/>
    <cellStyle name="Обычный 7 2 2 2 7" xfId="22865"/>
    <cellStyle name="Обычный 7 2 2 2 7 2" xfId="22866"/>
    <cellStyle name="Обычный 7 2 2 2 7 3" xfId="22867"/>
    <cellStyle name="Обычный 7 2 2 2 8" xfId="22868"/>
    <cellStyle name="Обычный 7 2 2 2 9" xfId="22869"/>
    <cellStyle name="Обычный 7 2 2 3" xfId="22870"/>
    <cellStyle name="Обычный 7 2 2 3 2" xfId="22871"/>
    <cellStyle name="Обычный 7 2 2 3 2 2" xfId="22872"/>
    <cellStyle name="Обычный 7 2 2 3 2 3" xfId="22873"/>
    <cellStyle name="Обычный 7 2 2 3 3" xfId="22874"/>
    <cellStyle name="Обычный 7 2 2 3 3 2" xfId="22875"/>
    <cellStyle name="Обычный 7 2 2 3 3 3" xfId="22876"/>
    <cellStyle name="Обычный 7 2 2 3 4" xfId="22877"/>
    <cellStyle name="Обычный 7 2 2 3 4 2" xfId="22878"/>
    <cellStyle name="Обычный 7 2 2 3 4 3" xfId="22879"/>
    <cellStyle name="Обычный 7 2 2 3 5" xfId="22880"/>
    <cellStyle name="Обычный 7 2 2 3 5 2" xfId="22881"/>
    <cellStyle name="Обычный 7 2 2 3 5 3" xfId="22882"/>
    <cellStyle name="Обычный 7 2 2 3 6" xfId="22883"/>
    <cellStyle name="Обычный 7 2 2 3 6 2" xfId="22884"/>
    <cellStyle name="Обычный 7 2 2 3 6 3" xfId="22885"/>
    <cellStyle name="Обычный 7 2 2 3 7" xfId="22886"/>
    <cellStyle name="Обычный 7 2 2 3 8" xfId="22887"/>
    <cellStyle name="Обычный 7 2 2 4" xfId="22888"/>
    <cellStyle name="Обычный 7 2 2 4 2" xfId="22889"/>
    <cellStyle name="Обычный 7 2 2 4 3" xfId="22890"/>
    <cellStyle name="Обычный 7 2 2 5" xfId="22891"/>
    <cellStyle name="Обычный 7 2 2 5 2" xfId="22892"/>
    <cellStyle name="Обычный 7 2 2 5 3" xfId="22893"/>
    <cellStyle name="Обычный 7 2 2 6" xfId="22894"/>
    <cellStyle name="Обычный 7 2 2 6 2" xfId="22895"/>
    <cellStyle name="Обычный 7 2 2 6 3" xfId="22896"/>
    <cellStyle name="Обычный 7 2 2 7" xfId="22897"/>
    <cellStyle name="Обычный 7 2 2 7 2" xfId="22898"/>
    <cellStyle name="Обычный 7 2 2 7 3" xfId="22899"/>
    <cellStyle name="Обычный 7 2 2 8" xfId="22900"/>
    <cellStyle name="Обычный 7 2 2 8 2" xfId="22901"/>
    <cellStyle name="Обычный 7 2 2 8 3" xfId="22902"/>
    <cellStyle name="Обычный 7 2 2 9" xfId="22903"/>
    <cellStyle name="Обычный 7 2 3" xfId="22904"/>
    <cellStyle name="Обычный 7 2 3 10" xfId="22905"/>
    <cellStyle name="Обычный 7 2 3 11" xfId="22906"/>
    <cellStyle name="Обычный 7 2 3 2" xfId="22907"/>
    <cellStyle name="Обычный 7 2 3 2 2" xfId="22908"/>
    <cellStyle name="Обычный 7 2 3 2 2 2" xfId="22909"/>
    <cellStyle name="Обычный 7 2 3 2 2 3" xfId="22910"/>
    <cellStyle name="Обычный 7 2 3 2 3" xfId="22911"/>
    <cellStyle name="Обычный 7 2 3 2 3 2" xfId="22912"/>
    <cellStyle name="Обычный 7 2 3 2 3 3" xfId="22913"/>
    <cellStyle name="Обычный 7 2 3 2 4" xfId="22914"/>
    <cellStyle name="Обычный 7 2 3 2 4 2" xfId="22915"/>
    <cellStyle name="Обычный 7 2 3 2 4 3" xfId="22916"/>
    <cellStyle name="Обычный 7 2 3 2 5" xfId="22917"/>
    <cellStyle name="Обычный 7 2 3 2 5 2" xfId="22918"/>
    <cellStyle name="Обычный 7 2 3 2 5 3" xfId="22919"/>
    <cellStyle name="Обычный 7 2 3 2 6" xfId="22920"/>
    <cellStyle name="Обычный 7 2 3 2 6 2" xfId="22921"/>
    <cellStyle name="Обычный 7 2 3 2 6 3" xfId="22922"/>
    <cellStyle name="Обычный 7 2 3 2 7" xfId="22923"/>
    <cellStyle name="Обычный 7 2 3 2 8" xfId="22924"/>
    <cellStyle name="Обычный 7 2 3 3" xfId="22925"/>
    <cellStyle name="Обычный 7 2 3 3 2" xfId="22926"/>
    <cellStyle name="Обычный 7 2 3 3 3" xfId="22927"/>
    <cellStyle name="Обычный 7 2 3 3 4" xfId="22928"/>
    <cellStyle name="Обычный 7 2 3 4" xfId="22929"/>
    <cellStyle name="Обычный 7 2 3 4 2" xfId="22930"/>
    <cellStyle name="Обычный 7 2 3 4 3" xfId="22931"/>
    <cellStyle name="Обычный 7 2 3 5" xfId="22932"/>
    <cellStyle name="Обычный 7 2 3 5 2" xfId="22933"/>
    <cellStyle name="Обычный 7 2 3 5 3" xfId="22934"/>
    <cellStyle name="Обычный 7 2 3 6" xfId="22935"/>
    <cellStyle name="Обычный 7 2 3 6 2" xfId="22936"/>
    <cellStyle name="Обычный 7 2 3 6 3" xfId="22937"/>
    <cellStyle name="Обычный 7 2 3 7" xfId="22938"/>
    <cellStyle name="Обычный 7 2 3 7 2" xfId="22939"/>
    <cellStyle name="Обычный 7 2 3 7 3" xfId="22940"/>
    <cellStyle name="Обычный 7 2 3 8" xfId="22941"/>
    <cellStyle name="Обычный 7 2 3 9" xfId="22942"/>
    <cellStyle name="Обычный 7 2 4" xfId="22943"/>
    <cellStyle name="Обычный 7 2 4 2" xfId="22944"/>
    <cellStyle name="Обычный 7 2 4 2 2" xfId="22945"/>
    <cellStyle name="Обычный 7 2 4 2 2 2" xfId="22946"/>
    <cellStyle name="Обычный 7 2 4 2 2 3" xfId="22947"/>
    <cellStyle name="Обычный 7 2 4 2 3" xfId="22948"/>
    <cellStyle name="Обычный 7 2 4 2 3 2" xfId="22949"/>
    <cellStyle name="Обычный 7 2 4 2 3 3" xfId="22950"/>
    <cellStyle name="Обычный 7 2 4 2 4" xfId="22951"/>
    <cellStyle name="Обычный 7 2 4 2 5" xfId="22952"/>
    <cellStyle name="Обычный 7 2 4 3" xfId="22953"/>
    <cellStyle name="Обычный 7 2 4 3 2" xfId="22954"/>
    <cellStyle name="Обычный 7 2 4 3 3" xfId="22955"/>
    <cellStyle name="Обычный 7 2 4 4" xfId="22956"/>
    <cellStyle name="Обычный 7 2 4 4 2" xfId="22957"/>
    <cellStyle name="Обычный 7 2 4 4 3" xfId="22958"/>
    <cellStyle name="Обычный 7 2 4 5" xfId="22959"/>
    <cellStyle name="Обычный 7 2 4 5 2" xfId="22960"/>
    <cellStyle name="Обычный 7 2 4 5 3" xfId="22961"/>
    <cellStyle name="Обычный 7 2 4 6" xfId="22962"/>
    <cellStyle name="Обычный 7 2 4 6 2" xfId="22963"/>
    <cellStyle name="Обычный 7 2 4 6 3" xfId="22964"/>
    <cellStyle name="Обычный 7 2 4 7" xfId="22965"/>
    <cellStyle name="Обычный 7 2 4 7 2" xfId="22966"/>
    <cellStyle name="Обычный 7 2 4 7 3" xfId="22967"/>
    <cellStyle name="Обычный 7 2 4 8" xfId="22968"/>
    <cellStyle name="Обычный 7 2 4 9" xfId="22969"/>
    <cellStyle name="Обычный 7 2 5" xfId="22970"/>
    <cellStyle name="Обычный 7 2 5 2" xfId="22971"/>
    <cellStyle name="Обычный 7 2 5 2 2" xfId="22972"/>
    <cellStyle name="Обычный 7 2 5 2 2 2" xfId="22973"/>
    <cellStyle name="Обычный 7 2 5 2 2 3" xfId="22974"/>
    <cellStyle name="Обычный 7 2 5 2 3" xfId="22975"/>
    <cellStyle name="Обычный 7 2 5 2 3 2" xfId="22976"/>
    <cellStyle name="Обычный 7 2 5 2 3 3" xfId="22977"/>
    <cellStyle name="Обычный 7 2 5 2 4" xfId="22978"/>
    <cellStyle name="Обычный 7 2 5 2 5" xfId="22979"/>
    <cellStyle name="Обычный 7 2 5 3" xfId="22980"/>
    <cellStyle name="Обычный 7 2 5 3 2" xfId="22981"/>
    <cellStyle name="Обычный 7 2 5 3 3" xfId="22982"/>
    <cellStyle name="Обычный 7 2 5 4" xfId="22983"/>
    <cellStyle name="Обычный 7 2 5 4 2" xfId="22984"/>
    <cellStyle name="Обычный 7 2 5 4 3" xfId="22985"/>
    <cellStyle name="Обычный 7 2 5 5" xfId="22986"/>
    <cellStyle name="Обычный 7 2 5 6" xfId="22987"/>
    <cellStyle name="Обычный 7 2 6" xfId="22988"/>
    <cellStyle name="Обычный 7 2 6 2" xfId="22989"/>
    <cellStyle name="Обычный 7 2 6 2 2" xfId="22990"/>
    <cellStyle name="Обычный 7 2 6 2 3" xfId="22991"/>
    <cellStyle name="Обычный 7 2 6 3" xfId="22992"/>
    <cellStyle name="Обычный 7 2 6 3 2" xfId="22993"/>
    <cellStyle name="Обычный 7 2 6 3 3" xfId="22994"/>
    <cellStyle name="Обычный 7 2 6 4" xfId="22995"/>
    <cellStyle name="Обычный 7 2 6 5" xfId="22996"/>
    <cellStyle name="Обычный 7 2 7" xfId="22997"/>
    <cellStyle name="Обычный 7 2 7 2" xfId="22998"/>
    <cellStyle name="Обычный 7 2 7 3" xfId="22999"/>
    <cellStyle name="Обычный 7 2 8" xfId="23000"/>
    <cellStyle name="Обычный 7 2 8 2" xfId="23001"/>
    <cellStyle name="Обычный 7 2 8 3" xfId="23002"/>
    <cellStyle name="Обычный 7 2 9" xfId="23003"/>
    <cellStyle name="Обычный 7 2 9 2" xfId="23004"/>
    <cellStyle name="Обычный 7 2 9 3" xfId="23005"/>
    <cellStyle name="Обычный 7 2_Копия данецк" xfId="23006"/>
    <cellStyle name="Обычный 7 20" xfId="23007"/>
    <cellStyle name="Обычный 7 21" xfId="23008"/>
    <cellStyle name="Обычный 7 22" xfId="23009"/>
    <cellStyle name="Обычный 7 23" xfId="23010"/>
    <cellStyle name="Обычный 7 24" xfId="23011"/>
    <cellStyle name="Обычный 7 25" xfId="23012"/>
    <cellStyle name="Обычный 7 26" xfId="23013"/>
    <cellStyle name="Обычный 7 27" xfId="23014"/>
    <cellStyle name="Обычный 7 28" xfId="23015"/>
    <cellStyle name="Обычный 7 29" xfId="23016"/>
    <cellStyle name="Обычный 7 3" xfId="72"/>
    <cellStyle name="Обычный 7 3 10" xfId="23017"/>
    <cellStyle name="Обычный 7 3 11" xfId="23018"/>
    <cellStyle name="Обычный 7 3 12" xfId="23019"/>
    <cellStyle name="Обычный 7 3 13" xfId="23020"/>
    <cellStyle name="Обычный 7 3 14" xfId="23021"/>
    <cellStyle name="Обычный 7 3 15" xfId="23022"/>
    <cellStyle name="Обычный 7 3 16" xfId="23023"/>
    <cellStyle name="Обычный 7 3 17" xfId="23024"/>
    <cellStyle name="Обычный 7 3 18" xfId="23025"/>
    <cellStyle name="Обычный 7 3 19" xfId="23026"/>
    <cellStyle name="Обычный 7 3 2" xfId="23027"/>
    <cellStyle name="Обычный 7 3 2 10" xfId="23028"/>
    <cellStyle name="Обычный 7 3 2 11" xfId="23029"/>
    <cellStyle name="Обычный 7 3 2 2" xfId="23030"/>
    <cellStyle name="Обычный 7 3 2 2 2" xfId="23031"/>
    <cellStyle name="Обычный 7 3 2 2 2 2" xfId="23032"/>
    <cellStyle name="Обычный 7 3 2 2 3" xfId="23033"/>
    <cellStyle name="Обычный 7 3 2 2 4" xfId="23034"/>
    <cellStyle name="Обычный 7 3 2 2 5" xfId="23035"/>
    <cellStyle name="Обычный 7 3 2 3" xfId="23036"/>
    <cellStyle name="Обычный 7 3 2 3 2" xfId="23037"/>
    <cellStyle name="Обычный 7 3 2 3 3" xfId="23038"/>
    <cellStyle name="Обычный 7 3 2 4" xfId="23039"/>
    <cellStyle name="Обычный 7 3 2 5" xfId="23040"/>
    <cellStyle name="Обычный 7 3 2 6" xfId="23041"/>
    <cellStyle name="Обычный 7 3 2 7" xfId="23042"/>
    <cellStyle name="Обычный 7 3 2 8" xfId="23043"/>
    <cellStyle name="Обычный 7 3 2 9" xfId="23044"/>
    <cellStyle name="Обычный 7 3 20" xfId="23045"/>
    <cellStyle name="Обычный 7 3 21" xfId="23046"/>
    <cellStyle name="Обычный 7 3 22" xfId="23047"/>
    <cellStyle name="Обычный 7 3 23" xfId="23048"/>
    <cellStyle name="Обычный 7 3 24" xfId="23049"/>
    <cellStyle name="Обычный 7 3 25" xfId="23050"/>
    <cellStyle name="Обычный 7 3 26" xfId="23051"/>
    <cellStyle name="Обычный 7 3 27" xfId="23052"/>
    <cellStyle name="Обычный 7 3 28" xfId="23053"/>
    <cellStyle name="Обычный 7 3 29" xfId="23054"/>
    <cellStyle name="Обычный 7 3 3" xfId="23055"/>
    <cellStyle name="Обычный 7 3 3 2" xfId="23056"/>
    <cellStyle name="Обычный 7 3 3 2 2" xfId="23057"/>
    <cellStyle name="Обычный 7 3 3 2 2 2" xfId="23058"/>
    <cellStyle name="Обычный 7 3 3 2 3" xfId="23059"/>
    <cellStyle name="Обычный 7 3 3 3" xfId="23060"/>
    <cellStyle name="Обычный 7 3 3 3 2" xfId="23061"/>
    <cellStyle name="Обычный 7 3 3 4" xfId="23062"/>
    <cellStyle name="Обычный 7 3 3 5" xfId="23063"/>
    <cellStyle name="Обычный 7 3 3 6" xfId="23064"/>
    <cellStyle name="Обычный 7 3 30" xfId="23065"/>
    <cellStyle name="Обычный 7 3 31" xfId="23066"/>
    <cellStyle name="Обычный 7 3 32" xfId="23067"/>
    <cellStyle name="Обычный 7 3 4" xfId="23068"/>
    <cellStyle name="Обычный 7 3 4 2" xfId="23069"/>
    <cellStyle name="Обычный 7 3 4 2 2" xfId="23070"/>
    <cellStyle name="Обычный 7 3 4 3" xfId="23071"/>
    <cellStyle name="Обычный 7 3 4 4" xfId="23072"/>
    <cellStyle name="Обычный 7 3 5" xfId="23073"/>
    <cellStyle name="Обычный 7 3 5 2" xfId="23074"/>
    <cellStyle name="Обычный 7 3 6" xfId="23075"/>
    <cellStyle name="Обычный 7 3 7" xfId="23076"/>
    <cellStyle name="Обычный 7 3 8" xfId="23077"/>
    <cellStyle name="Обычный 7 3 9" xfId="23078"/>
    <cellStyle name="Обычный 7 3_Копия данецк" xfId="23079"/>
    <cellStyle name="Обычный 7 30" xfId="23080"/>
    <cellStyle name="Обычный 7 31" xfId="23081"/>
    <cellStyle name="Обычный 7 32" xfId="23082"/>
    <cellStyle name="Обычный 7 33" xfId="23083"/>
    <cellStyle name="Обычный 7 34" xfId="23084"/>
    <cellStyle name="Обычный 7 35" xfId="23085"/>
    <cellStyle name="Обычный 7 36" xfId="23086"/>
    <cellStyle name="Обычный 7 37" xfId="23087"/>
    <cellStyle name="Обычный 7 4" xfId="23088"/>
    <cellStyle name="Обычный 7 4 10" xfId="23089"/>
    <cellStyle name="Обычный 7 4 11" xfId="23090"/>
    <cellStyle name="Обычный 7 4 12" xfId="23091"/>
    <cellStyle name="Обычный 7 4 13" xfId="23092"/>
    <cellStyle name="Обычный 7 4 14" xfId="23093"/>
    <cellStyle name="Обычный 7 4 15" xfId="23094"/>
    <cellStyle name="Обычный 7 4 16" xfId="23095"/>
    <cellStyle name="Обычный 7 4 17" xfId="23096"/>
    <cellStyle name="Обычный 7 4 18" xfId="23097"/>
    <cellStyle name="Обычный 7 4 19" xfId="23098"/>
    <cellStyle name="Обычный 7 4 2" xfId="23099"/>
    <cellStyle name="Обычный 7 4 2 2" xfId="23100"/>
    <cellStyle name="Обычный 7 4 2 2 2" xfId="23101"/>
    <cellStyle name="Обычный 7 4 2 3" xfId="23102"/>
    <cellStyle name="Обычный 7 4 2 4" xfId="23103"/>
    <cellStyle name="Обычный 7 4 2 5" xfId="23104"/>
    <cellStyle name="Обычный 7 4 2 6" xfId="23105"/>
    <cellStyle name="Обычный 7 4 20" xfId="23106"/>
    <cellStyle name="Обычный 7 4 21" xfId="23107"/>
    <cellStyle name="Обычный 7 4 22" xfId="23108"/>
    <cellStyle name="Обычный 7 4 23" xfId="23109"/>
    <cellStyle name="Обычный 7 4 24" xfId="23110"/>
    <cellStyle name="Обычный 7 4 25" xfId="23111"/>
    <cellStyle name="Обычный 7 4 26" xfId="23112"/>
    <cellStyle name="Обычный 7 4 27" xfId="23113"/>
    <cellStyle name="Обычный 7 4 28" xfId="23114"/>
    <cellStyle name="Обычный 7 4 29" xfId="23115"/>
    <cellStyle name="Обычный 7 4 3" xfId="23116"/>
    <cellStyle name="Обычный 7 4 3 2" xfId="23117"/>
    <cellStyle name="Обычный 7 4 3 2 2" xfId="23118"/>
    <cellStyle name="Обычный 7 4 3 2 3" xfId="23119"/>
    <cellStyle name="Обычный 7 4 3 3" xfId="23120"/>
    <cellStyle name="Обычный 7 4 3 3 2" xfId="23121"/>
    <cellStyle name="Обычный 7 4 3 4" xfId="23122"/>
    <cellStyle name="Обычный 7 4 30" xfId="23123"/>
    <cellStyle name="Обычный 7 4 31" xfId="23124"/>
    <cellStyle name="Обычный 7 4 32" xfId="23125"/>
    <cellStyle name="Обычный 7 4 4" xfId="23126"/>
    <cellStyle name="Обычный 7 4 4 2" xfId="23127"/>
    <cellStyle name="Обычный 7 4 4 3" xfId="23128"/>
    <cellStyle name="Обычный 7 4 5" xfId="23129"/>
    <cellStyle name="Обычный 7 4 5 2" xfId="23130"/>
    <cellStyle name="Обычный 7 4 6" xfId="23131"/>
    <cellStyle name="Обычный 7 4 7" xfId="23132"/>
    <cellStyle name="Обычный 7 4 8" xfId="23133"/>
    <cellStyle name="Обычный 7 4 9" xfId="23134"/>
    <cellStyle name="Обычный 7 5" xfId="23135"/>
    <cellStyle name="Обычный 7 5 10" xfId="23136"/>
    <cellStyle name="Обычный 7 5 11" xfId="23137"/>
    <cellStyle name="Обычный 7 5 12" xfId="23138"/>
    <cellStyle name="Обычный 7 5 13" xfId="23139"/>
    <cellStyle name="Обычный 7 5 14" xfId="23140"/>
    <cellStyle name="Обычный 7 5 15" xfId="23141"/>
    <cellStyle name="Обычный 7 5 16" xfId="23142"/>
    <cellStyle name="Обычный 7 5 17" xfId="23143"/>
    <cellStyle name="Обычный 7 5 18" xfId="23144"/>
    <cellStyle name="Обычный 7 5 19" xfId="23145"/>
    <cellStyle name="Обычный 7 5 2" xfId="23146"/>
    <cellStyle name="Обычный 7 5 2 2" xfId="23147"/>
    <cellStyle name="Обычный 7 5 2 2 2" xfId="23148"/>
    <cellStyle name="Обычный 7 5 2 3" xfId="23149"/>
    <cellStyle name="Обычный 7 5 2 4" xfId="23150"/>
    <cellStyle name="Обычный 7 5 2 5" xfId="23151"/>
    <cellStyle name="Обычный 7 5 2 6" xfId="23152"/>
    <cellStyle name="Обычный 7 5 20" xfId="23153"/>
    <cellStyle name="Обычный 7 5 21" xfId="23154"/>
    <cellStyle name="Обычный 7 5 22" xfId="23155"/>
    <cellStyle name="Обычный 7 5 23" xfId="23156"/>
    <cellStyle name="Обычный 7 5 24" xfId="23157"/>
    <cellStyle name="Обычный 7 5 25" xfId="23158"/>
    <cellStyle name="Обычный 7 5 26" xfId="23159"/>
    <cellStyle name="Обычный 7 5 27" xfId="23160"/>
    <cellStyle name="Обычный 7 5 28" xfId="23161"/>
    <cellStyle name="Обычный 7 5 29" xfId="23162"/>
    <cellStyle name="Обычный 7 5 3" xfId="23163"/>
    <cellStyle name="Обычный 7 5 3 2" xfId="23164"/>
    <cellStyle name="Обычный 7 5 3 2 2" xfId="23165"/>
    <cellStyle name="Обычный 7 5 3 2 3" xfId="23166"/>
    <cellStyle name="Обычный 7 5 3 3" xfId="23167"/>
    <cellStyle name="Обычный 7 5 3 3 2" xfId="23168"/>
    <cellStyle name="Обычный 7 5 3 4" xfId="23169"/>
    <cellStyle name="Обычный 7 5 30" xfId="23170"/>
    <cellStyle name="Обычный 7 5 31" xfId="23171"/>
    <cellStyle name="Обычный 7 5 32" xfId="23172"/>
    <cellStyle name="Обычный 7 5 4" xfId="23173"/>
    <cellStyle name="Обычный 7 5 4 2" xfId="23174"/>
    <cellStyle name="Обычный 7 5 4 3" xfId="23175"/>
    <cellStyle name="Обычный 7 5 5" xfId="23176"/>
    <cellStyle name="Обычный 7 5 5 2" xfId="23177"/>
    <cellStyle name="Обычный 7 5 6" xfId="23178"/>
    <cellStyle name="Обычный 7 5 7" xfId="23179"/>
    <cellStyle name="Обычный 7 5 8" xfId="23180"/>
    <cellStyle name="Обычный 7 5 9" xfId="23181"/>
    <cellStyle name="Обычный 7 6" xfId="23182"/>
    <cellStyle name="Обычный 7 6 2" xfId="23183"/>
    <cellStyle name="Обычный 7 6 3" xfId="23184"/>
    <cellStyle name="Обычный 7 7" xfId="23185"/>
    <cellStyle name="Обычный 7 7 10" xfId="23186"/>
    <cellStyle name="Обычный 7 7 11" xfId="23187"/>
    <cellStyle name="Обычный 7 7 12" xfId="23188"/>
    <cellStyle name="Обычный 7 7 13" xfId="23189"/>
    <cellStyle name="Обычный 7 7 14" xfId="23190"/>
    <cellStyle name="Обычный 7 7 15" xfId="23191"/>
    <cellStyle name="Обычный 7 7 16" xfId="23192"/>
    <cellStyle name="Обычный 7 7 17" xfId="23193"/>
    <cellStyle name="Обычный 7 7 18" xfId="23194"/>
    <cellStyle name="Обычный 7 7 19" xfId="23195"/>
    <cellStyle name="Обычный 7 7 2" xfId="23196"/>
    <cellStyle name="Обычный 7 7 2 2" xfId="23197"/>
    <cellStyle name="Обычный 7 7 2 2 2" xfId="23198"/>
    <cellStyle name="Обычный 7 7 2 2 2 2" xfId="23199"/>
    <cellStyle name="Обычный 7 7 2 2 3" xfId="23200"/>
    <cellStyle name="Обычный 7 7 2 3" xfId="23201"/>
    <cellStyle name="Обычный 7 7 2 3 2" xfId="23202"/>
    <cellStyle name="Обычный 7 7 2 4" xfId="23203"/>
    <cellStyle name="Обычный 7 7 2 5" xfId="23204"/>
    <cellStyle name="Обычный 7 7 2 6" xfId="23205"/>
    <cellStyle name="Обычный 7 7 20" xfId="23206"/>
    <cellStyle name="Обычный 7 7 21" xfId="23207"/>
    <cellStyle name="Обычный 7 7 22" xfId="23208"/>
    <cellStyle name="Обычный 7 7 23" xfId="23209"/>
    <cellStyle name="Обычный 7 7 24" xfId="23210"/>
    <cellStyle name="Обычный 7 7 25" xfId="23211"/>
    <cellStyle name="Обычный 7 7 26" xfId="23212"/>
    <cellStyle name="Обычный 7 7 27" xfId="23213"/>
    <cellStyle name="Обычный 7 7 28" xfId="23214"/>
    <cellStyle name="Обычный 7 7 29" xfId="23215"/>
    <cellStyle name="Обычный 7 7 3" xfId="23216"/>
    <cellStyle name="Обычный 7 7 3 2" xfId="23217"/>
    <cellStyle name="Обычный 7 7 3 2 2" xfId="23218"/>
    <cellStyle name="Обычный 7 7 3 3" xfId="23219"/>
    <cellStyle name="Обычный 7 7 3 4" xfId="23220"/>
    <cellStyle name="Обычный 7 7 30" xfId="23221"/>
    <cellStyle name="Обычный 7 7 31" xfId="23222"/>
    <cellStyle name="Обычный 7 7 32" xfId="23223"/>
    <cellStyle name="Обычный 7 7 4" xfId="23224"/>
    <cellStyle name="Обычный 7 7 4 2" xfId="23225"/>
    <cellStyle name="Обычный 7 7 5" xfId="23226"/>
    <cellStyle name="Обычный 7 7 6" xfId="23227"/>
    <cellStyle name="Обычный 7 7 7" xfId="23228"/>
    <cellStyle name="Обычный 7 7 8" xfId="23229"/>
    <cellStyle name="Обычный 7 7 9" xfId="23230"/>
    <cellStyle name="Обычный 7 8" xfId="23231"/>
    <cellStyle name="Обычный 7 8 2" xfId="23232"/>
    <cellStyle name="Обычный 7 8 2 2" xfId="23233"/>
    <cellStyle name="Обычный 7 8 2 3" xfId="23234"/>
    <cellStyle name="Обычный 7 8 3" xfId="23235"/>
    <cellStyle name="Обычный 7 8 4" xfId="23236"/>
    <cellStyle name="Обычный 7 9" xfId="23237"/>
    <cellStyle name="Обычный 7 9 2" xfId="23238"/>
    <cellStyle name="Обычный 7 9 2 2" xfId="23239"/>
    <cellStyle name="Обычный 7 9 2 3" xfId="23240"/>
    <cellStyle name="Обычный 7 9 3" xfId="23241"/>
    <cellStyle name="Обычный 7 9 4" xfId="23242"/>
    <cellStyle name="Обычный 7 9 5" xfId="23243"/>
    <cellStyle name="Обычный 7 9 6" xfId="23244"/>
    <cellStyle name="Обычный 7_Копия данецк" xfId="23245"/>
    <cellStyle name="Обычный 70" xfId="23246"/>
    <cellStyle name="Обычный 71" xfId="23247"/>
    <cellStyle name="Обычный 72" xfId="23248"/>
    <cellStyle name="Обычный 73" xfId="23249"/>
    <cellStyle name="Обычный 74" xfId="23250"/>
    <cellStyle name="Обычный 75" xfId="67"/>
    <cellStyle name="Обычный 76" xfId="23251"/>
    <cellStyle name="Обычный 77" xfId="23252"/>
    <cellStyle name="Обычный 8" xfId="51"/>
    <cellStyle name="Обычный 8 10" xfId="23253"/>
    <cellStyle name="Обычный 8 10 2" xfId="23254"/>
    <cellStyle name="Обычный 8 10 3" xfId="23255"/>
    <cellStyle name="Обычный 8 11" xfId="23256"/>
    <cellStyle name="Обычный 8 11 2" xfId="23257"/>
    <cellStyle name="Обычный 8 11 3" xfId="23258"/>
    <cellStyle name="Обычный 8 12" xfId="23259"/>
    <cellStyle name="Обычный 8 12 2" xfId="23260"/>
    <cellStyle name="Обычный 8 12 3" xfId="23261"/>
    <cellStyle name="Обычный 8 13" xfId="23262"/>
    <cellStyle name="Обычный 8 14" xfId="23263"/>
    <cellStyle name="Обычный 8 15" xfId="23264"/>
    <cellStyle name="Обычный 8 16" xfId="23265"/>
    <cellStyle name="Обычный 8 17" xfId="23266"/>
    <cellStyle name="Обычный 8 18" xfId="23267"/>
    <cellStyle name="Обычный 8 19" xfId="23268"/>
    <cellStyle name="Обычный 8 2" xfId="23269"/>
    <cellStyle name="Обычный 8 2 10" xfId="23270"/>
    <cellStyle name="Обычный 8 2 10 2" xfId="23271"/>
    <cellStyle name="Обычный 8 2 10 3" xfId="23272"/>
    <cellStyle name="Обычный 8 2 11" xfId="23273"/>
    <cellStyle name="Обычный 8 2 11 2" xfId="23274"/>
    <cellStyle name="Обычный 8 2 11 3" xfId="23275"/>
    <cellStyle name="Обычный 8 2 12" xfId="23276"/>
    <cellStyle name="Обычный 8 2 12 2" xfId="23277"/>
    <cellStyle name="Обычный 8 2 12 3" xfId="23278"/>
    <cellStyle name="Обычный 8 2 13" xfId="23279"/>
    <cellStyle name="Обычный 8 2 13 2" xfId="23280"/>
    <cellStyle name="Обычный 8 2 13 3" xfId="23281"/>
    <cellStyle name="Обычный 8 2 14" xfId="23282"/>
    <cellStyle name="Обычный 8 2 15" xfId="23283"/>
    <cellStyle name="Обычный 8 2 16" xfId="23284"/>
    <cellStyle name="Обычный 8 2 17" xfId="23285"/>
    <cellStyle name="Обычный 8 2 18" xfId="23286"/>
    <cellStyle name="Обычный 8 2 19" xfId="23287"/>
    <cellStyle name="Обычный 8 2 2" xfId="23288"/>
    <cellStyle name="Обычный 8 2 2 10" xfId="23289"/>
    <cellStyle name="Обычный 8 2 2 10 2" xfId="23290"/>
    <cellStyle name="Обычный 8 2 2 10 3" xfId="23291"/>
    <cellStyle name="Обычный 8 2 2 11" xfId="23292"/>
    <cellStyle name="Обычный 8 2 2 11 2" xfId="23293"/>
    <cellStyle name="Обычный 8 2 2 11 3" xfId="23294"/>
    <cellStyle name="Обычный 8 2 2 12" xfId="23295"/>
    <cellStyle name="Обычный 8 2 2 13" xfId="23296"/>
    <cellStyle name="Обычный 8 2 2 14" xfId="23297"/>
    <cellStyle name="Обычный 8 2 2 15" xfId="23298"/>
    <cellStyle name="Обычный 8 2 2 16" xfId="23299"/>
    <cellStyle name="Обычный 8 2 2 17" xfId="23300"/>
    <cellStyle name="Обычный 8 2 2 18" xfId="23301"/>
    <cellStyle name="Обычный 8 2 2 19" xfId="23302"/>
    <cellStyle name="Обычный 8 2 2 2" xfId="23303"/>
    <cellStyle name="Обычный 8 2 2 2 10" xfId="23304"/>
    <cellStyle name="Обычный 8 2 2 2 2" xfId="23305"/>
    <cellStyle name="Обычный 8 2 2 2 2 2" xfId="23306"/>
    <cellStyle name="Обычный 8 2 2 2 2 2 2" xfId="23307"/>
    <cellStyle name="Обычный 8 2 2 2 2 2 2 2" xfId="23308"/>
    <cellStyle name="Обычный 8 2 2 2 2 2 2 3" xfId="23309"/>
    <cellStyle name="Обычный 8 2 2 2 2 2 3" xfId="23310"/>
    <cellStyle name="Обычный 8 2 2 2 2 2 3 2" xfId="23311"/>
    <cellStyle name="Обычный 8 2 2 2 2 2 3 3" xfId="23312"/>
    <cellStyle name="Обычный 8 2 2 2 2 2 4" xfId="23313"/>
    <cellStyle name="Обычный 8 2 2 2 2 2 4 2" xfId="23314"/>
    <cellStyle name="Обычный 8 2 2 2 2 2 4 3" xfId="23315"/>
    <cellStyle name="Обычный 8 2 2 2 2 2 5" xfId="23316"/>
    <cellStyle name="Обычный 8 2 2 2 2 2 5 2" xfId="23317"/>
    <cellStyle name="Обычный 8 2 2 2 2 2 5 3" xfId="23318"/>
    <cellStyle name="Обычный 8 2 2 2 2 2 6" xfId="23319"/>
    <cellStyle name="Обычный 8 2 2 2 2 2 6 2" xfId="23320"/>
    <cellStyle name="Обычный 8 2 2 2 2 2 6 3" xfId="23321"/>
    <cellStyle name="Обычный 8 2 2 2 2 2 7" xfId="23322"/>
    <cellStyle name="Обычный 8 2 2 2 2 2 8" xfId="23323"/>
    <cellStyle name="Обычный 8 2 2 2 2 3" xfId="23324"/>
    <cellStyle name="Обычный 8 2 2 2 2 3 2" xfId="23325"/>
    <cellStyle name="Обычный 8 2 2 2 2 3 3" xfId="23326"/>
    <cellStyle name="Обычный 8 2 2 2 2 4" xfId="23327"/>
    <cellStyle name="Обычный 8 2 2 2 2 4 2" xfId="23328"/>
    <cellStyle name="Обычный 8 2 2 2 2 4 3" xfId="23329"/>
    <cellStyle name="Обычный 8 2 2 2 2 5" xfId="23330"/>
    <cellStyle name="Обычный 8 2 2 2 2 5 2" xfId="23331"/>
    <cellStyle name="Обычный 8 2 2 2 2 5 3" xfId="23332"/>
    <cellStyle name="Обычный 8 2 2 2 2 6" xfId="23333"/>
    <cellStyle name="Обычный 8 2 2 2 2 6 2" xfId="23334"/>
    <cellStyle name="Обычный 8 2 2 2 2 6 3" xfId="23335"/>
    <cellStyle name="Обычный 8 2 2 2 2 7" xfId="23336"/>
    <cellStyle name="Обычный 8 2 2 2 2 7 2" xfId="23337"/>
    <cellStyle name="Обычный 8 2 2 2 2 7 3" xfId="23338"/>
    <cellStyle name="Обычный 8 2 2 2 2 8" xfId="23339"/>
    <cellStyle name="Обычный 8 2 2 2 2 9" xfId="23340"/>
    <cellStyle name="Обычный 8 2 2 2 3" xfId="23341"/>
    <cellStyle name="Обычный 8 2 2 2 3 2" xfId="23342"/>
    <cellStyle name="Обычный 8 2 2 2 3 2 2" xfId="23343"/>
    <cellStyle name="Обычный 8 2 2 2 3 2 3" xfId="23344"/>
    <cellStyle name="Обычный 8 2 2 2 3 3" xfId="23345"/>
    <cellStyle name="Обычный 8 2 2 2 3 3 2" xfId="23346"/>
    <cellStyle name="Обычный 8 2 2 2 3 3 3" xfId="23347"/>
    <cellStyle name="Обычный 8 2 2 2 3 4" xfId="23348"/>
    <cellStyle name="Обычный 8 2 2 2 3 4 2" xfId="23349"/>
    <cellStyle name="Обычный 8 2 2 2 3 4 3" xfId="23350"/>
    <cellStyle name="Обычный 8 2 2 2 3 5" xfId="23351"/>
    <cellStyle name="Обычный 8 2 2 2 3 5 2" xfId="23352"/>
    <cellStyle name="Обычный 8 2 2 2 3 5 3" xfId="23353"/>
    <cellStyle name="Обычный 8 2 2 2 3 6" xfId="23354"/>
    <cellStyle name="Обычный 8 2 2 2 3 6 2" xfId="23355"/>
    <cellStyle name="Обычный 8 2 2 2 3 6 3" xfId="23356"/>
    <cellStyle name="Обычный 8 2 2 2 3 7" xfId="23357"/>
    <cellStyle name="Обычный 8 2 2 2 3 8" xfId="23358"/>
    <cellStyle name="Обычный 8 2 2 2 4" xfId="23359"/>
    <cellStyle name="Обычный 8 2 2 2 4 2" xfId="23360"/>
    <cellStyle name="Обычный 8 2 2 2 4 3" xfId="23361"/>
    <cellStyle name="Обычный 8 2 2 2 5" xfId="23362"/>
    <cellStyle name="Обычный 8 2 2 2 5 2" xfId="23363"/>
    <cellStyle name="Обычный 8 2 2 2 5 3" xfId="23364"/>
    <cellStyle name="Обычный 8 2 2 2 6" xfId="23365"/>
    <cellStyle name="Обычный 8 2 2 2 6 2" xfId="23366"/>
    <cellStyle name="Обычный 8 2 2 2 6 3" xfId="23367"/>
    <cellStyle name="Обычный 8 2 2 2 7" xfId="23368"/>
    <cellStyle name="Обычный 8 2 2 2 7 2" xfId="23369"/>
    <cellStyle name="Обычный 8 2 2 2 7 3" xfId="23370"/>
    <cellStyle name="Обычный 8 2 2 2 8" xfId="23371"/>
    <cellStyle name="Обычный 8 2 2 2 8 2" xfId="23372"/>
    <cellStyle name="Обычный 8 2 2 2 8 3" xfId="23373"/>
    <cellStyle name="Обычный 8 2 2 2 9" xfId="23374"/>
    <cellStyle name="Обычный 8 2 2 20" xfId="23375"/>
    <cellStyle name="Обычный 8 2 2 21" xfId="23376"/>
    <cellStyle name="Обычный 8 2 2 22" xfId="23377"/>
    <cellStyle name="Обычный 8 2 2 23" xfId="23378"/>
    <cellStyle name="Обычный 8 2 2 24" xfId="23379"/>
    <cellStyle name="Обычный 8 2 2 25" xfId="23380"/>
    <cellStyle name="Обычный 8 2 2 26" xfId="23381"/>
    <cellStyle name="Обычный 8 2 2 27" xfId="23382"/>
    <cellStyle name="Обычный 8 2 2 28" xfId="23383"/>
    <cellStyle name="Обычный 8 2 2 29" xfId="23384"/>
    <cellStyle name="Обычный 8 2 2 3" xfId="23385"/>
    <cellStyle name="Обычный 8 2 2 3 2" xfId="23386"/>
    <cellStyle name="Обычный 8 2 2 3 2 2" xfId="23387"/>
    <cellStyle name="Обычный 8 2 2 3 2 2 2" xfId="23388"/>
    <cellStyle name="Обычный 8 2 2 3 2 2 3" xfId="23389"/>
    <cellStyle name="Обычный 8 2 2 3 2 3" xfId="23390"/>
    <cellStyle name="Обычный 8 2 2 3 2 3 2" xfId="23391"/>
    <cellStyle name="Обычный 8 2 2 3 2 3 3" xfId="23392"/>
    <cellStyle name="Обычный 8 2 2 3 2 4" xfId="23393"/>
    <cellStyle name="Обычный 8 2 2 3 2 4 2" xfId="23394"/>
    <cellStyle name="Обычный 8 2 2 3 2 4 3" xfId="23395"/>
    <cellStyle name="Обычный 8 2 2 3 2 5" xfId="23396"/>
    <cellStyle name="Обычный 8 2 2 3 2 5 2" xfId="23397"/>
    <cellStyle name="Обычный 8 2 2 3 2 5 3" xfId="23398"/>
    <cellStyle name="Обычный 8 2 2 3 2 6" xfId="23399"/>
    <cellStyle name="Обычный 8 2 2 3 2 6 2" xfId="23400"/>
    <cellStyle name="Обычный 8 2 2 3 2 6 3" xfId="23401"/>
    <cellStyle name="Обычный 8 2 2 3 2 7" xfId="23402"/>
    <cellStyle name="Обычный 8 2 2 3 2 8" xfId="23403"/>
    <cellStyle name="Обычный 8 2 2 3 3" xfId="23404"/>
    <cellStyle name="Обычный 8 2 2 3 3 2" xfId="23405"/>
    <cellStyle name="Обычный 8 2 2 3 3 3" xfId="23406"/>
    <cellStyle name="Обычный 8 2 2 3 4" xfId="23407"/>
    <cellStyle name="Обычный 8 2 2 3 4 2" xfId="23408"/>
    <cellStyle name="Обычный 8 2 2 3 4 3" xfId="23409"/>
    <cellStyle name="Обычный 8 2 2 3 5" xfId="23410"/>
    <cellStyle name="Обычный 8 2 2 3 5 2" xfId="23411"/>
    <cellStyle name="Обычный 8 2 2 3 5 3" xfId="23412"/>
    <cellStyle name="Обычный 8 2 2 3 6" xfId="23413"/>
    <cellStyle name="Обычный 8 2 2 3 6 2" xfId="23414"/>
    <cellStyle name="Обычный 8 2 2 3 6 3" xfId="23415"/>
    <cellStyle name="Обычный 8 2 2 3 7" xfId="23416"/>
    <cellStyle name="Обычный 8 2 2 3 7 2" xfId="23417"/>
    <cellStyle name="Обычный 8 2 2 3 7 3" xfId="23418"/>
    <cellStyle name="Обычный 8 2 2 3 8" xfId="23419"/>
    <cellStyle name="Обычный 8 2 2 3 9" xfId="23420"/>
    <cellStyle name="Обычный 8 2 2 30" xfId="23421"/>
    <cellStyle name="Обычный 8 2 2 31" xfId="23422"/>
    <cellStyle name="Обычный 8 2 2 32" xfId="23423"/>
    <cellStyle name="Обычный 8 2 2 4" xfId="23424"/>
    <cellStyle name="Обычный 8 2 2 4 2" xfId="23425"/>
    <cellStyle name="Обычный 8 2 2 4 2 2" xfId="23426"/>
    <cellStyle name="Обычный 8 2 2 4 2 2 2" xfId="23427"/>
    <cellStyle name="Обычный 8 2 2 4 2 2 3" xfId="23428"/>
    <cellStyle name="Обычный 8 2 2 4 2 3" xfId="23429"/>
    <cellStyle name="Обычный 8 2 2 4 2 3 2" xfId="23430"/>
    <cellStyle name="Обычный 8 2 2 4 2 3 3" xfId="23431"/>
    <cellStyle name="Обычный 8 2 2 4 2 4" xfId="23432"/>
    <cellStyle name="Обычный 8 2 2 4 2 5" xfId="23433"/>
    <cellStyle name="Обычный 8 2 2 4 3" xfId="23434"/>
    <cellStyle name="Обычный 8 2 2 4 3 2" xfId="23435"/>
    <cellStyle name="Обычный 8 2 2 4 3 3" xfId="23436"/>
    <cellStyle name="Обычный 8 2 2 4 4" xfId="23437"/>
    <cellStyle name="Обычный 8 2 2 4 4 2" xfId="23438"/>
    <cellStyle name="Обычный 8 2 2 4 4 3" xfId="23439"/>
    <cellStyle name="Обычный 8 2 2 4 5" xfId="23440"/>
    <cellStyle name="Обычный 8 2 2 4 5 2" xfId="23441"/>
    <cellStyle name="Обычный 8 2 2 4 5 3" xfId="23442"/>
    <cellStyle name="Обычный 8 2 2 4 6" xfId="23443"/>
    <cellStyle name="Обычный 8 2 2 4 6 2" xfId="23444"/>
    <cellStyle name="Обычный 8 2 2 4 6 3" xfId="23445"/>
    <cellStyle name="Обычный 8 2 2 4 7" xfId="23446"/>
    <cellStyle name="Обычный 8 2 2 4 7 2" xfId="23447"/>
    <cellStyle name="Обычный 8 2 2 4 7 3" xfId="23448"/>
    <cellStyle name="Обычный 8 2 2 4 8" xfId="23449"/>
    <cellStyle name="Обычный 8 2 2 4 9" xfId="23450"/>
    <cellStyle name="Обычный 8 2 2 5" xfId="23451"/>
    <cellStyle name="Обычный 8 2 2 5 2" xfId="23452"/>
    <cellStyle name="Обычный 8 2 2 5 2 2" xfId="23453"/>
    <cellStyle name="Обычный 8 2 2 5 2 2 2" xfId="23454"/>
    <cellStyle name="Обычный 8 2 2 5 2 2 3" xfId="23455"/>
    <cellStyle name="Обычный 8 2 2 5 2 3" xfId="23456"/>
    <cellStyle name="Обычный 8 2 2 5 2 3 2" xfId="23457"/>
    <cellStyle name="Обычный 8 2 2 5 2 3 3" xfId="23458"/>
    <cellStyle name="Обычный 8 2 2 5 2 4" xfId="23459"/>
    <cellStyle name="Обычный 8 2 2 5 2 5" xfId="23460"/>
    <cellStyle name="Обычный 8 2 2 5 3" xfId="23461"/>
    <cellStyle name="Обычный 8 2 2 5 3 2" xfId="23462"/>
    <cellStyle name="Обычный 8 2 2 5 3 3" xfId="23463"/>
    <cellStyle name="Обычный 8 2 2 5 4" xfId="23464"/>
    <cellStyle name="Обычный 8 2 2 5 4 2" xfId="23465"/>
    <cellStyle name="Обычный 8 2 2 5 4 3" xfId="23466"/>
    <cellStyle name="Обычный 8 2 2 5 5" xfId="23467"/>
    <cellStyle name="Обычный 8 2 2 5 6" xfId="23468"/>
    <cellStyle name="Обычный 8 2 2 6" xfId="23469"/>
    <cellStyle name="Обычный 8 2 2 6 2" xfId="23470"/>
    <cellStyle name="Обычный 8 2 2 6 2 2" xfId="23471"/>
    <cellStyle name="Обычный 8 2 2 6 2 3" xfId="23472"/>
    <cellStyle name="Обычный 8 2 2 6 3" xfId="23473"/>
    <cellStyle name="Обычный 8 2 2 6 3 2" xfId="23474"/>
    <cellStyle name="Обычный 8 2 2 6 3 3" xfId="23475"/>
    <cellStyle name="Обычный 8 2 2 6 4" xfId="23476"/>
    <cellStyle name="Обычный 8 2 2 6 5" xfId="23477"/>
    <cellStyle name="Обычный 8 2 2 7" xfId="23478"/>
    <cellStyle name="Обычный 8 2 2 7 2" xfId="23479"/>
    <cellStyle name="Обычный 8 2 2 7 3" xfId="23480"/>
    <cellStyle name="Обычный 8 2 2 8" xfId="23481"/>
    <cellStyle name="Обычный 8 2 2 8 2" xfId="23482"/>
    <cellStyle name="Обычный 8 2 2 8 3" xfId="23483"/>
    <cellStyle name="Обычный 8 2 2 9" xfId="23484"/>
    <cellStyle name="Обычный 8 2 2 9 2" xfId="23485"/>
    <cellStyle name="Обычный 8 2 2 9 3" xfId="23486"/>
    <cellStyle name="Обычный 8 2 2_Прил3-Fin1" xfId="23487"/>
    <cellStyle name="Обычный 8 2 20" xfId="23488"/>
    <cellStyle name="Обычный 8 2 21" xfId="23489"/>
    <cellStyle name="Обычный 8 2 22" xfId="23490"/>
    <cellStyle name="Обычный 8 2 23" xfId="23491"/>
    <cellStyle name="Обычный 8 2 24" xfId="23492"/>
    <cellStyle name="Обычный 8 2 25" xfId="23493"/>
    <cellStyle name="Обычный 8 2 26" xfId="23494"/>
    <cellStyle name="Обычный 8 2 27" xfId="23495"/>
    <cellStyle name="Обычный 8 2 28" xfId="23496"/>
    <cellStyle name="Обычный 8 2 29" xfId="23497"/>
    <cellStyle name="Обычный 8 2 3" xfId="23498"/>
    <cellStyle name="Обычный 8 2 3 10" xfId="23499"/>
    <cellStyle name="Обычный 8 2 3 10 2" xfId="23500"/>
    <cellStyle name="Обычный 8 2 3 10 3" xfId="23501"/>
    <cellStyle name="Обычный 8 2 3 11" xfId="23502"/>
    <cellStyle name="Обычный 8 2 3 11 2" xfId="23503"/>
    <cellStyle name="Обычный 8 2 3 11 3" xfId="23504"/>
    <cellStyle name="Обычный 8 2 3 12" xfId="23505"/>
    <cellStyle name="Обычный 8 2 3 13" xfId="23506"/>
    <cellStyle name="Обычный 8 2 3 2" xfId="23507"/>
    <cellStyle name="Обычный 8 2 3 2 10" xfId="23508"/>
    <cellStyle name="Обычный 8 2 3 2 2" xfId="23509"/>
    <cellStyle name="Обычный 8 2 3 2 2 2" xfId="23510"/>
    <cellStyle name="Обычный 8 2 3 2 2 2 2" xfId="23511"/>
    <cellStyle name="Обычный 8 2 3 2 2 2 2 2" xfId="23512"/>
    <cellStyle name="Обычный 8 2 3 2 2 2 2 3" xfId="23513"/>
    <cellStyle name="Обычный 8 2 3 2 2 2 3" xfId="23514"/>
    <cellStyle name="Обычный 8 2 3 2 2 2 3 2" xfId="23515"/>
    <cellStyle name="Обычный 8 2 3 2 2 2 3 3" xfId="23516"/>
    <cellStyle name="Обычный 8 2 3 2 2 2 4" xfId="23517"/>
    <cellStyle name="Обычный 8 2 3 2 2 2 4 2" xfId="23518"/>
    <cellStyle name="Обычный 8 2 3 2 2 2 4 3" xfId="23519"/>
    <cellStyle name="Обычный 8 2 3 2 2 2 5" xfId="23520"/>
    <cellStyle name="Обычный 8 2 3 2 2 2 5 2" xfId="23521"/>
    <cellStyle name="Обычный 8 2 3 2 2 2 5 3" xfId="23522"/>
    <cellStyle name="Обычный 8 2 3 2 2 2 6" xfId="23523"/>
    <cellStyle name="Обычный 8 2 3 2 2 2 6 2" xfId="23524"/>
    <cellStyle name="Обычный 8 2 3 2 2 2 6 3" xfId="23525"/>
    <cellStyle name="Обычный 8 2 3 2 2 2 7" xfId="23526"/>
    <cellStyle name="Обычный 8 2 3 2 2 2 8" xfId="23527"/>
    <cellStyle name="Обычный 8 2 3 2 2 3" xfId="23528"/>
    <cellStyle name="Обычный 8 2 3 2 2 3 2" xfId="23529"/>
    <cellStyle name="Обычный 8 2 3 2 2 3 3" xfId="23530"/>
    <cellStyle name="Обычный 8 2 3 2 2 4" xfId="23531"/>
    <cellStyle name="Обычный 8 2 3 2 2 4 2" xfId="23532"/>
    <cellStyle name="Обычный 8 2 3 2 2 4 3" xfId="23533"/>
    <cellStyle name="Обычный 8 2 3 2 2 5" xfId="23534"/>
    <cellStyle name="Обычный 8 2 3 2 2 5 2" xfId="23535"/>
    <cellStyle name="Обычный 8 2 3 2 2 5 3" xfId="23536"/>
    <cellStyle name="Обычный 8 2 3 2 2 6" xfId="23537"/>
    <cellStyle name="Обычный 8 2 3 2 2 6 2" xfId="23538"/>
    <cellStyle name="Обычный 8 2 3 2 2 6 3" xfId="23539"/>
    <cellStyle name="Обычный 8 2 3 2 2 7" xfId="23540"/>
    <cellStyle name="Обычный 8 2 3 2 2 7 2" xfId="23541"/>
    <cellStyle name="Обычный 8 2 3 2 2 7 3" xfId="23542"/>
    <cellStyle name="Обычный 8 2 3 2 2 8" xfId="23543"/>
    <cellStyle name="Обычный 8 2 3 2 2 9" xfId="23544"/>
    <cellStyle name="Обычный 8 2 3 2 3" xfId="23545"/>
    <cellStyle name="Обычный 8 2 3 2 3 2" xfId="23546"/>
    <cellStyle name="Обычный 8 2 3 2 3 2 2" xfId="23547"/>
    <cellStyle name="Обычный 8 2 3 2 3 2 3" xfId="23548"/>
    <cellStyle name="Обычный 8 2 3 2 3 3" xfId="23549"/>
    <cellStyle name="Обычный 8 2 3 2 3 3 2" xfId="23550"/>
    <cellStyle name="Обычный 8 2 3 2 3 3 3" xfId="23551"/>
    <cellStyle name="Обычный 8 2 3 2 3 4" xfId="23552"/>
    <cellStyle name="Обычный 8 2 3 2 3 4 2" xfId="23553"/>
    <cellStyle name="Обычный 8 2 3 2 3 4 3" xfId="23554"/>
    <cellStyle name="Обычный 8 2 3 2 3 5" xfId="23555"/>
    <cellStyle name="Обычный 8 2 3 2 3 5 2" xfId="23556"/>
    <cellStyle name="Обычный 8 2 3 2 3 5 3" xfId="23557"/>
    <cellStyle name="Обычный 8 2 3 2 3 6" xfId="23558"/>
    <cellStyle name="Обычный 8 2 3 2 3 6 2" xfId="23559"/>
    <cellStyle name="Обычный 8 2 3 2 3 6 3" xfId="23560"/>
    <cellStyle name="Обычный 8 2 3 2 3 7" xfId="23561"/>
    <cellStyle name="Обычный 8 2 3 2 3 8" xfId="23562"/>
    <cellStyle name="Обычный 8 2 3 2 4" xfId="23563"/>
    <cellStyle name="Обычный 8 2 3 2 4 2" xfId="23564"/>
    <cellStyle name="Обычный 8 2 3 2 4 3" xfId="23565"/>
    <cellStyle name="Обычный 8 2 3 2 5" xfId="23566"/>
    <cellStyle name="Обычный 8 2 3 2 5 2" xfId="23567"/>
    <cellStyle name="Обычный 8 2 3 2 5 3" xfId="23568"/>
    <cellStyle name="Обычный 8 2 3 2 6" xfId="23569"/>
    <cellStyle name="Обычный 8 2 3 2 6 2" xfId="23570"/>
    <cellStyle name="Обычный 8 2 3 2 6 3" xfId="23571"/>
    <cellStyle name="Обычный 8 2 3 2 7" xfId="23572"/>
    <cellStyle name="Обычный 8 2 3 2 7 2" xfId="23573"/>
    <cellStyle name="Обычный 8 2 3 2 7 3" xfId="23574"/>
    <cellStyle name="Обычный 8 2 3 2 8" xfId="23575"/>
    <cellStyle name="Обычный 8 2 3 2 8 2" xfId="23576"/>
    <cellStyle name="Обычный 8 2 3 2 8 3" xfId="23577"/>
    <cellStyle name="Обычный 8 2 3 2 9" xfId="23578"/>
    <cellStyle name="Обычный 8 2 3 3" xfId="23579"/>
    <cellStyle name="Обычный 8 2 3 3 2" xfId="23580"/>
    <cellStyle name="Обычный 8 2 3 3 2 2" xfId="23581"/>
    <cellStyle name="Обычный 8 2 3 3 2 2 2" xfId="23582"/>
    <cellStyle name="Обычный 8 2 3 3 2 2 3" xfId="23583"/>
    <cellStyle name="Обычный 8 2 3 3 2 3" xfId="23584"/>
    <cellStyle name="Обычный 8 2 3 3 2 3 2" xfId="23585"/>
    <cellStyle name="Обычный 8 2 3 3 2 3 3" xfId="23586"/>
    <cellStyle name="Обычный 8 2 3 3 2 4" xfId="23587"/>
    <cellStyle name="Обычный 8 2 3 3 2 4 2" xfId="23588"/>
    <cellStyle name="Обычный 8 2 3 3 2 4 3" xfId="23589"/>
    <cellStyle name="Обычный 8 2 3 3 2 5" xfId="23590"/>
    <cellStyle name="Обычный 8 2 3 3 2 5 2" xfId="23591"/>
    <cellStyle name="Обычный 8 2 3 3 2 5 3" xfId="23592"/>
    <cellStyle name="Обычный 8 2 3 3 2 6" xfId="23593"/>
    <cellStyle name="Обычный 8 2 3 3 2 6 2" xfId="23594"/>
    <cellStyle name="Обычный 8 2 3 3 2 6 3" xfId="23595"/>
    <cellStyle name="Обычный 8 2 3 3 2 7" xfId="23596"/>
    <cellStyle name="Обычный 8 2 3 3 2 8" xfId="23597"/>
    <cellStyle name="Обычный 8 2 3 3 3" xfId="23598"/>
    <cellStyle name="Обычный 8 2 3 3 3 2" xfId="23599"/>
    <cellStyle name="Обычный 8 2 3 3 3 3" xfId="23600"/>
    <cellStyle name="Обычный 8 2 3 3 4" xfId="23601"/>
    <cellStyle name="Обычный 8 2 3 3 4 2" xfId="23602"/>
    <cellStyle name="Обычный 8 2 3 3 4 3" xfId="23603"/>
    <cellStyle name="Обычный 8 2 3 3 5" xfId="23604"/>
    <cellStyle name="Обычный 8 2 3 3 5 2" xfId="23605"/>
    <cellStyle name="Обычный 8 2 3 3 5 3" xfId="23606"/>
    <cellStyle name="Обычный 8 2 3 3 6" xfId="23607"/>
    <cellStyle name="Обычный 8 2 3 3 6 2" xfId="23608"/>
    <cellStyle name="Обычный 8 2 3 3 6 3" xfId="23609"/>
    <cellStyle name="Обычный 8 2 3 3 7" xfId="23610"/>
    <cellStyle name="Обычный 8 2 3 3 7 2" xfId="23611"/>
    <cellStyle name="Обычный 8 2 3 3 7 3" xfId="23612"/>
    <cellStyle name="Обычный 8 2 3 3 8" xfId="23613"/>
    <cellStyle name="Обычный 8 2 3 3 9" xfId="23614"/>
    <cellStyle name="Обычный 8 2 3 4" xfId="23615"/>
    <cellStyle name="Обычный 8 2 3 4 2" xfId="23616"/>
    <cellStyle name="Обычный 8 2 3 4 2 2" xfId="23617"/>
    <cellStyle name="Обычный 8 2 3 4 2 2 2" xfId="23618"/>
    <cellStyle name="Обычный 8 2 3 4 2 2 3" xfId="23619"/>
    <cellStyle name="Обычный 8 2 3 4 2 3" xfId="23620"/>
    <cellStyle name="Обычный 8 2 3 4 2 3 2" xfId="23621"/>
    <cellStyle name="Обычный 8 2 3 4 2 3 3" xfId="23622"/>
    <cellStyle name="Обычный 8 2 3 4 2 4" xfId="23623"/>
    <cellStyle name="Обычный 8 2 3 4 2 5" xfId="23624"/>
    <cellStyle name="Обычный 8 2 3 4 3" xfId="23625"/>
    <cellStyle name="Обычный 8 2 3 4 3 2" xfId="23626"/>
    <cellStyle name="Обычный 8 2 3 4 3 3" xfId="23627"/>
    <cellStyle name="Обычный 8 2 3 4 4" xfId="23628"/>
    <cellStyle name="Обычный 8 2 3 4 4 2" xfId="23629"/>
    <cellStyle name="Обычный 8 2 3 4 4 3" xfId="23630"/>
    <cellStyle name="Обычный 8 2 3 4 5" xfId="23631"/>
    <cellStyle name="Обычный 8 2 3 4 5 2" xfId="23632"/>
    <cellStyle name="Обычный 8 2 3 4 5 3" xfId="23633"/>
    <cellStyle name="Обычный 8 2 3 4 6" xfId="23634"/>
    <cellStyle name="Обычный 8 2 3 4 6 2" xfId="23635"/>
    <cellStyle name="Обычный 8 2 3 4 6 3" xfId="23636"/>
    <cellStyle name="Обычный 8 2 3 4 7" xfId="23637"/>
    <cellStyle name="Обычный 8 2 3 4 7 2" xfId="23638"/>
    <cellStyle name="Обычный 8 2 3 4 7 3" xfId="23639"/>
    <cellStyle name="Обычный 8 2 3 4 8" xfId="23640"/>
    <cellStyle name="Обычный 8 2 3 4 9" xfId="23641"/>
    <cellStyle name="Обычный 8 2 3 5" xfId="23642"/>
    <cellStyle name="Обычный 8 2 3 5 2" xfId="23643"/>
    <cellStyle name="Обычный 8 2 3 5 2 2" xfId="23644"/>
    <cellStyle name="Обычный 8 2 3 5 2 2 2" xfId="23645"/>
    <cellStyle name="Обычный 8 2 3 5 2 2 3" xfId="23646"/>
    <cellStyle name="Обычный 8 2 3 5 2 3" xfId="23647"/>
    <cellStyle name="Обычный 8 2 3 5 2 3 2" xfId="23648"/>
    <cellStyle name="Обычный 8 2 3 5 2 3 3" xfId="23649"/>
    <cellStyle name="Обычный 8 2 3 5 2 4" xfId="23650"/>
    <cellStyle name="Обычный 8 2 3 5 2 5" xfId="23651"/>
    <cellStyle name="Обычный 8 2 3 5 3" xfId="23652"/>
    <cellStyle name="Обычный 8 2 3 5 3 2" xfId="23653"/>
    <cellStyle name="Обычный 8 2 3 5 3 3" xfId="23654"/>
    <cellStyle name="Обычный 8 2 3 5 4" xfId="23655"/>
    <cellStyle name="Обычный 8 2 3 5 4 2" xfId="23656"/>
    <cellStyle name="Обычный 8 2 3 5 4 3" xfId="23657"/>
    <cellStyle name="Обычный 8 2 3 5 5" xfId="23658"/>
    <cellStyle name="Обычный 8 2 3 5 6" xfId="23659"/>
    <cellStyle name="Обычный 8 2 3 6" xfId="23660"/>
    <cellStyle name="Обычный 8 2 3 6 2" xfId="23661"/>
    <cellStyle name="Обычный 8 2 3 6 2 2" xfId="23662"/>
    <cellStyle name="Обычный 8 2 3 6 2 3" xfId="23663"/>
    <cellStyle name="Обычный 8 2 3 6 3" xfId="23664"/>
    <cellStyle name="Обычный 8 2 3 6 3 2" xfId="23665"/>
    <cellStyle name="Обычный 8 2 3 6 3 3" xfId="23666"/>
    <cellStyle name="Обычный 8 2 3 6 4" xfId="23667"/>
    <cellStyle name="Обычный 8 2 3 6 5" xfId="23668"/>
    <cellStyle name="Обычный 8 2 3 7" xfId="23669"/>
    <cellStyle name="Обычный 8 2 3 7 2" xfId="23670"/>
    <cellStyle name="Обычный 8 2 3 7 3" xfId="23671"/>
    <cellStyle name="Обычный 8 2 3 8" xfId="23672"/>
    <cellStyle name="Обычный 8 2 3 8 2" xfId="23673"/>
    <cellStyle name="Обычный 8 2 3 8 3" xfId="23674"/>
    <cellStyle name="Обычный 8 2 3 9" xfId="23675"/>
    <cellStyle name="Обычный 8 2 3 9 2" xfId="23676"/>
    <cellStyle name="Обычный 8 2 3 9 3" xfId="23677"/>
    <cellStyle name="Обычный 8 2 3_Прил3-Fin1" xfId="23678"/>
    <cellStyle name="Обычный 8 2 30" xfId="23679"/>
    <cellStyle name="Обычный 8 2 31" xfId="23680"/>
    <cellStyle name="Обычный 8 2 32" xfId="23681"/>
    <cellStyle name="Обычный 8 2 33" xfId="23682"/>
    <cellStyle name="Обычный 8 2 4" xfId="23683"/>
    <cellStyle name="Обычный 8 2 4 10" xfId="23684"/>
    <cellStyle name="Обычный 8 2 4 2" xfId="23685"/>
    <cellStyle name="Обычный 8 2 4 2 2" xfId="23686"/>
    <cellStyle name="Обычный 8 2 4 2 2 2" xfId="23687"/>
    <cellStyle name="Обычный 8 2 4 2 2 2 2" xfId="23688"/>
    <cellStyle name="Обычный 8 2 4 2 2 2 3" xfId="23689"/>
    <cellStyle name="Обычный 8 2 4 2 2 3" xfId="23690"/>
    <cellStyle name="Обычный 8 2 4 2 2 3 2" xfId="23691"/>
    <cellStyle name="Обычный 8 2 4 2 2 3 3" xfId="23692"/>
    <cellStyle name="Обычный 8 2 4 2 2 4" xfId="23693"/>
    <cellStyle name="Обычный 8 2 4 2 2 4 2" xfId="23694"/>
    <cellStyle name="Обычный 8 2 4 2 2 4 3" xfId="23695"/>
    <cellStyle name="Обычный 8 2 4 2 2 5" xfId="23696"/>
    <cellStyle name="Обычный 8 2 4 2 2 5 2" xfId="23697"/>
    <cellStyle name="Обычный 8 2 4 2 2 5 3" xfId="23698"/>
    <cellStyle name="Обычный 8 2 4 2 2 6" xfId="23699"/>
    <cellStyle name="Обычный 8 2 4 2 2 6 2" xfId="23700"/>
    <cellStyle name="Обычный 8 2 4 2 2 6 3" xfId="23701"/>
    <cellStyle name="Обычный 8 2 4 2 2 7" xfId="23702"/>
    <cellStyle name="Обычный 8 2 4 2 2 8" xfId="23703"/>
    <cellStyle name="Обычный 8 2 4 2 3" xfId="23704"/>
    <cellStyle name="Обычный 8 2 4 2 3 2" xfId="23705"/>
    <cellStyle name="Обычный 8 2 4 2 3 3" xfId="23706"/>
    <cellStyle name="Обычный 8 2 4 2 4" xfId="23707"/>
    <cellStyle name="Обычный 8 2 4 2 4 2" xfId="23708"/>
    <cellStyle name="Обычный 8 2 4 2 4 3" xfId="23709"/>
    <cellStyle name="Обычный 8 2 4 2 5" xfId="23710"/>
    <cellStyle name="Обычный 8 2 4 2 5 2" xfId="23711"/>
    <cellStyle name="Обычный 8 2 4 2 5 3" xfId="23712"/>
    <cellStyle name="Обычный 8 2 4 2 6" xfId="23713"/>
    <cellStyle name="Обычный 8 2 4 2 6 2" xfId="23714"/>
    <cellStyle name="Обычный 8 2 4 2 6 3" xfId="23715"/>
    <cellStyle name="Обычный 8 2 4 2 7" xfId="23716"/>
    <cellStyle name="Обычный 8 2 4 2 7 2" xfId="23717"/>
    <cellStyle name="Обычный 8 2 4 2 7 3" xfId="23718"/>
    <cellStyle name="Обычный 8 2 4 2 8" xfId="23719"/>
    <cellStyle name="Обычный 8 2 4 2 9" xfId="23720"/>
    <cellStyle name="Обычный 8 2 4 3" xfId="23721"/>
    <cellStyle name="Обычный 8 2 4 3 2" xfId="23722"/>
    <cellStyle name="Обычный 8 2 4 3 2 2" xfId="23723"/>
    <cellStyle name="Обычный 8 2 4 3 2 3" xfId="23724"/>
    <cellStyle name="Обычный 8 2 4 3 3" xfId="23725"/>
    <cellStyle name="Обычный 8 2 4 3 3 2" xfId="23726"/>
    <cellStyle name="Обычный 8 2 4 3 3 3" xfId="23727"/>
    <cellStyle name="Обычный 8 2 4 3 4" xfId="23728"/>
    <cellStyle name="Обычный 8 2 4 3 4 2" xfId="23729"/>
    <cellStyle name="Обычный 8 2 4 3 4 3" xfId="23730"/>
    <cellStyle name="Обычный 8 2 4 3 5" xfId="23731"/>
    <cellStyle name="Обычный 8 2 4 3 5 2" xfId="23732"/>
    <cellStyle name="Обычный 8 2 4 3 5 3" xfId="23733"/>
    <cellStyle name="Обычный 8 2 4 3 6" xfId="23734"/>
    <cellStyle name="Обычный 8 2 4 3 6 2" xfId="23735"/>
    <cellStyle name="Обычный 8 2 4 3 6 3" xfId="23736"/>
    <cellStyle name="Обычный 8 2 4 3 7" xfId="23737"/>
    <cellStyle name="Обычный 8 2 4 3 8" xfId="23738"/>
    <cellStyle name="Обычный 8 2 4 4" xfId="23739"/>
    <cellStyle name="Обычный 8 2 4 4 2" xfId="23740"/>
    <cellStyle name="Обычный 8 2 4 4 3" xfId="23741"/>
    <cellStyle name="Обычный 8 2 4 5" xfId="23742"/>
    <cellStyle name="Обычный 8 2 4 5 2" xfId="23743"/>
    <cellStyle name="Обычный 8 2 4 5 3" xfId="23744"/>
    <cellStyle name="Обычный 8 2 4 6" xfId="23745"/>
    <cellStyle name="Обычный 8 2 4 6 2" xfId="23746"/>
    <cellStyle name="Обычный 8 2 4 6 3" xfId="23747"/>
    <cellStyle name="Обычный 8 2 4 7" xfId="23748"/>
    <cellStyle name="Обычный 8 2 4 7 2" xfId="23749"/>
    <cellStyle name="Обычный 8 2 4 7 3" xfId="23750"/>
    <cellStyle name="Обычный 8 2 4 8" xfId="23751"/>
    <cellStyle name="Обычный 8 2 4 8 2" xfId="23752"/>
    <cellStyle name="Обычный 8 2 4 8 3" xfId="23753"/>
    <cellStyle name="Обычный 8 2 4 9" xfId="23754"/>
    <cellStyle name="Обычный 8 2 5" xfId="23755"/>
    <cellStyle name="Обычный 8 2 5 2" xfId="23756"/>
    <cellStyle name="Обычный 8 2 5 2 2" xfId="23757"/>
    <cellStyle name="Обычный 8 2 5 2 2 2" xfId="23758"/>
    <cellStyle name="Обычный 8 2 5 2 2 3" xfId="23759"/>
    <cellStyle name="Обычный 8 2 5 2 3" xfId="23760"/>
    <cellStyle name="Обычный 8 2 5 2 3 2" xfId="23761"/>
    <cellStyle name="Обычный 8 2 5 2 3 3" xfId="23762"/>
    <cellStyle name="Обычный 8 2 5 2 4" xfId="23763"/>
    <cellStyle name="Обычный 8 2 5 2 4 2" xfId="23764"/>
    <cellStyle name="Обычный 8 2 5 2 4 3" xfId="23765"/>
    <cellStyle name="Обычный 8 2 5 2 5" xfId="23766"/>
    <cellStyle name="Обычный 8 2 5 2 5 2" xfId="23767"/>
    <cellStyle name="Обычный 8 2 5 2 5 3" xfId="23768"/>
    <cellStyle name="Обычный 8 2 5 2 6" xfId="23769"/>
    <cellStyle name="Обычный 8 2 5 2 6 2" xfId="23770"/>
    <cellStyle name="Обычный 8 2 5 2 6 3" xfId="23771"/>
    <cellStyle name="Обычный 8 2 5 2 7" xfId="23772"/>
    <cellStyle name="Обычный 8 2 5 2 8" xfId="23773"/>
    <cellStyle name="Обычный 8 2 5 3" xfId="23774"/>
    <cellStyle name="Обычный 8 2 5 3 2" xfId="23775"/>
    <cellStyle name="Обычный 8 2 5 3 3" xfId="23776"/>
    <cellStyle name="Обычный 8 2 5 4" xfId="23777"/>
    <cellStyle name="Обычный 8 2 5 4 2" xfId="23778"/>
    <cellStyle name="Обычный 8 2 5 4 3" xfId="23779"/>
    <cellStyle name="Обычный 8 2 5 5" xfId="23780"/>
    <cellStyle name="Обычный 8 2 5 5 2" xfId="23781"/>
    <cellStyle name="Обычный 8 2 5 5 3" xfId="23782"/>
    <cellStyle name="Обычный 8 2 5 6" xfId="23783"/>
    <cellStyle name="Обычный 8 2 5 6 2" xfId="23784"/>
    <cellStyle name="Обычный 8 2 5 6 3" xfId="23785"/>
    <cellStyle name="Обычный 8 2 5 7" xfId="23786"/>
    <cellStyle name="Обычный 8 2 5 7 2" xfId="23787"/>
    <cellStyle name="Обычный 8 2 5 7 3" xfId="23788"/>
    <cellStyle name="Обычный 8 2 5 8" xfId="23789"/>
    <cellStyle name="Обычный 8 2 5 9" xfId="23790"/>
    <cellStyle name="Обычный 8 2 6" xfId="23791"/>
    <cellStyle name="Обычный 8 2 6 2" xfId="23792"/>
    <cellStyle name="Обычный 8 2 6 2 2" xfId="23793"/>
    <cellStyle name="Обычный 8 2 6 2 2 2" xfId="23794"/>
    <cellStyle name="Обычный 8 2 6 2 2 3" xfId="23795"/>
    <cellStyle name="Обычный 8 2 6 2 3" xfId="23796"/>
    <cellStyle name="Обычный 8 2 6 2 3 2" xfId="23797"/>
    <cellStyle name="Обычный 8 2 6 2 3 3" xfId="23798"/>
    <cellStyle name="Обычный 8 2 6 2 4" xfId="23799"/>
    <cellStyle name="Обычный 8 2 6 2 5" xfId="23800"/>
    <cellStyle name="Обычный 8 2 6 3" xfId="23801"/>
    <cellStyle name="Обычный 8 2 6 3 2" xfId="23802"/>
    <cellStyle name="Обычный 8 2 6 3 3" xfId="23803"/>
    <cellStyle name="Обычный 8 2 6 4" xfId="23804"/>
    <cellStyle name="Обычный 8 2 6 4 2" xfId="23805"/>
    <cellStyle name="Обычный 8 2 6 4 3" xfId="23806"/>
    <cellStyle name="Обычный 8 2 6 5" xfId="23807"/>
    <cellStyle name="Обычный 8 2 6 5 2" xfId="23808"/>
    <cellStyle name="Обычный 8 2 6 5 3" xfId="23809"/>
    <cellStyle name="Обычный 8 2 6 6" xfId="23810"/>
    <cellStyle name="Обычный 8 2 6 6 2" xfId="23811"/>
    <cellStyle name="Обычный 8 2 6 6 3" xfId="23812"/>
    <cellStyle name="Обычный 8 2 6 7" xfId="23813"/>
    <cellStyle name="Обычный 8 2 6 7 2" xfId="23814"/>
    <cellStyle name="Обычный 8 2 6 7 3" xfId="23815"/>
    <cellStyle name="Обычный 8 2 6 8" xfId="23816"/>
    <cellStyle name="Обычный 8 2 6 9" xfId="23817"/>
    <cellStyle name="Обычный 8 2 7" xfId="23818"/>
    <cellStyle name="Обычный 8 2 7 2" xfId="23819"/>
    <cellStyle name="Обычный 8 2 7 2 2" xfId="23820"/>
    <cellStyle name="Обычный 8 2 7 2 2 2" xfId="23821"/>
    <cellStyle name="Обычный 8 2 7 2 2 3" xfId="23822"/>
    <cellStyle name="Обычный 8 2 7 2 3" xfId="23823"/>
    <cellStyle name="Обычный 8 2 7 2 3 2" xfId="23824"/>
    <cellStyle name="Обычный 8 2 7 2 3 3" xfId="23825"/>
    <cellStyle name="Обычный 8 2 7 2 4" xfId="23826"/>
    <cellStyle name="Обычный 8 2 7 2 5" xfId="23827"/>
    <cellStyle name="Обычный 8 2 7 3" xfId="23828"/>
    <cellStyle name="Обычный 8 2 7 3 2" xfId="23829"/>
    <cellStyle name="Обычный 8 2 7 3 3" xfId="23830"/>
    <cellStyle name="Обычный 8 2 7 4" xfId="23831"/>
    <cellStyle name="Обычный 8 2 7 4 2" xfId="23832"/>
    <cellStyle name="Обычный 8 2 7 4 3" xfId="23833"/>
    <cellStyle name="Обычный 8 2 7 5" xfId="23834"/>
    <cellStyle name="Обычный 8 2 7 6" xfId="23835"/>
    <cellStyle name="Обычный 8 2 8" xfId="23836"/>
    <cellStyle name="Обычный 8 2 8 2" xfId="23837"/>
    <cellStyle name="Обычный 8 2 8 2 2" xfId="23838"/>
    <cellStyle name="Обычный 8 2 8 2 3" xfId="23839"/>
    <cellStyle name="Обычный 8 2 8 3" xfId="23840"/>
    <cellStyle name="Обычный 8 2 8 3 2" xfId="23841"/>
    <cellStyle name="Обычный 8 2 8 3 3" xfId="23842"/>
    <cellStyle name="Обычный 8 2 8 4" xfId="23843"/>
    <cellStyle name="Обычный 8 2 8 5" xfId="23844"/>
    <cellStyle name="Обычный 8 2 9" xfId="23845"/>
    <cellStyle name="Обычный 8 2 9 2" xfId="23846"/>
    <cellStyle name="Обычный 8 2 9 3" xfId="23847"/>
    <cellStyle name="Обычный 8 2_Прил3-Fin1" xfId="23848"/>
    <cellStyle name="Обычный 8 20" xfId="23849"/>
    <cellStyle name="Обычный 8 21" xfId="23850"/>
    <cellStyle name="Обычный 8 22" xfId="23851"/>
    <cellStyle name="Обычный 8 23" xfId="23852"/>
    <cellStyle name="Обычный 8 24" xfId="23853"/>
    <cellStyle name="Обычный 8 25" xfId="23854"/>
    <cellStyle name="Обычный 8 26" xfId="23855"/>
    <cellStyle name="Обычный 8 27" xfId="23856"/>
    <cellStyle name="Обычный 8 28" xfId="23857"/>
    <cellStyle name="Обычный 8 29" xfId="23858"/>
    <cellStyle name="Обычный 8 3" xfId="23859"/>
    <cellStyle name="Обычный 8 3 10" xfId="23860"/>
    <cellStyle name="Обычный 8 3 11" xfId="23861"/>
    <cellStyle name="Обычный 8 3 12" xfId="23862"/>
    <cellStyle name="Обычный 8 3 13" xfId="23863"/>
    <cellStyle name="Обычный 8 3 14" xfId="23864"/>
    <cellStyle name="Обычный 8 3 15" xfId="23865"/>
    <cellStyle name="Обычный 8 3 16" xfId="23866"/>
    <cellStyle name="Обычный 8 3 17" xfId="23867"/>
    <cellStyle name="Обычный 8 3 18" xfId="23868"/>
    <cellStyle name="Обычный 8 3 19" xfId="23869"/>
    <cellStyle name="Обычный 8 3 2" xfId="23870"/>
    <cellStyle name="Обычный 8 3 2 2" xfId="23871"/>
    <cellStyle name="Обычный 8 3 2 2 2" xfId="23872"/>
    <cellStyle name="Обычный 8 3 2 2 2 2" xfId="23873"/>
    <cellStyle name="Обычный 8 3 2 2 2 3" xfId="23874"/>
    <cellStyle name="Обычный 8 3 2 2 3" xfId="23875"/>
    <cellStyle name="Обычный 8 3 2 2 3 2" xfId="23876"/>
    <cellStyle name="Обычный 8 3 2 2 3 3" xfId="23877"/>
    <cellStyle name="Обычный 8 3 2 2 4" xfId="23878"/>
    <cellStyle name="Обычный 8 3 2 2 4 2" xfId="23879"/>
    <cellStyle name="Обычный 8 3 2 2 4 3" xfId="23880"/>
    <cellStyle name="Обычный 8 3 2 2 5" xfId="23881"/>
    <cellStyle name="Обычный 8 3 2 2 5 2" xfId="23882"/>
    <cellStyle name="Обычный 8 3 2 2 5 3" xfId="23883"/>
    <cellStyle name="Обычный 8 3 2 2 6" xfId="23884"/>
    <cellStyle name="Обычный 8 3 2 2 6 2" xfId="23885"/>
    <cellStyle name="Обычный 8 3 2 2 6 3" xfId="23886"/>
    <cellStyle name="Обычный 8 3 2 2 7" xfId="23887"/>
    <cellStyle name="Обычный 8 3 2 2 8" xfId="23888"/>
    <cellStyle name="Обычный 8 3 2 3" xfId="23889"/>
    <cellStyle name="Обычный 8 3 2 3 2" xfId="23890"/>
    <cellStyle name="Обычный 8 3 2 3 3" xfId="23891"/>
    <cellStyle name="Обычный 8 3 2 4" xfId="23892"/>
    <cellStyle name="Обычный 8 3 2 4 2" xfId="23893"/>
    <cellStyle name="Обычный 8 3 2 4 3" xfId="23894"/>
    <cellStyle name="Обычный 8 3 2 5" xfId="23895"/>
    <cellStyle name="Обычный 8 3 2 5 2" xfId="23896"/>
    <cellStyle name="Обычный 8 3 2 5 3" xfId="23897"/>
    <cellStyle name="Обычный 8 3 2 6" xfId="23898"/>
    <cellStyle name="Обычный 8 3 2 6 2" xfId="23899"/>
    <cellStyle name="Обычный 8 3 2 6 3" xfId="23900"/>
    <cellStyle name="Обычный 8 3 2 7" xfId="23901"/>
    <cellStyle name="Обычный 8 3 2 7 2" xfId="23902"/>
    <cellStyle name="Обычный 8 3 2 7 3" xfId="23903"/>
    <cellStyle name="Обычный 8 3 2 8" xfId="23904"/>
    <cellStyle name="Обычный 8 3 2 9" xfId="23905"/>
    <cellStyle name="Обычный 8 3 20" xfId="23906"/>
    <cellStyle name="Обычный 8 3 21" xfId="23907"/>
    <cellStyle name="Обычный 8 3 22" xfId="23908"/>
    <cellStyle name="Обычный 8 3 23" xfId="23909"/>
    <cellStyle name="Обычный 8 3 24" xfId="23910"/>
    <cellStyle name="Обычный 8 3 25" xfId="23911"/>
    <cellStyle name="Обычный 8 3 26" xfId="23912"/>
    <cellStyle name="Обычный 8 3 27" xfId="23913"/>
    <cellStyle name="Обычный 8 3 28" xfId="23914"/>
    <cellStyle name="Обычный 8 3 29" xfId="23915"/>
    <cellStyle name="Обычный 8 3 3" xfId="23916"/>
    <cellStyle name="Обычный 8 3 3 2" xfId="23917"/>
    <cellStyle name="Обычный 8 3 3 2 2" xfId="23918"/>
    <cellStyle name="Обычный 8 3 3 2 3" xfId="23919"/>
    <cellStyle name="Обычный 8 3 3 3" xfId="23920"/>
    <cellStyle name="Обычный 8 3 3 3 2" xfId="23921"/>
    <cellStyle name="Обычный 8 3 3 3 3" xfId="23922"/>
    <cellStyle name="Обычный 8 3 3 4" xfId="23923"/>
    <cellStyle name="Обычный 8 3 3 4 2" xfId="23924"/>
    <cellStyle name="Обычный 8 3 3 4 3" xfId="23925"/>
    <cellStyle name="Обычный 8 3 3 5" xfId="23926"/>
    <cellStyle name="Обычный 8 3 3 5 2" xfId="23927"/>
    <cellStyle name="Обычный 8 3 3 5 3" xfId="23928"/>
    <cellStyle name="Обычный 8 3 3 6" xfId="23929"/>
    <cellStyle name="Обычный 8 3 3 6 2" xfId="23930"/>
    <cellStyle name="Обычный 8 3 3 6 3" xfId="23931"/>
    <cellStyle name="Обычный 8 3 3 7" xfId="23932"/>
    <cellStyle name="Обычный 8 3 3 8" xfId="23933"/>
    <cellStyle name="Обычный 8 3 30" xfId="23934"/>
    <cellStyle name="Обычный 8 3 31" xfId="23935"/>
    <cellStyle name="Обычный 8 3 32" xfId="23936"/>
    <cellStyle name="Обычный 8 3 4" xfId="23937"/>
    <cellStyle name="Обычный 8 3 4 2" xfId="23938"/>
    <cellStyle name="Обычный 8 3 4 3" xfId="23939"/>
    <cellStyle name="Обычный 8 3 5" xfId="23940"/>
    <cellStyle name="Обычный 8 3 5 2" xfId="23941"/>
    <cellStyle name="Обычный 8 3 5 3" xfId="23942"/>
    <cellStyle name="Обычный 8 3 6" xfId="23943"/>
    <cellStyle name="Обычный 8 3 6 2" xfId="23944"/>
    <cellStyle name="Обычный 8 3 6 3" xfId="23945"/>
    <cellStyle name="Обычный 8 3 7" xfId="23946"/>
    <cellStyle name="Обычный 8 3 7 2" xfId="23947"/>
    <cellStyle name="Обычный 8 3 7 3" xfId="23948"/>
    <cellStyle name="Обычный 8 3 8" xfId="23949"/>
    <cellStyle name="Обычный 8 3 8 2" xfId="23950"/>
    <cellStyle name="Обычный 8 3 8 3" xfId="23951"/>
    <cellStyle name="Обычный 8 3 9" xfId="23952"/>
    <cellStyle name="Обычный 8 30" xfId="23953"/>
    <cellStyle name="Обычный 8 31" xfId="23954"/>
    <cellStyle name="Обычный 8 32" xfId="23955"/>
    <cellStyle name="Обычный 8 33" xfId="23956"/>
    <cellStyle name="Обычный 8 34" xfId="23957"/>
    <cellStyle name="Обычный 8 35" xfId="23958"/>
    <cellStyle name="Обычный 8 36" xfId="23959"/>
    <cellStyle name="Обычный 8 37" xfId="23960"/>
    <cellStyle name="Обычный 8 4" xfId="23961"/>
    <cellStyle name="Обычный 8 4 10" xfId="23962"/>
    <cellStyle name="Обычный 8 4 11" xfId="23963"/>
    <cellStyle name="Обычный 8 4 12" xfId="23964"/>
    <cellStyle name="Обычный 8 4 13" xfId="23965"/>
    <cellStyle name="Обычный 8 4 14" xfId="23966"/>
    <cellStyle name="Обычный 8 4 15" xfId="23967"/>
    <cellStyle name="Обычный 8 4 16" xfId="23968"/>
    <cellStyle name="Обычный 8 4 17" xfId="23969"/>
    <cellStyle name="Обычный 8 4 18" xfId="23970"/>
    <cellStyle name="Обычный 8 4 19" xfId="23971"/>
    <cellStyle name="Обычный 8 4 2" xfId="23972"/>
    <cellStyle name="Обычный 8 4 2 2" xfId="23973"/>
    <cellStyle name="Обычный 8 4 2 2 2" xfId="23974"/>
    <cellStyle name="Обычный 8 4 2 2 3" xfId="23975"/>
    <cellStyle name="Обычный 8 4 2 3" xfId="23976"/>
    <cellStyle name="Обычный 8 4 2 3 2" xfId="23977"/>
    <cellStyle name="Обычный 8 4 2 3 3" xfId="23978"/>
    <cellStyle name="Обычный 8 4 2 4" xfId="23979"/>
    <cellStyle name="Обычный 8 4 2 4 2" xfId="23980"/>
    <cellStyle name="Обычный 8 4 2 4 3" xfId="23981"/>
    <cellStyle name="Обычный 8 4 2 5" xfId="23982"/>
    <cellStyle name="Обычный 8 4 2 5 2" xfId="23983"/>
    <cellStyle name="Обычный 8 4 2 5 3" xfId="23984"/>
    <cellStyle name="Обычный 8 4 2 6" xfId="23985"/>
    <cellStyle name="Обычный 8 4 2 6 2" xfId="23986"/>
    <cellStyle name="Обычный 8 4 2 6 3" xfId="23987"/>
    <cellStyle name="Обычный 8 4 2 7" xfId="23988"/>
    <cellStyle name="Обычный 8 4 2 8" xfId="23989"/>
    <cellStyle name="Обычный 8 4 20" xfId="23990"/>
    <cellStyle name="Обычный 8 4 21" xfId="23991"/>
    <cellStyle name="Обычный 8 4 22" xfId="23992"/>
    <cellStyle name="Обычный 8 4 23" xfId="23993"/>
    <cellStyle name="Обычный 8 4 24" xfId="23994"/>
    <cellStyle name="Обычный 8 4 25" xfId="23995"/>
    <cellStyle name="Обычный 8 4 26" xfId="23996"/>
    <cellStyle name="Обычный 8 4 27" xfId="23997"/>
    <cellStyle name="Обычный 8 4 28" xfId="23998"/>
    <cellStyle name="Обычный 8 4 29" xfId="23999"/>
    <cellStyle name="Обычный 8 4 3" xfId="24000"/>
    <cellStyle name="Обычный 8 4 3 2" xfId="24001"/>
    <cellStyle name="Обычный 8 4 3 2 2" xfId="24002"/>
    <cellStyle name="Обычный 8 4 3 2 3" xfId="24003"/>
    <cellStyle name="Обычный 8 4 3 3" xfId="24004"/>
    <cellStyle name="Обычный 8 4 3 3 2" xfId="24005"/>
    <cellStyle name="Обычный 8 4 3 4" xfId="24006"/>
    <cellStyle name="Обычный 8 4 30" xfId="24007"/>
    <cellStyle name="Обычный 8 4 31" xfId="24008"/>
    <cellStyle name="Обычный 8 4 32" xfId="24009"/>
    <cellStyle name="Обычный 8 4 4" xfId="24010"/>
    <cellStyle name="Обычный 8 4 4 2" xfId="24011"/>
    <cellStyle name="Обычный 8 4 4 3" xfId="24012"/>
    <cellStyle name="Обычный 8 4 5" xfId="24013"/>
    <cellStyle name="Обычный 8 4 5 2" xfId="24014"/>
    <cellStyle name="Обычный 8 4 5 3" xfId="24015"/>
    <cellStyle name="Обычный 8 4 6" xfId="24016"/>
    <cellStyle name="Обычный 8 4 6 2" xfId="24017"/>
    <cellStyle name="Обычный 8 4 6 3" xfId="24018"/>
    <cellStyle name="Обычный 8 4 7" xfId="24019"/>
    <cellStyle name="Обычный 8 4 7 2" xfId="24020"/>
    <cellStyle name="Обычный 8 4 7 3" xfId="24021"/>
    <cellStyle name="Обычный 8 4 8" xfId="24022"/>
    <cellStyle name="Обычный 8 4 9" xfId="24023"/>
    <cellStyle name="Обычный 8 5" xfId="24024"/>
    <cellStyle name="Обычный 8 5 2" xfId="24025"/>
    <cellStyle name="Обычный 8 5 2 2" xfId="24026"/>
    <cellStyle name="Обычный 8 5 2 2 2" xfId="24027"/>
    <cellStyle name="Обычный 8 5 2 2 3" xfId="24028"/>
    <cellStyle name="Обычный 8 5 2 3" xfId="24029"/>
    <cellStyle name="Обычный 8 5 2 3 2" xfId="24030"/>
    <cellStyle name="Обычный 8 5 2 3 3" xfId="24031"/>
    <cellStyle name="Обычный 8 5 2 4" xfId="24032"/>
    <cellStyle name="Обычный 8 5 2 5" xfId="24033"/>
    <cellStyle name="Обычный 8 5 3" xfId="24034"/>
    <cellStyle name="Обычный 8 5 3 2" xfId="24035"/>
    <cellStyle name="Обычный 8 5 3 3" xfId="24036"/>
    <cellStyle name="Обычный 8 5 4" xfId="24037"/>
    <cellStyle name="Обычный 8 5 4 2" xfId="24038"/>
    <cellStyle name="Обычный 8 5 4 3" xfId="24039"/>
    <cellStyle name="Обычный 8 5 5" xfId="24040"/>
    <cellStyle name="Обычный 8 5 5 2" xfId="24041"/>
    <cellStyle name="Обычный 8 5 5 3" xfId="24042"/>
    <cellStyle name="Обычный 8 5 6" xfId="24043"/>
    <cellStyle name="Обычный 8 5 6 2" xfId="24044"/>
    <cellStyle name="Обычный 8 5 6 3" xfId="24045"/>
    <cellStyle name="Обычный 8 5 7" xfId="24046"/>
    <cellStyle name="Обычный 8 5 7 2" xfId="24047"/>
    <cellStyle name="Обычный 8 5 7 3" xfId="24048"/>
    <cellStyle name="Обычный 8 5 8" xfId="24049"/>
    <cellStyle name="Обычный 8 5 9" xfId="24050"/>
    <cellStyle name="Обычный 8 6" xfId="24051"/>
    <cellStyle name="Обычный 8 6 10" xfId="24052"/>
    <cellStyle name="Обычный 8 6 11" xfId="24053"/>
    <cellStyle name="Обычный 8 6 12" xfId="24054"/>
    <cellStyle name="Обычный 8 6 13" xfId="24055"/>
    <cellStyle name="Обычный 8 6 14" xfId="24056"/>
    <cellStyle name="Обычный 8 6 15" xfId="24057"/>
    <cellStyle name="Обычный 8 6 16" xfId="24058"/>
    <cellStyle name="Обычный 8 6 17" xfId="24059"/>
    <cellStyle name="Обычный 8 6 18" xfId="24060"/>
    <cellStyle name="Обычный 8 6 19" xfId="24061"/>
    <cellStyle name="Обычный 8 6 2" xfId="24062"/>
    <cellStyle name="Обычный 8 6 2 2" xfId="24063"/>
    <cellStyle name="Обычный 8 6 2 2 2" xfId="24064"/>
    <cellStyle name="Обычный 8 6 2 2 2 2" xfId="24065"/>
    <cellStyle name="Обычный 8 6 2 2 3" xfId="24066"/>
    <cellStyle name="Обычный 8 6 2 3" xfId="24067"/>
    <cellStyle name="Обычный 8 6 2 3 2" xfId="24068"/>
    <cellStyle name="Обычный 8 6 2 3 3" xfId="24069"/>
    <cellStyle name="Обычный 8 6 2 4" xfId="24070"/>
    <cellStyle name="Обычный 8 6 2 5" xfId="24071"/>
    <cellStyle name="Обычный 8 6 2 6" xfId="24072"/>
    <cellStyle name="Обычный 8 6 20" xfId="24073"/>
    <cellStyle name="Обычный 8 6 21" xfId="24074"/>
    <cellStyle name="Обычный 8 6 22" xfId="24075"/>
    <cellStyle name="Обычный 8 6 23" xfId="24076"/>
    <cellStyle name="Обычный 8 6 24" xfId="24077"/>
    <cellStyle name="Обычный 8 6 25" xfId="24078"/>
    <cellStyle name="Обычный 8 6 26" xfId="24079"/>
    <cellStyle name="Обычный 8 6 27" xfId="24080"/>
    <cellStyle name="Обычный 8 6 28" xfId="24081"/>
    <cellStyle name="Обычный 8 6 29" xfId="24082"/>
    <cellStyle name="Обычный 8 6 3" xfId="24083"/>
    <cellStyle name="Обычный 8 6 3 2" xfId="24084"/>
    <cellStyle name="Обычный 8 6 3 2 2" xfId="24085"/>
    <cellStyle name="Обычный 8 6 3 3" xfId="24086"/>
    <cellStyle name="Обычный 8 6 3 4" xfId="24087"/>
    <cellStyle name="Обычный 8 6 30" xfId="24088"/>
    <cellStyle name="Обычный 8 6 31" xfId="24089"/>
    <cellStyle name="Обычный 8 6 32" xfId="24090"/>
    <cellStyle name="Обычный 8 6 4" xfId="24091"/>
    <cellStyle name="Обычный 8 6 4 2" xfId="24092"/>
    <cellStyle name="Обычный 8 6 4 3" xfId="24093"/>
    <cellStyle name="Обычный 8 6 5" xfId="24094"/>
    <cellStyle name="Обычный 8 6 6" xfId="24095"/>
    <cellStyle name="Обычный 8 6 7" xfId="24096"/>
    <cellStyle name="Обычный 8 6 8" xfId="24097"/>
    <cellStyle name="Обычный 8 6 9" xfId="24098"/>
    <cellStyle name="Обычный 8 7" xfId="24099"/>
    <cellStyle name="Обычный 8 7 2" xfId="24100"/>
    <cellStyle name="Обычный 8 7 2 2" xfId="24101"/>
    <cellStyle name="Обычный 8 7 2 3" xfId="24102"/>
    <cellStyle name="Обычный 8 7 3" xfId="24103"/>
    <cellStyle name="Обычный 8 7 3 2" xfId="24104"/>
    <cellStyle name="Обычный 8 7 3 3" xfId="24105"/>
    <cellStyle name="Обычный 8 7 4" xfId="24106"/>
    <cellStyle name="Обычный 8 7 5" xfId="24107"/>
    <cellStyle name="Обычный 8 8" xfId="24108"/>
    <cellStyle name="Обычный 8 8 2" xfId="24109"/>
    <cellStyle name="Обычный 8 8 2 2" xfId="24110"/>
    <cellStyle name="Обычный 8 8 2 3" xfId="24111"/>
    <cellStyle name="Обычный 8 8 3" xfId="24112"/>
    <cellStyle name="Обычный 8 8 4" xfId="24113"/>
    <cellStyle name="Обычный 8 8 5" xfId="24114"/>
    <cellStyle name="Обычный 8 9" xfId="24115"/>
    <cellStyle name="Обычный 8 9 2" xfId="24116"/>
    <cellStyle name="Обычный 8 9 3" xfId="24117"/>
    <cellStyle name="Обычный 8_Копия данецк" xfId="24118"/>
    <cellStyle name="Обычный 9" xfId="70"/>
    <cellStyle name="Обычный 9 10" xfId="24119"/>
    <cellStyle name="Обычный 9 11" xfId="24120"/>
    <cellStyle name="Обычный 9 12" xfId="24121"/>
    <cellStyle name="Обычный 9 13" xfId="24122"/>
    <cellStyle name="Обычный 9 14" xfId="24123"/>
    <cellStyle name="Обычный 9 15" xfId="24124"/>
    <cellStyle name="Обычный 9 16" xfId="24125"/>
    <cellStyle name="Обычный 9 17" xfId="24126"/>
    <cellStyle name="Обычный 9 18" xfId="24127"/>
    <cellStyle name="Обычный 9 19" xfId="24128"/>
    <cellStyle name="Обычный 9 2" xfId="68"/>
    <cellStyle name="Обычный 9 2 10" xfId="24129"/>
    <cellStyle name="Обычный 9 2 11" xfId="24130"/>
    <cellStyle name="Обычный 9 2 12" xfId="24131"/>
    <cellStyle name="Обычный 9 2 13" xfId="24132"/>
    <cellStyle name="Обычный 9 2 14" xfId="24133"/>
    <cellStyle name="Обычный 9 2 15" xfId="24134"/>
    <cellStyle name="Обычный 9 2 16" xfId="24135"/>
    <cellStyle name="Обычный 9 2 17" xfId="24136"/>
    <cellStyle name="Обычный 9 2 18" xfId="24137"/>
    <cellStyle name="Обычный 9 2 19" xfId="24138"/>
    <cellStyle name="Обычный 9 2 2" xfId="24139"/>
    <cellStyle name="Обычный 9 2 2 2" xfId="24140"/>
    <cellStyle name="Обычный 9 2 2 2 2" xfId="24141"/>
    <cellStyle name="Обычный 9 2 2 3" xfId="24142"/>
    <cellStyle name="Обычный 9 2 2 4" xfId="24143"/>
    <cellStyle name="Обычный 9 2 2 5" xfId="24144"/>
    <cellStyle name="Обычный 9 2 2 6" xfId="24145"/>
    <cellStyle name="Обычный 9 2 20" xfId="24146"/>
    <cellStyle name="Обычный 9 2 21" xfId="24147"/>
    <cellStyle name="Обычный 9 2 22" xfId="24148"/>
    <cellStyle name="Обычный 9 2 23" xfId="24149"/>
    <cellStyle name="Обычный 9 2 24" xfId="24150"/>
    <cellStyle name="Обычный 9 2 25" xfId="24151"/>
    <cellStyle name="Обычный 9 2 26" xfId="24152"/>
    <cellStyle name="Обычный 9 2 27" xfId="24153"/>
    <cellStyle name="Обычный 9 2 28" xfId="24154"/>
    <cellStyle name="Обычный 9 2 29" xfId="24155"/>
    <cellStyle name="Обычный 9 2 3" xfId="24156"/>
    <cellStyle name="Обычный 9 2 3 2" xfId="24157"/>
    <cellStyle name="Обычный 9 2 3 2 2" xfId="24158"/>
    <cellStyle name="Обычный 9 2 3 2 3" xfId="24159"/>
    <cellStyle name="Обычный 9 2 3 3" xfId="24160"/>
    <cellStyle name="Обычный 9 2 3 3 2" xfId="24161"/>
    <cellStyle name="Обычный 9 2 3 4" xfId="24162"/>
    <cellStyle name="Обычный 9 2 30" xfId="24163"/>
    <cellStyle name="Обычный 9 2 31" xfId="24164"/>
    <cellStyle name="Обычный 9 2 32" xfId="24165"/>
    <cellStyle name="Обычный 9 2 4" xfId="24166"/>
    <cellStyle name="Обычный 9 2 4 2" xfId="24167"/>
    <cellStyle name="Обычный 9 2 4 3" xfId="24168"/>
    <cellStyle name="Обычный 9 2 5" xfId="24169"/>
    <cellStyle name="Обычный 9 2 6" xfId="24170"/>
    <cellStyle name="Обычный 9 2 7" xfId="24171"/>
    <cellStyle name="Обычный 9 2 8" xfId="24172"/>
    <cellStyle name="Обычный 9 2 9" xfId="24173"/>
    <cellStyle name="Обычный 9 20" xfId="24174"/>
    <cellStyle name="Обычный 9 21" xfId="24175"/>
    <cellStyle name="Обычный 9 22" xfId="24176"/>
    <cellStyle name="Обычный 9 23" xfId="24177"/>
    <cellStyle name="Обычный 9 24" xfId="24178"/>
    <cellStyle name="Обычный 9 25" xfId="24179"/>
    <cellStyle name="Обычный 9 26" xfId="24180"/>
    <cellStyle name="Обычный 9 27" xfId="24181"/>
    <cellStyle name="Обычный 9 28" xfId="24182"/>
    <cellStyle name="Обычный 9 29" xfId="24183"/>
    <cellStyle name="Обычный 9 3" xfId="24184"/>
    <cellStyle name="Обычный 9 3 10" xfId="24185"/>
    <cellStyle name="Обычный 9 3 11" xfId="24186"/>
    <cellStyle name="Обычный 9 3 12" xfId="24187"/>
    <cellStyle name="Обычный 9 3 13" xfId="24188"/>
    <cellStyle name="Обычный 9 3 14" xfId="24189"/>
    <cellStyle name="Обычный 9 3 15" xfId="24190"/>
    <cellStyle name="Обычный 9 3 16" xfId="24191"/>
    <cellStyle name="Обычный 9 3 17" xfId="24192"/>
    <cellStyle name="Обычный 9 3 18" xfId="24193"/>
    <cellStyle name="Обычный 9 3 19" xfId="24194"/>
    <cellStyle name="Обычный 9 3 2" xfId="24195"/>
    <cellStyle name="Обычный 9 3 2 2" xfId="24196"/>
    <cellStyle name="Обычный 9 3 2 2 2" xfId="24197"/>
    <cellStyle name="Обычный 9 3 2 3" xfId="24198"/>
    <cellStyle name="Обычный 9 3 2 4" xfId="24199"/>
    <cellStyle name="Обычный 9 3 2 5" xfId="24200"/>
    <cellStyle name="Обычный 9 3 2 6" xfId="24201"/>
    <cellStyle name="Обычный 9 3 20" xfId="24202"/>
    <cellStyle name="Обычный 9 3 21" xfId="24203"/>
    <cellStyle name="Обычный 9 3 22" xfId="24204"/>
    <cellStyle name="Обычный 9 3 23" xfId="24205"/>
    <cellStyle name="Обычный 9 3 24" xfId="24206"/>
    <cellStyle name="Обычный 9 3 25" xfId="24207"/>
    <cellStyle name="Обычный 9 3 26" xfId="24208"/>
    <cellStyle name="Обычный 9 3 27" xfId="24209"/>
    <cellStyle name="Обычный 9 3 28" xfId="24210"/>
    <cellStyle name="Обычный 9 3 29" xfId="24211"/>
    <cellStyle name="Обычный 9 3 3" xfId="24212"/>
    <cellStyle name="Обычный 9 3 3 2" xfId="24213"/>
    <cellStyle name="Обычный 9 3 3 2 2" xfId="24214"/>
    <cellStyle name="Обычный 9 3 3 2 3" xfId="24215"/>
    <cellStyle name="Обычный 9 3 3 3" xfId="24216"/>
    <cellStyle name="Обычный 9 3 3 3 2" xfId="24217"/>
    <cellStyle name="Обычный 9 3 3 4" xfId="24218"/>
    <cellStyle name="Обычный 9 3 30" xfId="24219"/>
    <cellStyle name="Обычный 9 3 31" xfId="24220"/>
    <cellStyle name="Обычный 9 3 32" xfId="24221"/>
    <cellStyle name="Обычный 9 3 4" xfId="24222"/>
    <cellStyle name="Обычный 9 3 4 2" xfId="24223"/>
    <cellStyle name="Обычный 9 3 4 3" xfId="24224"/>
    <cellStyle name="Обычный 9 3 5" xfId="24225"/>
    <cellStyle name="Обычный 9 3 5 2" xfId="24226"/>
    <cellStyle name="Обычный 9 3 6" xfId="24227"/>
    <cellStyle name="Обычный 9 3 7" xfId="24228"/>
    <cellStyle name="Обычный 9 3 8" xfId="24229"/>
    <cellStyle name="Обычный 9 3 9" xfId="24230"/>
    <cellStyle name="Обычный 9 30" xfId="24231"/>
    <cellStyle name="Обычный 9 31" xfId="24232"/>
    <cellStyle name="Обычный 9 32" xfId="24233"/>
    <cellStyle name="Обычный 9 33" xfId="24234"/>
    <cellStyle name="Обычный 9 34" xfId="24235"/>
    <cellStyle name="Обычный 9 35" xfId="24236"/>
    <cellStyle name="Обычный 9 4" xfId="24237"/>
    <cellStyle name="Обычный 9 4 10" xfId="24238"/>
    <cellStyle name="Обычный 9 4 11" xfId="24239"/>
    <cellStyle name="Обычный 9 4 2" xfId="24240"/>
    <cellStyle name="Обычный 9 4 2 2" xfId="24241"/>
    <cellStyle name="Обычный 9 4 2 2 2" xfId="24242"/>
    <cellStyle name="Обычный 9 4 2 3" xfId="24243"/>
    <cellStyle name="Обычный 9 4 2 4" xfId="24244"/>
    <cellStyle name="Обычный 9 4 2 5" xfId="24245"/>
    <cellStyle name="Обычный 9 4 3" xfId="24246"/>
    <cellStyle name="Обычный 9 4 3 2" xfId="24247"/>
    <cellStyle name="Обычный 9 4 3 3" xfId="24248"/>
    <cellStyle name="Обычный 9 4 4" xfId="24249"/>
    <cellStyle name="Обычный 9 4 5" xfId="24250"/>
    <cellStyle name="Обычный 9 4 6" xfId="24251"/>
    <cellStyle name="Обычный 9 4 7" xfId="24252"/>
    <cellStyle name="Обычный 9 4 8" xfId="24253"/>
    <cellStyle name="Обычный 9 4 9" xfId="24254"/>
    <cellStyle name="Обычный 9 5" xfId="24255"/>
    <cellStyle name="Обычный 9 5 10" xfId="24256"/>
    <cellStyle name="Обычный 9 5 11" xfId="24257"/>
    <cellStyle name="Обычный 9 5 12" xfId="24258"/>
    <cellStyle name="Обычный 9 5 13" xfId="24259"/>
    <cellStyle name="Обычный 9 5 14" xfId="24260"/>
    <cellStyle name="Обычный 9 5 15" xfId="24261"/>
    <cellStyle name="Обычный 9 5 16" xfId="24262"/>
    <cellStyle name="Обычный 9 5 17" xfId="24263"/>
    <cellStyle name="Обычный 9 5 18" xfId="24264"/>
    <cellStyle name="Обычный 9 5 19" xfId="24265"/>
    <cellStyle name="Обычный 9 5 2" xfId="24266"/>
    <cellStyle name="Обычный 9 5 2 2" xfId="24267"/>
    <cellStyle name="Обычный 9 5 2 2 2" xfId="24268"/>
    <cellStyle name="Обычный 9 5 2 2 3" xfId="24269"/>
    <cellStyle name="Обычный 9 5 2 3" xfId="24270"/>
    <cellStyle name="Обычный 9 5 2 4" xfId="24271"/>
    <cellStyle name="Обычный 9 5 20" xfId="24272"/>
    <cellStyle name="Обычный 9 5 21" xfId="24273"/>
    <cellStyle name="Обычный 9 5 22" xfId="24274"/>
    <cellStyle name="Обычный 9 5 23" xfId="24275"/>
    <cellStyle name="Обычный 9 5 24" xfId="24276"/>
    <cellStyle name="Обычный 9 5 25" xfId="24277"/>
    <cellStyle name="Обычный 9 5 26" xfId="24278"/>
    <cellStyle name="Обычный 9 5 27" xfId="24279"/>
    <cellStyle name="Обычный 9 5 28" xfId="24280"/>
    <cellStyle name="Обычный 9 5 29" xfId="24281"/>
    <cellStyle name="Обычный 9 5 3" xfId="24282"/>
    <cellStyle name="Обычный 9 5 3 2" xfId="24283"/>
    <cellStyle name="Обычный 9 5 3 3" xfId="24284"/>
    <cellStyle name="Обычный 9 5 30" xfId="24285"/>
    <cellStyle name="Обычный 9 5 31" xfId="24286"/>
    <cellStyle name="Обычный 9 5 32" xfId="24287"/>
    <cellStyle name="Обычный 9 5 4" xfId="24288"/>
    <cellStyle name="Обычный 9 5 4 2" xfId="24289"/>
    <cellStyle name="Обычный 9 5 5" xfId="24290"/>
    <cellStyle name="Обычный 9 5 6" xfId="24291"/>
    <cellStyle name="Обычный 9 5 7" xfId="24292"/>
    <cellStyle name="Обычный 9 5 8" xfId="24293"/>
    <cellStyle name="Обычный 9 5 9" xfId="24294"/>
    <cellStyle name="Обычный 9 6" xfId="24295"/>
    <cellStyle name="Обычный 9 6 2" xfId="24296"/>
    <cellStyle name="Обычный 9 6 2 2" xfId="24297"/>
    <cellStyle name="Обычный 9 6 2 3" xfId="24298"/>
    <cellStyle name="Обычный 9 6 3" xfId="24299"/>
    <cellStyle name="Обычный 9 6 4" xfId="24300"/>
    <cellStyle name="Обычный 9 7" xfId="24301"/>
    <cellStyle name="Обычный 9 7 2" xfId="24302"/>
    <cellStyle name="Обычный 9 7 3" xfId="24303"/>
    <cellStyle name="Обычный 9 8" xfId="24304"/>
    <cellStyle name="Обычный 9 8 2" xfId="24305"/>
    <cellStyle name="Обычный 9 9" xfId="24306"/>
    <cellStyle name="Обычный 9_Инвестпрограмма 16_18_ГУП CКС 03 07 15" xfId="24307"/>
    <cellStyle name="Обычный_Индустриальная" xfId="71"/>
    <cellStyle name="Обычный_Форматы по компаниям_last" xfId="52"/>
    <cellStyle name="перенос по строкам" xfId="24308"/>
    <cellStyle name="Плохой 1" xfId="24309"/>
    <cellStyle name="Плохой 10" xfId="24310"/>
    <cellStyle name="Плохой 10 2" xfId="24311"/>
    <cellStyle name="Плохой 10 3" xfId="24312"/>
    <cellStyle name="Плохой 11" xfId="24313"/>
    <cellStyle name="Плохой 11 2" xfId="24314"/>
    <cellStyle name="Плохой 11 3" xfId="24315"/>
    <cellStyle name="Плохой 12" xfId="24316"/>
    <cellStyle name="Плохой 12 2" xfId="24317"/>
    <cellStyle name="Плохой 12 3" xfId="24318"/>
    <cellStyle name="Плохой 13" xfId="24319"/>
    <cellStyle name="Плохой 14" xfId="24320"/>
    <cellStyle name="Плохой 15" xfId="24321"/>
    <cellStyle name="Плохой 16" xfId="24322"/>
    <cellStyle name="Плохой 17" xfId="24323"/>
    <cellStyle name="Плохой 18" xfId="24324"/>
    <cellStyle name="Плохой 19" xfId="24325"/>
    <cellStyle name="Плохой 2" xfId="53"/>
    <cellStyle name="Плохой 2 10" xfId="24326"/>
    <cellStyle name="Плохой 2 11" xfId="24327"/>
    <cellStyle name="Плохой 2 12" xfId="24328"/>
    <cellStyle name="Плохой 2 13" xfId="24329"/>
    <cellStyle name="Плохой 2 14" xfId="24330"/>
    <cellStyle name="Плохой 2 15" xfId="24331"/>
    <cellStyle name="Плохой 2 16" xfId="24332"/>
    <cellStyle name="Плохой 2 16 2" xfId="24333"/>
    <cellStyle name="Плохой 2 16 3" xfId="24334"/>
    <cellStyle name="Плохой 2 16 4" xfId="24335"/>
    <cellStyle name="Плохой 2 16 5" xfId="24336"/>
    <cellStyle name="Плохой 2 16 6" xfId="24337"/>
    <cellStyle name="Плохой 2 16 7" xfId="24338"/>
    <cellStyle name="Плохой 2 17" xfId="24339"/>
    <cellStyle name="Плохой 2 18" xfId="24340"/>
    <cellStyle name="Плохой 2 19" xfId="24341"/>
    <cellStyle name="Плохой 2 2" xfId="24342"/>
    <cellStyle name="Плохой 2 2 10" xfId="24343"/>
    <cellStyle name="Плохой 2 2 11" xfId="24344"/>
    <cellStyle name="Плохой 2 2 12" xfId="24345"/>
    <cellStyle name="Плохой 2 2 13" xfId="24346"/>
    <cellStyle name="Плохой 2 2 14" xfId="24347"/>
    <cellStyle name="Плохой 2 2 15" xfId="24348"/>
    <cellStyle name="Плохой 2 2 16" xfId="24349"/>
    <cellStyle name="Плохой 2 2 17" xfId="24350"/>
    <cellStyle name="Плохой 2 2 18" xfId="24351"/>
    <cellStyle name="Плохой 2 2 19" xfId="24352"/>
    <cellStyle name="Плохой 2 2 2" xfId="24353"/>
    <cellStyle name="Плохой 2 2 2 2" xfId="24354"/>
    <cellStyle name="Плохой 2 2 2 3" xfId="24355"/>
    <cellStyle name="Плохой 2 2 2 4" xfId="24356"/>
    <cellStyle name="Плохой 2 2 2 5" xfId="24357"/>
    <cellStyle name="Плохой 2 2 2 6" xfId="24358"/>
    <cellStyle name="Плохой 2 2 20" xfId="24359"/>
    <cellStyle name="Плохой 2 2 21" xfId="24360"/>
    <cellStyle name="Плохой 2 2 22" xfId="24361"/>
    <cellStyle name="Плохой 2 2 3" xfId="24362"/>
    <cellStyle name="Плохой 2 2 4" xfId="24363"/>
    <cellStyle name="Плохой 2 2 5" xfId="24364"/>
    <cellStyle name="Плохой 2 2 6" xfId="24365"/>
    <cellStyle name="Плохой 2 2 7" xfId="24366"/>
    <cellStyle name="Плохой 2 2 8" xfId="24367"/>
    <cellStyle name="Плохой 2 2 9" xfId="24368"/>
    <cellStyle name="Плохой 2 20" xfId="24369"/>
    <cellStyle name="Плохой 2 21" xfId="24370"/>
    <cellStyle name="Плохой 2 22" xfId="24371"/>
    <cellStyle name="Плохой 2 23" xfId="24372"/>
    <cellStyle name="Плохой 2 24" xfId="24373"/>
    <cellStyle name="Плохой 2 25" xfId="24374"/>
    <cellStyle name="Плохой 2 26" xfId="24375"/>
    <cellStyle name="Плохой 2 27" xfId="24376"/>
    <cellStyle name="Плохой 2 28" xfId="24377"/>
    <cellStyle name="Плохой 2 29" xfId="24378"/>
    <cellStyle name="Плохой 2 3" xfId="24379"/>
    <cellStyle name="Плохой 2 30" xfId="24380"/>
    <cellStyle name="Плохой 2 31" xfId="24381"/>
    <cellStyle name="Плохой 2 32" xfId="24382"/>
    <cellStyle name="Плохой 2 33" xfId="24383"/>
    <cellStyle name="Плохой 2 34" xfId="24384"/>
    <cellStyle name="Плохой 2 35" xfId="24385"/>
    <cellStyle name="Плохой 2 4" xfId="24386"/>
    <cellStyle name="Плохой 2 5" xfId="24387"/>
    <cellStyle name="Плохой 2 6" xfId="24388"/>
    <cellStyle name="Плохой 2 7" xfId="24389"/>
    <cellStyle name="Плохой 2 8" xfId="24390"/>
    <cellStyle name="Плохой 2 9" xfId="24391"/>
    <cellStyle name="Плохой 20" xfId="24392"/>
    <cellStyle name="Плохой 21" xfId="24393"/>
    <cellStyle name="Плохой 22" xfId="24394"/>
    <cellStyle name="Плохой 22 2" xfId="24395"/>
    <cellStyle name="Плохой 23" xfId="24396"/>
    <cellStyle name="Плохой 24" xfId="24397"/>
    <cellStyle name="Плохой 25" xfId="24398"/>
    <cellStyle name="Плохой 26" xfId="24399"/>
    <cellStyle name="Плохой 27" xfId="24400"/>
    <cellStyle name="Плохой 28" xfId="24401"/>
    <cellStyle name="Плохой 29" xfId="24402"/>
    <cellStyle name="Плохой 3" xfId="24403"/>
    <cellStyle name="Плохой 3 2" xfId="24404"/>
    <cellStyle name="Плохой 3 3" xfId="24405"/>
    <cellStyle name="Плохой 30" xfId="24406"/>
    <cellStyle name="Плохой 31" xfId="24407"/>
    <cellStyle name="Плохой 32" xfId="24408"/>
    <cellStyle name="Плохой 33" xfId="24409"/>
    <cellStyle name="Плохой 34" xfId="24410"/>
    <cellStyle name="Плохой 35" xfId="24411"/>
    <cellStyle name="Плохой 36" xfId="24412"/>
    <cellStyle name="Плохой 37" xfId="24413"/>
    <cellStyle name="Плохой 4" xfId="24414"/>
    <cellStyle name="Плохой 4 2" xfId="24415"/>
    <cellStyle name="Плохой 4 3" xfId="24416"/>
    <cellStyle name="Плохой 5" xfId="24417"/>
    <cellStyle name="Плохой 5 2" xfId="24418"/>
    <cellStyle name="Плохой 5 3" xfId="24419"/>
    <cellStyle name="Плохой 6" xfId="24420"/>
    <cellStyle name="Плохой 6 2" xfId="24421"/>
    <cellStyle name="Плохой 6 3" xfId="24422"/>
    <cellStyle name="Плохой 7" xfId="24423"/>
    <cellStyle name="Плохой 7 2" xfId="24424"/>
    <cellStyle name="Плохой 7 3" xfId="24425"/>
    <cellStyle name="Плохой 8" xfId="24426"/>
    <cellStyle name="Плохой 8 2" xfId="24427"/>
    <cellStyle name="Плохой 8 3" xfId="24428"/>
    <cellStyle name="Плохой 9" xfId="24429"/>
    <cellStyle name="Плохой 9 2" xfId="24430"/>
    <cellStyle name="Плохой 9 3" xfId="24431"/>
    <cellStyle name="Подсекция" xfId="24432"/>
    <cellStyle name="Пояснение 1" xfId="24433"/>
    <cellStyle name="Пояснение 10" xfId="24434"/>
    <cellStyle name="Пояснение 10 2" xfId="24435"/>
    <cellStyle name="Пояснение 10 3" xfId="24436"/>
    <cellStyle name="Пояснение 11" xfId="24437"/>
    <cellStyle name="Пояснение 11 2" xfId="24438"/>
    <cellStyle name="Пояснение 11 3" xfId="24439"/>
    <cellStyle name="Пояснение 12" xfId="24440"/>
    <cellStyle name="Пояснение 12 2" xfId="24441"/>
    <cellStyle name="Пояснение 12 3" xfId="24442"/>
    <cellStyle name="Пояснение 13" xfId="24443"/>
    <cellStyle name="Пояснение 14" xfId="24444"/>
    <cellStyle name="Пояснение 15" xfId="24445"/>
    <cellStyle name="Пояснение 16" xfId="24446"/>
    <cellStyle name="Пояснение 17" xfId="24447"/>
    <cellStyle name="Пояснение 18" xfId="24448"/>
    <cellStyle name="Пояснение 19" xfId="24449"/>
    <cellStyle name="Пояснение 2" xfId="54"/>
    <cellStyle name="Пояснение 2 10" xfId="24450"/>
    <cellStyle name="Пояснение 2 11" xfId="24451"/>
    <cellStyle name="Пояснение 2 12" xfId="24452"/>
    <cellStyle name="Пояснение 2 13" xfId="24453"/>
    <cellStyle name="Пояснение 2 14" xfId="24454"/>
    <cellStyle name="Пояснение 2 15" xfId="24455"/>
    <cellStyle name="Пояснение 2 15 2" xfId="24456"/>
    <cellStyle name="Пояснение 2 16" xfId="24457"/>
    <cellStyle name="Пояснение 2 17" xfId="24458"/>
    <cellStyle name="Пояснение 2 18" xfId="24459"/>
    <cellStyle name="Пояснение 2 19" xfId="24460"/>
    <cellStyle name="Пояснение 2 2" xfId="24461"/>
    <cellStyle name="Пояснение 2 20" xfId="24462"/>
    <cellStyle name="Пояснение 2 3" xfId="24463"/>
    <cellStyle name="Пояснение 2 4" xfId="24464"/>
    <cellStyle name="Пояснение 2 5" xfId="24465"/>
    <cellStyle name="Пояснение 2 6" xfId="24466"/>
    <cellStyle name="Пояснение 2 7" xfId="24467"/>
    <cellStyle name="Пояснение 2 8" xfId="24468"/>
    <cellStyle name="Пояснение 2 9" xfId="24469"/>
    <cellStyle name="Пояснение 20" xfId="24470"/>
    <cellStyle name="Пояснение 21" xfId="24471"/>
    <cellStyle name="Пояснение 22" xfId="24472"/>
    <cellStyle name="Пояснение 22 2" xfId="24473"/>
    <cellStyle name="Пояснение 23" xfId="24474"/>
    <cellStyle name="Пояснение 24" xfId="24475"/>
    <cellStyle name="Пояснение 25" xfId="24476"/>
    <cellStyle name="Пояснение 26" xfId="24477"/>
    <cellStyle name="Пояснение 27" xfId="24478"/>
    <cellStyle name="Пояснение 28" xfId="24479"/>
    <cellStyle name="Пояснение 29" xfId="24480"/>
    <cellStyle name="Пояснение 3" xfId="24481"/>
    <cellStyle name="Пояснение 3 2" xfId="24482"/>
    <cellStyle name="Пояснение 3 3" xfId="24483"/>
    <cellStyle name="Пояснение 30" xfId="24484"/>
    <cellStyle name="Пояснение 31" xfId="24485"/>
    <cellStyle name="Пояснение 32" xfId="24486"/>
    <cellStyle name="Пояснение 33" xfId="24487"/>
    <cellStyle name="Пояснение 34" xfId="24488"/>
    <cellStyle name="Пояснение 35" xfId="24489"/>
    <cellStyle name="Пояснение 36" xfId="24490"/>
    <cellStyle name="Пояснение 37" xfId="24491"/>
    <cellStyle name="Пояснение 4" xfId="24492"/>
    <cellStyle name="Пояснение 4 2" xfId="24493"/>
    <cellStyle name="Пояснение 4 3" xfId="24494"/>
    <cellStyle name="Пояснение 5" xfId="24495"/>
    <cellStyle name="Пояснение 5 2" xfId="24496"/>
    <cellStyle name="Пояснение 5 3" xfId="24497"/>
    <cellStyle name="Пояснение 6" xfId="24498"/>
    <cellStyle name="Пояснение 6 2" xfId="24499"/>
    <cellStyle name="Пояснение 6 3" xfId="24500"/>
    <cellStyle name="Пояснение 7" xfId="24501"/>
    <cellStyle name="Пояснение 7 2" xfId="24502"/>
    <cellStyle name="Пояснение 7 3" xfId="24503"/>
    <cellStyle name="Пояснение 8" xfId="24504"/>
    <cellStyle name="Пояснение 8 2" xfId="24505"/>
    <cellStyle name="Пояснение 8 3" xfId="24506"/>
    <cellStyle name="Пояснение 9" xfId="24507"/>
    <cellStyle name="Пояснение 9 2" xfId="24508"/>
    <cellStyle name="Пояснение 9 3" xfId="24509"/>
    <cellStyle name="Примечание 1" xfId="24510"/>
    <cellStyle name="Примечание 1 2" xfId="24511"/>
    <cellStyle name="Примечание 10" xfId="24512"/>
    <cellStyle name="Примечание 10 2" xfId="24513"/>
    <cellStyle name="Примечание 10 2 2" xfId="24514"/>
    <cellStyle name="Примечание 10 2 2 2" xfId="24515"/>
    <cellStyle name="Примечание 10 2 2 3" xfId="24516"/>
    <cellStyle name="Примечание 10 2 2 4" xfId="24517"/>
    <cellStyle name="Примечание 10 2 2 5" xfId="24518"/>
    <cellStyle name="Примечание 10 2 3" xfId="24519"/>
    <cellStyle name="Примечание 10 2 3 2" xfId="24520"/>
    <cellStyle name="Примечание 10 2 4" xfId="24521"/>
    <cellStyle name="Примечание 10 2 4 2" xfId="24522"/>
    <cellStyle name="Примечание 10 2 5" xfId="24523"/>
    <cellStyle name="Примечание 10 2 5 2" xfId="24524"/>
    <cellStyle name="Примечание 10 2 6" xfId="24525"/>
    <cellStyle name="Примечание 10 2 6 2" xfId="24526"/>
    <cellStyle name="Примечание 10 2 7" xfId="24527"/>
    <cellStyle name="Примечание 10 3" xfId="24528"/>
    <cellStyle name="Примечание 10 3 2" xfId="24529"/>
    <cellStyle name="Примечание 10 3 2 2" xfId="24530"/>
    <cellStyle name="Примечание 10 3 3" xfId="24531"/>
    <cellStyle name="Примечание 10 3 3 2" xfId="24532"/>
    <cellStyle name="Примечание 10 3 4" xfId="24533"/>
    <cellStyle name="Примечание 10 3 4 2" xfId="24534"/>
    <cellStyle name="Примечание 10 3 5" xfId="24535"/>
    <cellStyle name="Примечание 10 3 5 2" xfId="24536"/>
    <cellStyle name="Примечание 10 3 6" xfId="24537"/>
    <cellStyle name="Примечание 10 3 6 2" xfId="24538"/>
    <cellStyle name="Примечание 10 3 7" xfId="24539"/>
    <cellStyle name="Примечание 10 4" xfId="24540"/>
    <cellStyle name="Примечание 10 4 2" xfId="24541"/>
    <cellStyle name="Примечание 10 5" xfId="24542"/>
    <cellStyle name="Примечание 10 5 2" xfId="24543"/>
    <cellStyle name="Примечание 10 6" xfId="24544"/>
    <cellStyle name="Примечание 10 6 2" xfId="24545"/>
    <cellStyle name="Примечание 10 7" xfId="24546"/>
    <cellStyle name="Примечание 10 7 2" xfId="24547"/>
    <cellStyle name="Примечание 10 8" xfId="24548"/>
    <cellStyle name="Примечание 10 8 2" xfId="24549"/>
    <cellStyle name="Примечание 11" xfId="24550"/>
    <cellStyle name="Примечание 11 2" xfId="24551"/>
    <cellStyle name="Примечание 11 2 2" xfId="24552"/>
    <cellStyle name="Примечание 11 2 2 2" xfId="24553"/>
    <cellStyle name="Примечание 11 2 2 3" xfId="24554"/>
    <cellStyle name="Примечание 11 2 2 4" xfId="24555"/>
    <cellStyle name="Примечание 11 2 2 5" xfId="24556"/>
    <cellStyle name="Примечание 11 2 3" xfId="24557"/>
    <cellStyle name="Примечание 11 2 3 2" xfId="24558"/>
    <cellStyle name="Примечание 11 2 4" xfId="24559"/>
    <cellStyle name="Примечание 11 2 4 2" xfId="24560"/>
    <cellStyle name="Примечание 11 2 5" xfId="24561"/>
    <cellStyle name="Примечание 11 2 5 2" xfId="24562"/>
    <cellStyle name="Примечание 11 2 6" xfId="24563"/>
    <cellStyle name="Примечание 11 2 6 2" xfId="24564"/>
    <cellStyle name="Примечание 11 2 7" xfId="24565"/>
    <cellStyle name="Примечание 11 3" xfId="24566"/>
    <cellStyle name="Примечание 11 3 2" xfId="24567"/>
    <cellStyle name="Примечание 11 3 2 2" xfId="24568"/>
    <cellStyle name="Примечание 11 3 3" xfId="24569"/>
    <cellStyle name="Примечание 11 3 3 2" xfId="24570"/>
    <cellStyle name="Примечание 11 3 4" xfId="24571"/>
    <cellStyle name="Примечание 11 3 4 2" xfId="24572"/>
    <cellStyle name="Примечание 11 3 5" xfId="24573"/>
    <cellStyle name="Примечание 11 3 5 2" xfId="24574"/>
    <cellStyle name="Примечание 11 3 6" xfId="24575"/>
    <cellStyle name="Примечание 11 3 6 2" xfId="24576"/>
    <cellStyle name="Примечание 11 3 7" xfId="24577"/>
    <cellStyle name="Примечание 11 4" xfId="24578"/>
    <cellStyle name="Примечание 11 4 2" xfId="24579"/>
    <cellStyle name="Примечание 11 5" xfId="24580"/>
    <cellStyle name="Примечание 11 5 2" xfId="24581"/>
    <cellStyle name="Примечание 11 6" xfId="24582"/>
    <cellStyle name="Примечание 11 6 2" xfId="24583"/>
    <cellStyle name="Примечание 11 7" xfId="24584"/>
    <cellStyle name="Примечание 11 7 2" xfId="24585"/>
    <cellStyle name="Примечание 11 8" xfId="24586"/>
    <cellStyle name="Примечание 11 8 2" xfId="24587"/>
    <cellStyle name="Примечание 12" xfId="24588"/>
    <cellStyle name="Примечание 12 2" xfId="24589"/>
    <cellStyle name="Примечание 12 2 2" xfId="24590"/>
    <cellStyle name="Примечание 12 2 2 2" xfId="24591"/>
    <cellStyle name="Примечание 12 2 2 3" xfId="24592"/>
    <cellStyle name="Примечание 12 2 2 4" xfId="24593"/>
    <cellStyle name="Примечание 12 2 2 5" xfId="24594"/>
    <cellStyle name="Примечание 12 2 3" xfId="24595"/>
    <cellStyle name="Примечание 12 2 3 2" xfId="24596"/>
    <cellStyle name="Примечание 12 2 4" xfId="24597"/>
    <cellStyle name="Примечание 12 2 4 2" xfId="24598"/>
    <cellStyle name="Примечание 12 2 5" xfId="24599"/>
    <cellStyle name="Примечание 12 2 5 2" xfId="24600"/>
    <cellStyle name="Примечание 12 2 6" xfId="24601"/>
    <cellStyle name="Примечание 12 2 6 2" xfId="24602"/>
    <cellStyle name="Примечание 12 2 7" xfId="24603"/>
    <cellStyle name="Примечание 12 3" xfId="24604"/>
    <cellStyle name="Примечание 12 3 2" xfId="24605"/>
    <cellStyle name="Примечание 12 3 2 2" xfId="24606"/>
    <cellStyle name="Примечание 12 3 3" xfId="24607"/>
    <cellStyle name="Примечание 12 3 3 2" xfId="24608"/>
    <cellStyle name="Примечание 12 3 4" xfId="24609"/>
    <cellStyle name="Примечание 12 3 4 2" xfId="24610"/>
    <cellStyle name="Примечание 12 3 5" xfId="24611"/>
    <cellStyle name="Примечание 12 3 5 2" xfId="24612"/>
    <cellStyle name="Примечание 12 3 6" xfId="24613"/>
    <cellStyle name="Примечание 12 3 6 2" xfId="24614"/>
    <cellStyle name="Примечание 12 3 7" xfId="24615"/>
    <cellStyle name="Примечание 12 4" xfId="24616"/>
    <cellStyle name="Примечание 12 4 2" xfId="24617"/>
    <cellStyle name="Примечание 12 5" xfId="24618"/>
    <cellStyle name="Примечание 12 5 2" xfId="24619"/>
    <cellStyle name="Примечание 12 6" xfId="24620"/>
    <cellStyle name="Примечание 12 6 2" xfId="24621"/>
    <cellStyle name="Примечание 12 7" xfId="24622"/>
    <cellStyle name="Примечание 12 7 2" xfId="24623"/>
    <cellStyle name="Примечание 12 8" xfId="24624"/>
    <cellStyle name="Примечание 12 8 2" xfId="24625"/>
    <cellStyle name="Примечание 13" xfId="24626"/>
    <cellStyle name="Примечание 13 2" xfId="24627"/>
    <cellStyle name="Примечание 13 2 2" xfId="24628"/>
    <cellStyle name="Примечание 13 2 2 2" xfId="24629"/>
    <cellStyle name="Примечание 13 2 2 3" xfId="24630"/>
    <cellStyle name="Примечание 13 2 2 4" xfId="24631"/>
    <cellStyle name="Примечание 13 2 2 5" xfId="24632"/>
    <cellStyle name="Примечание 13 2 3" xfId="24633"/>
    <cellStyle name="Примечание 13 2 3 2" xfId="24634"/>
    <cellStyle name="Примечание 13 2 4" xfId="24635"/>
    <cellStyle name="Примечание 13 2 4 2" xfId="24636"/>
    <cellStyle name="Примечание 13 2 5" xfId="24637"/>
    <cellStyle name="Примечание 13 2 5 2" xfId="24638"/>
    <cellStyle name="Примечание 13 2 6" xfId="24639"/>
    <cellStyle name="Примечание 13 2 6 2" xfId="24640"/>
    <cellStyle name="Примечание 13 2 7" xfId="24641"/>
    <cellStyle name="Примечание 13 3" xfId="24642"/>
    <cellStyle name="Примечание 13 3 2" xfId="24643"/>
    <cellStyle name="Примечание 13 3 2 2" xfId="24644"/>
    <cellStyle name="Примечание 13 3 3" xfId="24645"/>
    <cellStyle name="Примечание 13 3 3 2" xfId="24646"/>
    <cellStyle name="Примечание 13 3 4" xfId="24647"/>
    <cellStyle name="Примечание 13 3 4 2" xfId="24648"/>
    <cellStyle name="Примечание 13 3 5" xfId="24649"/>
    <cellStyle name="Примечание 13 3 5 2" xfId="24650"/>
    <cellStyle name="Примечание 13 3 6" xfId="24651"/>
    <cellStyle name="Примечание 13 3 6 2" xfId="24652"/>
    <cellStyle name="Примечание 13 3 7" xfId="24653"/>
    <cellStyle name="Примечание 13 4" xfId="24654"/>
    <cellStyle name="Примечание 13 4 2" xfId="24655"/>
    <cellStyle name="Примечание 13 5" xfId="24656"/>
    <cellStyle name="Примечание 13 5 2" xfId="24657"/>
    <cellStyle name="Примечание 13 6" xfId="24658"/>
    <cellStyle name="Примечание 13 6 2" xfId="24659"/>
    <cellStyle name="Примечание 13 7" xfId="24660"/>
    <cellStyle name="Примечание 13 7 2" xfId="24661"/>
    <cellStyle name="Примечание 13 8" xfId="24662"/>
    <cellStyle name="Примечание 13 8 2" xfId="24663"/>
    <cellStyle name="Примечание 14" xfId="24664"/>
    <cellStyle name="Примечание 14 2" xfId="24665"/>
    <cellStyle name="Примечание 14 2 2" xfId="24666"/>
    <cellStyle name="Примечание 14 2 2 2" xfId="24667"/>
    <cellStyle name="Примечание 14 2 2 3" xfId="24668"/>
    <cellStyle name="Примечание 14 2 2 4" xfId="24669"/>
    <cellStyle name="Примечание 14 2 2 5" xfId="24670"/>
    <cellStyle name="Примечание 14 2 3" xfId="24671"/>
    <cellStyle name="Примечание 14 2 3 2" xfId="24672"/>
    <cellStyle name="Примечание 14 2 4" xfId="24673"/>
    <cellStyle name="Примечание 14 2 4 2" xfId="24674"/>
    <cellStyle name="Примечание 14 2 5" xfId="24675"/>
    <cellStyle name="Примечание 14 2 5 2" xfId="24676"/>
    <cellStyle name="Примечание 14 2 6" xfId="24677"/>
    <cellStyle name="Примечание 14 2 6 2" xfId="24678"/>
    <cellStyle name="Примечание 14 2 7" xfId="24679"/>
    <cellStyle name="Примечание 14 3" xfId="24680"/>
    <cellStyle name="Примечание 14 3 2" xfId="24681"/>
    <cellStyle name="Примечание 14 3 2 2" xfId="24682"/>
    <cellStyle name="Примечание 14 3 3" xfId="24683"/>
    <cellStyle name="Примечание 14 3 3 2" xfId="24684"/>
    <cellStyle name="Примечание 14 3 4" xfId="24685"/>
    <cellStyle name="Примечание 14 3 4 2" xfId="24686"/>
    <cellStyle name="Примечание 14 3 5" xfId="24687"/>
    <cellStyle name="Примечание 14 3 5 2" xfId="24688"/>
    <cellStyle name="Примечание 14 3 6" xfId="24689"/>
    <cellStyle name="Примечание 14 3 6 2" xfId="24690"/>
    <cellStyle name="Примечание 14 3 7" xfId="24691"/>
    <cellStyle name="Примечание 14 4" xfId="24692"/>
    <cellStyle name="Примечание 14 4 2" xfId="24693"/>
    <cellStyle name="Примечание 14 5" xfId="24694"/>
    <cellStyle name="Примечание 14 5 2" xfId="24695"/>
    <cellStyle name="Примечание 14 6" xfId="24696"/>
    <cellStyle name="Примечание 14 6 2" xfId="24697"/>
    <cellStyle name="Примечание 14 7" xfId="24698"/>
    <cellStyle name="Примечание 14 7 2" xfId="24699"/>
    <cellStyle name="Примечание 14 8" xfId="24700"/>
    <cellStyle name="Примечание 14 8 2" xfId="24701"/>
    <cellStyle name="Примечание 15" xfId="24702"/>
    <cellStyle name="Примечание 15 2" xfId="24703"/>
    <cellStyle name="Примечание 15 2 2" xfId="24704"/>
    <cellStyle name="Примечание 15 2 2 2" xfId="24705"/>
    <cellStyle name="Примечание 15 2 2 3" xfId="24706"/>
    <cellStyle name="Примечание 15 2 2 4" xfId="24707"/>
    <cellStyle name="Примечание 15 2 2 5" xfId="24708"/>
    <cellStyle name="Примечание 15 2 3" xfId="24709"/>
    <cellStyle name="Примечание 15 2 3 2" xfId="24710"/>
    <cellStyle name="Примечание 15 2 4" xfId="24711"/>
    <cellStyle name="Примечание 15 2 4 2" xfId="24712"/>
    <cellStyle name="Примечание 15 2 5" xfId="24713"/>
    <cellStyle name="Примечание 15 2 5 2" xfId="24714"/>
    <cellStyle name="Примечание 15 2 6" xfId="24715"/>
    <cellStyle name="Примечание 15 2 6 2" xfId="24716"/>
    <cellStyle name="Примечание 15 2 7" xfId="24717"/>
    <cellStyle name="Примечание 15 3" xfId="24718"/>
    <cellStyle name="Примечание 15 3 2" xfId="24719"/>
    <cellStyle name="Примечание 15 3 2 2" xfId="24720"/>
    <cellStyle name="Примечание 15 3 3" xfId="24721"/>
    <cellStyle name="Примечание 15 3 3 2" xfId="24722"/>
    <cellStyle name="Примечание 15 3 4" xfId="24723"/>
    <cellStyle name="Примечание 15 3 4 2" xfId="24724"/>
    <cellStyle name="Примечание 15 3 5" xfId="24725"/>
    <cellStyle name="Примечание 15 3 5 2" xfId="24726"/>
    <cellStyle name="Примечание 15 3 6" xfId="24727"/>
    <cellStyle name="Примечание 15 3 6 2" xfId="24728"/>
    <cellStyle name="Примечание 15 3 7" xfId="24729"/>
    <cellStyle name="Примечание 15 4" xfId="24730"/>
    <cellStyle name="Примечание 15 4 2" xfId="24731"/>
    <cellStyle name="Примечание 15 5" xfId="24732"/>
    <cellStyle name="Примечание 15 5 2" xfId="24733"/>
    <cellStyle name="Примечание 15 6" xfId="24734"/>
    <cellStyle name="Примечание 15 6 2" xfId="24735"/>
    <cellStyle name="Примечание 15 7" xfId="24736"/>
    <cellStyle name="Примечание 15 7 2" xfId="24737"/>
    <cellStyle name="Примечание 15 8" xfId="24738"/>
    <cellStyle name="Примечание 15 8 2" xfId="24739"/>
    <cellStyle name="Примечание 16" xfId="24740"/>
    <cellStyle name="Примечание 16 2" xfId="24741"/>
    <cellStyle name="Примечание 16 2 2" xfId="24742"/>
    <cellStyle name="Примечание 16 2 2 2" xfId="24743"/>
    <cellStyle name="Примечание 16 2 2 3" xfId="24744"/>
    <cellStyle name="Примечание 16 2 2 4" xfId="24745"/>
    <cellStyle name="Примечание 16 2 2 5" xfId="24746"/>
    <cellStyle name="Примечание 16 2 3" xfId="24747"/>
    <cellStyle name="Примечание 16 2 3 2" xfId="24748"/>
    <cellStyle name="Примечание 16 2 4" xfId="24749"/>
    <cellStyle name="Примечание 16 2 4 2" xfId="24750"/>
    <cellStyle name="Примечание 16 2 5" xfId="24751"/>
    <cellStyle name="Примечание 16 2 5 2" xfId="24752"/>
    <cellStyle name="Примечание 16 2 6" xfId="24753"/>
    <cellStyle name="Примечание 16 2 6 2" xfId="24754"/>
    <cellStyle name="Примечание 16 2 7" xfId="24755"/>
    <cellStyle name="Примечание 16 3" xfId="24756"/>
    <cellStyle name="Примечание 16 3 2" xfId="24757"/>
    <cellStyle name="Примечание 16 3 2 2" xfId="24758"/>
    <cellStyle name="Примечание 16 3 3" xfId="24759"/>
    <cellStyle name="Примечание 16 3 3 2" xfId="24760"/>
    <cellStyle name="Примечание 16 3 4" xfId="24761"/>
    <cellStyle name="Примечание 16 3 4 2" xfId="24762"/>
    <cellStyle name="Примечание 16 3 5" xfId="24763"/>
    <cellStyle name="Примечание 16 3 5 2" xfId="24764"/>
    <cellStyle name="Примечание 16 3 6" xfId="24765"/>
    <cellStyle name="Примечание 16 3 6 2" xfId="24766"/>
    <cellStyle name="Примечание 16 3 7" xfId="24767"/>
    <cellStyle name="Примечание 16 4" xfId="24768"/>
    <cellStyle name="Примечание 16 4 2" xfId="24769"/>
    <cellStyle name="Примечание 16 5" xfId="24770"/>
    <cellStyle name="Примечание 16 5 2" xfId="24771"/>
    <cellStyle name="Примечание 16 6" xfId="24772"/>
    <cellStyle name="Примечание 16 6 2" xfId="24773"/>
    <cellStyle name="Примечание 16 7" xfId="24774"/>
    <cellStyle name="Примечание 16 7 2" xfId="24775"/>
    <cellStyle name="Примечание 16 8" xfId="24776"/>
    <cellStyle name="Примечание 16 8 2" xfId="24777"/>
    <cellStyle name="Примечание 17" xfId="24778"/>
    <cellStyle name="Примечание 17 2" xfId="24779"/>
    <cellStyle name="Примечание 17 2 2" xfId="24780"/>
    <cellStyle name="Примечание 17 2 2 2" xfId="24781"/>
    <cellStyle name="Примечание 17 2 2 3" xfId="24782"/>
    <cellStyle name="Примечание 17 2 2 4" xfId="24783"/>
    <cellStyle name="Примечание 17 2 2 5" xfId="24784"/>
    <cellStyle name="Примечание 17 2 3" xfId="24785"/>
    <cellStyle name="Примечание 17 2 3 2" xfId="24786"/>
    <cellStyle name="Примечание 17 2 4" xfId="24787"/>
    <cellStyle name="Примечание 17 2 4 2" xfId="24788"/>
    <cellStyle name="Примечание 17 2 5" xfId="24789"/>
    <cellStyle name="Примечание 17 2 5 2" xfId="24790"/>
    <cellStyle name="Примечание 17 2 6" xfId="24791"/>
    <cellStyle name="Примечание 17 2 6 2" xfId="24792"/>
    <cellStyle name="Примечание 17 2 7" xfId="24793"/>
    <cellStyle name="Примечание 17 3" xfId="24794"/>
    <cellStyle name="Примечание 17 3 2" xfId="24795"/>
    <cellStyle name="Примечание 17 3 2 2" xfId="24796"/>
    <cellStyle name="Примечание 17 3 3" xfId="24797"/>
    <cellStyle name="Примечание 17 3 3 2" xfId="24798"/>
    <cellStyle name="Примечание 17 3 4" xfId="24799"/>
    <cellStyle name="Примечание 17 3 4 2" xfId="24800"/>
    <cellStyle name="Примечание 17 3 5" xfId="24801"/>
    <cellStyle name="Примечание 17 3 5 2" xfId="24802"/>
    <cellStyle name="Примечание 17 3 6" xfId="24803"/>
    <cellStyle name="Примечание 17 3 6 2" xfId="24804"/>
    <cellStyle name="Примечание 17 3 7" xfId="24805"/>
    <cellStyle name="Примечание 17 4" xfId="24806"/>
    <cellStyle name="Примечание 17 4 2" xfId="24807"/>
    <cellStyle name="Примечание 17 5" xfId="24808"/>
    <cellStyle name="Примечание 17 5 2" xfId="24809"/>
    <cellStyle name="Примечание 17 6" xfId="24810"/>
    <cellStyle name="Примечание 17 6 2" xfId="24811"/>
    <cellStyle name="Примечание 17 7" xfId="24812"/>
    <cellStyle name="Примечание 17 7 2" xfId="24813"/>
    <cellStyle name="Примечание 17 8" xfId="24814"/>
    <cellStyle name="Примечание 17 8 2" xfId="24815"/>
    <cellStyle name="Примечание 18" xfId="24816"/>
    <cellStyle name="Примечание 18 2" xfId="24817"/>
    <cellStyle name="Примечание 18 2 2" xfId="24818"/>
    <cellStyle name="Примечание 18 2 2 2" xfId="24819"/>
    <cellStyle name="Примечание 18 2 2 3" xfId="24820"/>
    <cellStyle name="Примечание 18 2 2 4" xfId="24821"/>
    <cellStyle name="Примечание 18 2 2 5" xfId="24822"/>
    <cellStyle name="Примечание 18 2 3" xfId="24823"/>
    <cellStyle name="Примечание 18 2 3 2" xfId="24824"/>
    <cellStyle name="Примечание 18 2 4" xfId="24825"/>
    <cellStyle name="Примечание 18 2 4 2" xfId="24826"/>
    <cellStyle name="Примечание 18 2 5" xfId="24827"/>
    <cellStyle name="Примечание 18 2 5 2" xfId="24828"/>
    <cellStyle name="Примечание 18 2 6" xfId="24829"/>
    <cellStyle name="Примечание 18 2 6 2" xfId="24830"/>
    <cellStyle name="Примечание 18 2 7" xfId="24831"/>
    <cellStyle name="Примечание 18 3" xfId="24832"/>
    <cellStyle name="Примечание 18 3 2" xfId="24833"/>
    <cellStyle name="Примечание 18 3 2 2" xfId="24834"/>
    <cellStyle name="Примечание 18 3 3" xfId="24835"/>
    <cellStyle name="Примечание 18 3 3 2" xfId="24836"/>
    <cellStyle name="Примечание 18 3 4" xfId="24837"/>
    <cellStyle name="Примечание 18 3 4 2" xfId="24838"/>
    <cellStyle name="Примечание 18 3 5" xfId="24839"/>
    <cellStyle name="Примечание 18 3 5 2" xfId="24840"/>
    <cellStyle name="Примечание 18 3 6" xfId="24841"/>
    <cellStyle name="Примечание 18 3 6 2" xfId="24842"/>
    <cellStyle name="Примечание 18 3 7" xfId="24843"/>
    <cellStyle name="Примечание 18 4" xfId="24844"/>
    <cellStyle name="Примечание 18 4 2" xfId="24845"/>
    <cellStyle name="Примечание 18 5" xfId="24846"/>
    <cellStyle name="Примечание 18 5 2" xfId="24847"/>
    <cellStyle name="Примечание 18 6" xfId="24848"/>
    <cellStyle name="Примечание 18 6 2" xfId="24849"/>
    <cellStyle name="Примечание 18 7" xfId="24850"/>
    <cellStyle name="Примечание 18 7 2" xfId="24851"/>
    <cellStyle name="Примечание 18 8" xfId="24852"/>
    <cellStyle name="Примечание 18 8 2" xfId="24853"/>
    <cellStyle name="Примечание 19" xfId="24854"/>
    <cellStyle name="Примечание 19 2" xfId="24855"/>
    <cellStyle name="Примечание 19 2 2" xfId="24856"/>
    <cellStyle name="Примечание 19 2 2 2" xfId="24857"/>
    <cellStyle name="Примечание 19 2 2 3" xfId="24858"/>
    <cellStyle name="Примечание 19 2 2 4" xfId="24859"/>
    <cellStyle name="Примечание 19 2 2 5" xfId="24860"/>
    <cellStyle name="Примечание 19 2 3" xfId="24861"/>
    <cellStyle name="Примечание 19 2 3 2" xfId="24862"/>
    <cellStyle name="Примечание 19 2 4" xfId="24863"/>
    <cellStyle name="Примечание 19 2 4 2" xfId="24864"/>
    <cellStyle name="Примечание 19 2 5" xfId="24865"/>
    <cellStyle name="Примечание 19 2 5 2" xfId="24866"/>
    <cellStyle name="Примечание 19 2 6" xfId="24867"/>
    <cellStyle name="Примечание 19 2 6 2" xfId="24868"/>
    <cellStyle name="Примечание 19 2 7" xfId="24869"/>
    <cellStyle name="Примечание 19 3" xfId="24870"/>
    <cellStyle name="Примечание 19 3 2" xfId="24871"/>
    <cellStyle name="Примечание 19 3 2 2" xfId="24872"/>
    <cellStyle name="Примечание 19 3 3" xfId="24873"/>
    <cellStyle name="Примечание 19 3 3 2" xfId="24874"/>
    <cellStyle name="Примечание 19 3 4" xfId="24875"/>
    <cellStyle name="Примечание 19 3 4 2" xfId="24876"/>
    <cellStyle name="Примечание 19 3 5" xfId="24877"/>
    <cellStyle name="Примечание 19 3 5 2" xfId="24878"/>
    <cellStyle name="Примечание 19 3 6" xfId="24879"/>
    <cellStyle name="Примечание 19 3 6 2" xfId="24880"/>
    <cellStyle name="Примечание 19 3 7" xfId="24881"/>
    <cellStyle name="Примечание 19 4" xfId="24882"/>
    <cellStyle name="Примечание 19 4 2" xfId="24883"/>
    <cellStyle name="Примечание 19 5" xfId="24884"/>
    <cellStyle name="Примечание 19 5 2" xfId="24885"/>
    <cellStyle name="Примечание 19 6" xfId="24886"/>
    <cellStyle name="Примечание 19 6 2" xfId="24887"/>
    <cellStyle name="Примечание 19 7" xfId="24888"/>
    <cellStyle name="Примечание 19 7 2" xfId="24889"/>
    <cellStyle name="Примечание 19 8" xfId="24890"/>
    <cellStyle name="Примечание 19 8 2" xfId="24891"/>
    <cellStyle name="Примечание 2" xfId="55"/>
    <cellStyle name="Примечание 2 10" xfId="24892"/>
    <cellStyle name="Примечание 2 10 2" xfId="24893"/>
    <cellStyle name="Примечание 2 10 2 2" xfId="24894"/>
    <cellStyle name="Примечание 2 10 2 2 2" xfId="24895"/>
    <cellStyle name="Примечание 2 10 2 2 3" xfId="24896"/>
    <cellStyle name="Примечание 2 10 2 2 4" xfId="24897"/>
    <cellStyle name="Примечание 2 10 2 2 5" xfId="24898"/>
    <cellStyle name="Примечание 2 10 2 3" xfId="24899"/>
    <cellStyle name="Примечание 2 10 2 3 2" xfId="24900"/>
    <cellStyle name="Примечание 2 10 2 4" xfId="24901"/>
    <cellStyle name="Примечание 2 10 2 4 2" xfId="24902"/>
    <cellStyle name="Примечание 2 10 2 5" xfId="24903"/>
    <cellStyle name="Примечание 2 10 2 5 2" xfId="24904"/>
    <cellStyle name="Примечание 2 10 2 6" xfId="24905"/>
    <cellStyle name="Примечание 2 10 2 6 2" xfId="24906"/>
    <cellStyle name="Примечание 2 10 2 7" xfId="24907"/>
    <cellStyle name="Примечание 2 10 3" xfId="24908"/>
    <cellStyle name="Примечание 2 10 3 2" xfId="24909"/>
    <cellStyle name="Примечание 2 10 3 2 2" xfId="24910"/>
    <cellStyle name="Примечание 2 10 3 3" xfId="24911"/>
    <cellStyle name="Примечание 2 10 3 3 2" xfId="24912"/>
    <cellStyle name="Примечание 2 10 3 4" xfId="24913"/>
    <cellStyle name="Примечание 2 10 3 4 2" xfId="24914"/>
    <cellStyle name="Примечание 2 10 3 5" xfId="24915"/>
    <cellStyle name="Примечание 2 10 3 5 2" xfId="24916"/>
    <cellStyle name="Примечание 2 10 3 6" xfId="24917"/>
    <cellStyle name="Примечание 2 10 3 6 2" xfId="24918"/>
    <cellStyle name="Примечание 2 10 3 7" xfId="24919"/>
    <cellStyle name="Примечание 2 10 4" xfId="24920"/>
    <cellStyle name="Примечание 2 10 4 2" xfId="24921"/>
    <cellStyle name="Примечание 2 10 5" xfId="24922"/>
    <cellStyle name="Примечание 2 10 5 2" xfId="24923"/>
    <cellStyle name="Примечание 2 10 6" xfId="24924"/>
    <cellStyle name="Примечание 2 10 6 2" xfId="24925"/>
    <cellStyle name="Примечание 2 10 7" xfId="24926"/>
    <cellStyle name="Примечание 2 10 7 2" xfId="24927"/>
    <cellStyle name="Примечание 2 10 8" xfId="24928"/>
    <cellStyle name="Примечание 2 10 8 2" xfId="24929"/>
    <cellStyle name="Примечание 2 11" xfId="24930"/>
    <cellStyle name="Примечание 2 11 2" xfId="24931"/>
    <cellStyle name="Примечание 2 11 2 2" xfId="24932"/>
    <cellStyle name="Примечание 2 11 2 2 2" xfId="24933"/>
    <cellStyle name="Примечание 2 11 2 2 3" xfId="24934"/>
    <cellStyle name="Примечание 2 11 2 2 4" xfId="24935"/>
    <cellStyle name="Примечание 2 11 2 2 5" xfId="24936"/>
    <cellStyle name="Примечание 2 11 2 3" xfId="24937"/>
    <cellStyle name="Примечание 2 11 2 3 2" xfId="24938"/>
    <cellStyle name="Примечание 2 11 2 4" xfId="24939"/>
    <cellStyle name="Примечание 2 11 2 4 2" xfId="24940"/>
    <cellStyle name="Примечание 2 11 2 5" xfId="24941"/>
    <cellStyle name="Примечание 2 11 2 5 2" xfId="24942"/>
    <cellStyle name="Примечание 2 11 2 6" xfId="24943"/>
    <cellStyle name="Примечание 2 11 2 6 2" xfId="24944"/>
    <cellStyle name="Примечание 2 11 2 7" xfId="24945"/>
    <cellStyle name="Примечание 2 11 3" xfId="24946"/>
    <cellStyle name="Примечание 2 11 3 2" xfId="24947"/>
    <cellStyle name="Примечание 2 11 3 2 2" xfId="24948"/>
    <cellStyle name="Примечание 2 11 3 3" xfId="24949"/>
    <cellStyle name="Примечание 2 11 3 3 2" xfId="24950"/>
    <cellStyle name="Примечание 2 11 3 4" xfId="24951"/>
    <cellStyle name="Примечание 2 11 3 4 2" xfId="24952"/>
    <cellStyle name="Примечание 2 11 3 5" xfId="24953"/>
    <cellStyle name="Примечание 2 11 3 5 2" xfId="24954"/>
    <cellStyle name="Примечание 2 11 3 6" xfId="24955"/>
    <cellStyle name="Примечание 2 11 3 6 2" xfId="24956"/>
    <cellStyle name="Примечание 2 11 3 7" xfId="24957"/>
    <cellStyle name="Примечание 2 11 4" xfId="24958"/>
    <cellStyle name="Примечание 2 11 4 2" xfId="24959"/>
    <cellStyle name="Примечание 2 11 5" xfId="24960"/>
    <cellStyle name="Примечание 2 11 5 2" xfId="24961"/>
    <cellStyle name="Примечание 2 11 6" xfId="24962"/>
    <cellStyle name="Примечание 2 11 6 2" xfId="24963"/>
    <cellStyle name="Примечание 2 11 7" xfId="24964"/>
    <cellStyle name="Примечание 2 11 7 2" xfId="24965"/>
    <cellStyle name="Примечание 2 11 8" xfId="24966"/>
    <cellStyle name="Примечание 2 11 8 2" xfId="24967"/>
    <cellStyle name="Примечание 2 12" xfId="24968"/>
    <cellStyle name="Примечание 2 12 2" xfId="24969"/>
    <cellStyle name="Примечание 2 12 2 2" xfId="24970"/>
    <cellStyle name="Примечание 2 12 2 2 2" xfId="24971"/>
    <cellStyle name="Примечание 2 12 2 2 3" xfId="24972"/>
    <cellStyle name="Примечание 2 12 2 2 4" xfId="24973"/>
    <cellStyle name="Примечание 2 12 2 2 5" xfId="24974"/>
    <cellStyle name="Примечание 2 12 2 3" xfId="24975"/>
    <cellStyle name="Примечание 2 12 2 3 2" xfId="24976"/>
    <cellStyle name="Примечание 2 12 2 4" xfId="24977"/>
    <cellStyle name="Примечание 2 12 2 4 2" xfId="24978"/>
    <cellStyle name="Примечание 2 12 2 5" xfId="24979"/>
    <cellStyle name="Примечание 2 12 2 5 2" xfId="24980"/>
    <cellStyle name="Примечание 2 12 2 6" xfId="24981"/>
    <cellStyle name="Примечание 2 12 2 6 2" xfId="24982"/>
    <cellStyle name="Примечание 2 12 2 7" xfId="24983"/>
    <cellStyle name="Примечание 2 12 3" xfId="24984"/>
    <cellStyle name="Примечание 2 12 3 2" xfId="24985"/>
    <cellStyle name="Примечание 2 12 3 2 2" xfId="24986"/>
    <cellStyle name="Примечание 2 12 3 3" xfId="24987"/>
    <cellStyle name="Примечание 2 12 3 3 2" xfId="24988"/>
    <cellStyle name="Примечание 2 12 3 4" xfId="24989"/>
    <cellStyle name="Примечание 2 12 3 4 2" xfId="24990"/>
    <cellStyle name="Примечание 2 12 3 5" xfId="24991"/>
    <cellStyle name="Примечание 2 12 3 5 2" xfId="24992"/>
    <cellStyle name="Примечание 2 12 3 6" xfId="24993"/>
    <cellStyle name="Примечание 2 12 3 6 2" xfId="24994"/>
    <cellStyle name="Примечание 2 12 3 7" xfId="24995"/>
    <cellStyle name="Примечание 2 12 4" xfId="24996"/>
    <cellStyle name="Примечание 2 12 4 2" xfId="24997"/>
    <cellStyle name="Примечание 2 12 5" xfId="24998"/>
    <cellStyle name="Примечание 2 12 5 2" xfId="24999"/>
    <cellStyle name="Примечание 2 12 6" xfId="25000"/>
    <cellStyle name="Примечание 2 12 6 2" xfId="25001"/>
    <cellStyle name="Примечание 2 12 7" xfId="25002"/>
    <cellStyle name="Примечание 2 12 7 2" xfId="25003"/>
    <cellStyle name="Примечание 2 12 8" xfId="25004"/>
    <cellStyle name="Примечание 2 12 8 2" xfId="25005"/>
    <cellStyle name="Примечание 2 13" xfId="25006"/>
    <cellStyle name="Примечание 2 13 2" xfId="25007"/>
    <cellStyle name="Примечание 2 13 2 2" xfId="25008"/>
    <cellStyle name="Примечание 2 13 2 2 2" xfId="25009"/>
    <cellStyle name="Примечание 2 13 2 2 3" xfId="25010"/>
    <cellStyle name="Примечание 2 13 2 2 4" xfId="25011"/>
    <cellStyle name="Примечание 2 13 2 2 5" xfId="25012"/>
    <cellStyle name="Примечание 2 13 2 3" xfId="25013"/>
    <cellStyle name="Примечание 2 13 2 3 2" xfId="25014"/>
    <cellStyle name="Примечание 2 13 2 4" xfId="25015"/>
    <cellStyle name="Примечание 2 13 2 4 2" xfId="25016"/>
    <cellStyle name="Примечание 2 13 2 5" xfId="25017"/>
    <cellStyle name="Примечание 2 13 2 5 2" xfId="25018"/>
    <cellStyle name="Примечание 2 13 2 6" xfId="25019"/>
    <cellStyle name="Примечание 2 13 2 6 2" xfId="25020"/>
    <cellStyle name="Примечание 2 13 2 7" xfId="25021"/>
    <cellStyle name="Примечание 2 13 3" xfId="25022"/>
    <cellStyle name="Примечание 2 13 3 2" xfId="25023"/>
    <cellStyle name="Примечание 2 13 3 2 2" xfId="25024"/>
    <cellStyle name="Примечание 2 13 3 3" xfId="25025"/>
    <cellStyle name="Примечание 2 13 3 3 2" xfId="25026"/>
    <cellStyle name="Примечание 2 13 3 4" xfId="25027"/>
    <cellStyle name="Примечание 2 13 3 4 2" xfId="25028"/>
    <cellStyle name="Примечание 2 13 3 5" xfId="25029"/>
    <cellStyle name="Примечание 2 13 3 5 2" xfId="25030"/>
    <cellStyle name="Примечание 2 13 3 6" xfId="25031"/>
    <cellStyle name="Примечание 2 13 3 6 2" xfId="25032"/>
    <cellStyle name="Примечание 2 13 3 7" xfId="25033"/>
    <cellStyle name="Примечание 2 13 4" xfId="25034"/>
    <cellStyle name="Примечание 2 13 4 2" xfId="25035"/>
    <cellStyle name="Примечание 2 13 5" xfId="25036"/>
    <cellStyle name="Примечание 2 13 5 2" xfId="25037"/>
    <cellStyle name="Примечание 2 13 6" xfId="25038"/>
    <cellStyle name="Примечание 2 13 6 2" xfId="25039"/>
    <cellStyle name="Примечание 2 13 7" xfId="25040"/>
    <cellStyle name="Примечание 2 13 7 2" xfId="25041"/>
    <cellStyle name="Примечание 2 13 8" xfId="25042"/>
    <cellStyle name="Примечание 2 13 8 2" xfId="25043"/>
    <cellStyle name="Примечание 2 14" xfId="25044"/>
    <cellStyle name="Примечание 2 14 2" xfId="25045"/>
    <cellStyle name="Примечание 2 14 2 2" xfId="25046"/>
    <cellStyle name="Примечание 2 14 2 2 2" xfId="25047"/>
    <cellStyle name="Примечание 2 14 2 2 3" xfId="25048"/>
    <cellStyle name="Примечание 2 14 2 2 4" xfId="25049"/>
    <cellStyle name="Примечание 2 14 2 2 5" xfId="25050"/>
    <cellStyle name="Примечание 2 14 2 3" xfId="25051"/>
    <cellStyle name="Примечание 2 14 2 3 2" xfId="25052"/>
    <cellStyle name="Примечание 2 14 2 4" xfId="25053"/>
    <cellStyle name="Примечание 2 14 2 4 2" xfId="25054"/>
    <cellStyle name="Примечание 2 14 2 5" xfId="25055"/>
    <cellStyle name="Примечание 2 14 2 5 2" xfId="25056"/>
    <cellStyle name="Примечание 2 14 2 6" xfId="25057"/>
    <cellStyle name="Примечание 2 14 2 6 2" xfId="25058"/>
    <cellStyle name="Примечание 2 14 2 7" xfId="25059"/>
    <cellStyle name="Примечание 2 14 3" xfId="25060"/>
    <cellStyle name="Примечание 2 14 3 2" xfId="25061"/>
    <cellStyle name="Примечание 2 14 3 2 2" xfId="25062"/>
    <cellStyle name="Примечание 2 14 3 3" xfId="25063"/>
    <cellStyle name="Примечание 2 14 3 3 2" xfId="25064"/>
    <cellStyle name="Примечание 2 14 3 4" xfId="25065"/>
    <cellStyle name="Примечание 2 14 3 4 2" xfId="25066"/>
    <cellStyle name="Примечание 2 14 3 5" xfId="25067"/>
    <cellStyle name="Примечание 2 14 3 5 2" xfId="25068"/>
    <cellStyle name="Примечание 2 14 3 6" xfId="25069"/>
    <cellStyle name="Примечание 2 14 3 6 2" xfId="25070"/>
    <cellStyle name="Примечание 2 14 3 7" xfId="25071"/>
    <cellStyle name="Примечание 2 14 4" xfId="25072"/>
    <cellStyle name="Примечание 2 14 4 2" xfId="25073"/>
    <cellStyle name="Примечание 2 14 5" xfId="25074"/>
    <cellStyle name="Примечание 2 14 5 2" xfId="25075"/>
    <cellStyle name="Примечание 2 14 6" xfId="25076"/>
    <cellStyle name="Примечание 2 14 6 2" xfId="25077"/>
    <cellStyle name="Примечание 2 14 7" xfId="25078"/>
    <cellStyle name="Примечание 2 14 7 2" xfId="25079"/>
    <cellStyle name="Примечание 2 14 8" xfId="25080"/>
    <cellStyle name="Примечание 2 14 8 2" xfId="25081"/>
    <cellStyle name="Примечание 2 15" xfId="25082"/>
    <cellStyle name="Примечание 2 15 2" xfId="25083"/>
    <cellStyle name="Примечание 2 15 2 2" xfId="25084"/>
    <cellStyle name="Примечание 2 15 2 2 2" xfId="25085"/>
    <cellStyle name="Примечание 2 15 2 2 3" xfId="25086"/>
    <cellStyle name="Примечание 2 15 2 2 4" xfId="25087"/>
    <cellStyle name="Примечание 2 15 2 2 5" xfId="25088"/>
    <cellStyle name="Примечание 2 15 2 3" xfId="25089"/>
    <cellStyle name="Примечание 2 15 2 3 2" xfId="25090"/>
    <cellStyle name="Примечание 2 15 2 4" xfId="25091"/>
    <cellStyle name="Примечание 2 15 2 4 2" xfId="25092"/>
    <cellStyle name="Примечание 2 15 2 5" xfId="25093"/>
    <cellStyle name="Примечание 2 15 2 5 2" xfId="25094"/>
    <cellStyle name="Примечание 2 15 2 6" xfId="25095"/>
    <cellStyle name="Примечание 2 15 2 6 2" xfId="25096"/>
    <cellStyle name="Примечание 2 15 2 7" xfId="25097"/>
    <cellStyle name="Примечание 2 15 3" xfId="25098"/>
    <cellStyle name="Примечание 2 15 3 2" xfId="25099"/>
    <cellStyle name="Примечание 2 15 3 2 2" xfId="25100"/>
    <cellStyle name="Примечание 2 15 3 3" xfId="25101"/>
    <cellStyle name="Примечание 2 15 3 3 2" xfId="25102"/>
    <cellStyle name="Примечание 2 15 3 4" xfId="25103"/>
    <cellStyle name="Примечание 2 15 3 4 2" xfId="25104"/>
    <cellStyle name="Примечание 2 15 3 5" xfId="25105"/>
    <cellStyle name="Примечание 2 15 3 5 2" xfId="25106"/>
    <cellStyle name="Примечание 2 15 3 6" xfId="25107"/>
    <cellStyle name="Примечание 2 15 3 6 2" xfId="25108"/>
    <cellStyle name="Примечание 2 15 3 7" xfId="25109"/>
    <cellStyle name="Примечание 2 15 4" xfId="25110"/>
    <cellStyle name="Примечание 2 15 4 2" xfId="25111"/>
    <cellStyle name="Примечание 2 15 5" xfId="25112"/>
    <cellStyle name="Примечание 2 15 5 2" xfId="25113"/>
    <cellStyle name="Примечание 2 15 6" xfId="25114"/>
    <cellStyle name="Примечание 2 15 6 2" xfId="25115"/>
    <cellStyle name="Примечание 2 15 7" xfId="25116"/>
    <cellStyle name="Примечание 2 15 7 2" xfId="25117"/>
    <cellStyle name="Примечание 2 15 8" xfId="25118"/>
    <cellStyle name="Примечание 2 15 8 2" xfId="25119"/>
    <cellStyle name="Примечание 2 16" xfId="25120"/>
    <cellStyle name="Примечание 2 16 2" xfId="25121"/>
    <cellStyle name="Примечание 2 16 2 2" xfId="25122"/>
    <cellStyle name="Примечание 2 16 2 2 2" xfId="25123"/>
    <cellStyle name="Примечание 2 16 2 2 3" xfId="25124"/>
    <cellStyle name="Примечание 2 16 2 2 4" xfId="25125"/>
    <cellStyle name="Примечание 2 16 2 2 5" xfId="25126"/>
    <cellStyle name="Примечание 2 16 2 3" xfId="25127"/>
    <cellStyle name="Примечание 2 16 2 3 2" xfId="25128"/>
    <cellStyle name="Примечание 2 16 2 4" xfId="25129"/>
    <cellStyle name="Примечание 2 16 2 4 2" xfId="25130"/>
    <cellStyle name="Примечание 2 16 2 5" xfId="25131"/>
    <cellStyle name="Примечание 2 16 2 5 2" xfId="25132"/>
    <cellStyle name="Примечание 2 16 2 6" xfId="25133"/>
    <cellStyle name="Примечание 2 16 2 6 2" xfId="25134"/>
    <cellStyle name="Примечание 2 16 2 7" xfId="25135"/>
    <cellStyle name="Примечание 2 16 3" xfId="25136"/>
    <cellStyle name="Примечание 2 16 3 2" xfId="25137"/>
    <cellStyle name="Примечание 2 16 3 2 2" xfId="25138"/>
    <cellStyle name="Примечание 2 16 3 3" xfId="25139"/>
    <cellStyle name="Примечание 2 16 3 3 2" xfId="25140"/>
    <cellStyle name="Примечание 2 16 3 4" xfId="25141"/>
    <cellStyle name="Примечание 2 16 3 4 2" xfId="25142"/>
    <cellStyle name="Примечание 2 16 3 5" xfId="25143"/>
    <cellStyle name="Примечание 2 16 3 5 2" xfId="25144"/>
    <cellStyle name="Примечание 2 16 3 6" xfId="25145"/>
    <cellStyle name="Примечание 2 16 3 6 2" xfId="25146"/>
    <cellStyle name="Примечание 2 16 3 7" xfId="25147"/>
    <cellStyle name="Примечание 2 16 4" xfId="25148"/>
    <cellStyle name="Примечание 2 16 4 2" xfId="25149"/>
    <cellStyle name="Примечание 2 16 5" xfId="25150"/>
    <cellStyle name="Примечание 2 16 5 2" xfId="25151"/>
    <cellStyle name="Примечание 2 16 6" xfId="25152"/>
    <cellStyle name="Примечание 2 16 6 2" xfId="25153"/>
    <cellStyle name="Примечание 2 16 7" xfId="25154"/>
    <cellStyle name="Примечание 2 16 7 2" xfId="25155"/>
    <cellStyle name="Примечание 2 16 8" xfId="25156"/>
    <cellStyle name="Примечание 2 16 8 2" xfId="25157"/>
    <cellStyle name="Примечание 2 17" xfId="25158"/>
    <cellStyle name="Примечание 2 17 2" xfId="25159"/>
    <cellStyle name="Примечание 2 17 2 2" xfId="25160"/>
    <cellStyle name="Примечание 2 17 2 2 2" xfId="25161"/>
    <cellStyle name="Примечание 2 17 2 2 3" xfId="25162"/>
    <cellStyle name="Примечание 2 17 2 2 4" xfId="25163"/>
    <cellStyle name="Примечание 2 17 2 2 5" xfId="25164"/>
    <cellStyle name="Примечание 2 17 2 3" xfId="25165"/>
    <cellStyle name="Примечание 2 17 2 3 2" xfId="25166"/>
    <cellStyle name="Примечание 2 17 2 4" xfId="25167"/>
    <cellStyle name="Примечание 2 17 2 4 2" xfId="25168"/>
    <cellStyle name="Примечание 2 17 2 5" xfId="25169"/>
    <cellStyle name="Примечание 2 17 2 5 2" xfId="25170"/>
    <cellStyle name="Примечание 2 17 2 6" xfId="25171"/>
    <cellStyle name="Примечание 2 17 2 6 2" xfId="25172"/>
    <cellStyle name="Примечание 2 17 2 7" xfId="25173"/>
    <cellStyle name="Примечание 2 17 3" xfId="25174"/>
    <cellStyle name="Примечание 2 17 3 2" xfId="25175"/>
    <cellStyle name="Примечание 2 17 3 2 2" xfId="25176"/>
    <cellStyle name="Примечание 2 17 3 3" xfId="25177"/>
    <cellStyle name="Примечание 2 17 3 3 2" xfId="25178"/>
    <cellStyle name="Примечание 2 17 3 4" xfId="25179"/>
    <cellStyle name="Примечание 2 17 3 4 2" xfId="25180"/>
    <cellStyle name="Примечание 2 17 3 5" xfId="25181"/>
    <cellStyle name="Примечание 2 17 3 5 2" xfId="25182"/>
    <cellStyle name="Примечание 2 17 3 6" xfId="25183"/>
    <cellStyle name="Примечание 2 17 3 6 2" xfId="25184"/>
    <cellStyle name="Примечание 2 17 3 7" xfId="25185"/>
    <cellStyle name="Примечание 2 17 4" xfId="25186"/>
    <cellStyle name="Примечание 2 17 4 2" xfId="25187"/>
    <cellStyle name="Примечание 2 17 5" xfId="25188"/>
    <cellStyle name="Примечание 2 17 5 2" xfId="25189"/>
    <cellStyle name="Примечание 2 17 6" xfId="25190"/>
    <cellStyle name="Примечание 2 17 6 2" xfId="25191"/>
    <cellStyle name="Примечание 2 17 7" xfId="25192"/>
    <cellStyle name="Примечание 2 17 7 2" xfId="25193"/>
    <cellStyle name="Примечание 2 17 8" xfId="25194"/>
    <cellStyle name="Примечание 2 17 8 2" xfId="25195"/>
    <cellStyle name="Примечание 2 18" xfId="25196"/>
    <cellStyle name="Примечание 2 18 2" xfId="25197"/>
    <cellStyle name="Примечание 2 18 2 2" xfId="25198"/>
    <cellStyle name="Примечание 2 18 2 2 2" xfId="25199"/>
    <cellStyle name="Примечание 2 18 2 2 3" xfId="25200"/>
    <cellStyle name="Примечание 2 18 2 2 4" xfId="25201"/>
    <cellStyle name="Примечание 2 18 2 2 5" xfId="25202"/>
    <cellStyle name="Примечание 2 18 2 3" xfId="25203"/>
    <cellStyle name="Примечание 2 18 2 3 2" xfId="25204"/>
    <cellStyle name="Примечание 2 18 2 4" xfId="25205"/>
    <cellStyle name="Примечание 2 18 2 4 2" xfId="25206"/>
    <cellStyle name="Примечание 2 18 2 5" xfId="25207"/>
    <cellStyle name="Примечание 2 18 2 5 2" xfId="25208"/>
    <cellStyle name="Примечание 2 18 2 6" xfId="25209"/>
    <cellStyle name="Примечание 2 18 2 6 2" xfId="25210"/>
    <cellStyle name="Примечание 2 18 2 7" xfId="25211"/>
    <cellStyle name="Примечание 2 18 3" xfId="25212"/>
    <cellStyle name="Примечание 2 18 3 2" xfId="25213"/>
    <cellStyle name="Примечание 2 18 3 2 2" xfId="25214"/>
    <cellStyle name="Примечание 2 18 3 3" xfId="25215"/>
    <cellStyle name="Примечание 2 18 3 3 2" xfId="25216"/>
    <cellStyle name="Примечание 2 18 3 4" xfId="25217"/>
    <cellStyle name="Примечание 2 18 3 4 2" xfId="25218"/>
    <cellStyle name="Примечание 2 18 3 5" xfId="25219"/>
    <cellStyle name="Примечание 2 18 3 5 2" xfId="25220"/>
    <cellStyle name="Примечание 2 18 3 6" xfId="25221"/>
    <cellStyle name="Примечание 2 18 3 6 2" xfId="25222"/>
    <cellStyle name="Примечание 2 18 3 7" xfId="25223"/>
    <cellStyle name="Примечание 2 18 4" xfId="25224"/>
    <cellStyle name="Примечание 2 18 4 2" xfId="25225"/>
    <cellStyle name="Примечание 2 18 5" xfId="25226"/>
    <cellStyle name="Примечание 2 18 5 2" xfId="25227"/>
    <cellStyle name="Примечание 2 18 6" xfId="25228"/>
    <cellStyle name="Примечание 2 18 6 2" xfId="25229"/>
    <cellStyle name="Примечание 2 18 7" xfId="25230"/>
    <cellStyle name="Примечание 2 18 7 2" xfId="25231"/>
    <cellStyle name="Примечание 2 18 8" xfId="25232"/>
    <cellStyle name="Примечание 2 18 8 2" xfId="25233"/>
    <cellStyle name="Примечание 2 19" xfId="25234"/>
    <cellStyle name="Примечание 2 19 2" xfId="25235"/>
    <cellStyle name="Примечание 2 19 2 2" xfId="25236"/>
    <cellStyle name="Примечание 2 19 2 2 2" xfId="25237"/>
    <cellStyle name="Примечание 2 19 2 2 3" xfId="25238"/>
    <cellStyle name="Примечание 2 19 2 2 4" xfId="25239"/>
    <cellStyle name="Примечание 2 19 2 2 5" xfId="25240"/>
    <cellStyle name="Примечание 2 19 2 3" xfId="25241"/>
    <cellStyle name="Примечание 2 19 2 3 2" xfId="25242"/>
    <cellStyle name="Примечание 2 19 2 4" xfId="25243"/>
    <cellStyle name="Примечание 2 19 2 4 2" xfId="25244"/>
    <cellStyle name="Примечание 2 19 2 5" xfId="25245"/>
    <cellStyle name="Примечание 2 19 2 5 2" xfId="25246"/>
    <cellStyle name="Примечание 2 19 2 6" xfId="25247"/>
    <cellStyle name="Примечание 2 19 2 6 2" xfId="25248"/>
    <cellStyle name="Примечание 2 19 2 7" xfId="25249"/>
    <cellStyle name="Примечание 2 19 3" xfId="25250"/>
    <cellStyle name="Примечание 2 19 3 2" xfId="25251"/>
    <cellStyle name="Примечание 2 19 3 2 2" xfId="25252"/>
    <cellStyle name="Примечание 2 19 3 3" xfId="25253"/>
    <cellStyle name="Примечание 2 19 3 3 2" xfId="25254"/>
    <cellStyle name="Примечание 2 19 3 4" xfId="25255"/>
    <cellStyle name="Примечание 2 19 3 4 2" xfId="25256"/>
    <cellStyle name="Примечание 2 19 3 5" xfId="25257"/>
    <cellStyle name="Примечание 2 19 3 5 2" xfId="25258"/>
    <cellStyle name="Примечание 2 19 3 6" xfId="25259"/>
    <cellStyle name="Примечание 2 19 3 6 2" xfId="25260"/>
    <cellStyle name="Примечание 2 19 3 7" xfId="25261"/>
    <cellStyle name="Примечание 2 19 4" xfId="25262"/>
    <cellStyle name="Примечание 2 19 4 2" xfId="25263"/>
    <cellStyle name="Примечание 2 19 5" xfId="25264"/>
    <cellStyle name="Примечание 2 19 5 2" xfId="25265"/>
    <cellStyle name="Примечание 2 19 6" xfId="25266"/>
    <cellStyle name="Примечание 2 19 6 2" xfId="25267"/>
    <cellStyle name="Примечание 2 19 7" xfId="25268"/>
    <cellStyle name="Примечание 2 19 7 2" xfId="25269"/>
    <cellStyle name="Примечание 2 19 8" xfId="25270"/>
    <cellStyle name="Примечание 2 19 8 2" xfId="25271"/>
    <cellStyle name="Примечание 2 2" xfId="25272"/>
    <cellStyle name="Примечание 2 2 10" xfId="25273"/>
    <cellStyle name="Примечание 2 2 11" xfId="25274"/>
    <cellStyle name="Примечание 2 2 12" xfId="25275"/>
    <cellStyle name="Примечание 2 2 13" xfId="25276"/>
    <cellStyle name="Примечание 2 2 14" xfId="25277"/>
    <cellStyle name="Примечание 2 2 15" xfId="25278"/>
    <cellStyle name="Примечание 2 2 16" xfId="25279"/>
    <cellStyle name="Примечание 2 2 17" xfId="25280"/>
    <cellStyle name="Примечание 2 2 18" xfId="25281"/>
    <cellStyle name="Примечание 2 2 19" xfId="25282"/>
    <cellStyle name="Примечание 2 2 2" xfId="25283"/>
    <cellStyle name="Примечание 2 2 2 2" xfId="25284"/>
    <cellStyle name="Примечание 2 2 2 2 2" xfId="25285"/>
    <cellStyle name="Примечание 2 2 2 2 3" xfId="25286"/>
    <cellStyle name="Примечание 2 2 2 2 4" xfId="25287"/>
    <cellStyle name="Примечание 2 2 2 2 5" xfId="25288"/>
    <cellStyle name="Примечание 2 2 2 3" xfId="25289"/>
    <cellStyle name="Примечание 2 2 2 3 2" xfId="25290"/>
    <cellStyle name="Примечание 2 2 2 4" xfId="25291"/>
    <cellStyle name="Примечание 2 2 2 4 2" xfId="25292"/>
    <cellStyle name="Примечание 2 2 2 5" xfId="25293"/>
    <cellStyle name="Примечание 2 2 2 5 2" xfId="25294"/>
    <cellStyle name="Примечание 2 2 2 6" xfId="25295"/>
    <cellStyle name="Примечание 2 2 2 6 2" xfId="25296"/>
    <cellStyle name="Примечание 2 2 2 7" xfId="25297"/>
    <cellStyle name="Примечание 2 2 20" xfId="25298"/>
    <cellStyle name="Примечание 2 2 21" xfId="25299"/>
    <cellStyle name="Примечание 2 2 22" xfId="25300"/>
    <cellStyle name="Примечание 2 2 23" xfId="25301"/>
    <cellStyle name="Примечание 2 2 24" xfId="25302"/>
    <cellStyle name="Примечание 2 2 25" xfId="25303"/>
    <cellStyle name="Примечание 2 2 26" xfId="25304"/>
    <cellStyle name="Примечание 2 2 27" xfId="25305"/>
    <cellStyle name="Примечание 2 2 28" xfId="25306"/>
    <cellStyle name="Примечание 2 2 3" xfId="25307"/>
    <cellStyle name="Примечание 2 2 3 2" xfId="25308"/>
    <cellStyle name="Примечание 2 2 3 2 2" xfId="25309"/>
    <cellStyle name="Примечание 2 2 3 3" xfId="25310"/>
    <cellStyle name="Примечание 2 2 3 3 2" xfId="25311"/>
    <cellStyle name="Примечание 2 2 3 4" xfId="25312"/>
    <cellStyle name="Примечание 2 2 3 4 2" xfId="25313"/>
    <cellStyle name="Примечание 2 2 3 5" xfId="25314"/>
    <cellStyle name="Примечание 2 2 3 5 2" xfId="25315"/>
    <cellStyle name="Примечание 2 2 3 6" xfId="25316"/>
    <cellStyle name="Примечание 2 2 3 6 2" xfId="25317"/>
    <cellStyle name="Примечание 2 2 3 7" xfId="25318"/>
    <cellStyle name="Примечание 2 2 4" xfId="25319"/>
    <cellStyle name="Примечание 2 2 4 2" xfId="25320"/>
    <cellStyle name="Примечание 2 2 5" xfId="25321"/>
    <cellStyle name="Примечание 2 2 5 2" xfId="25322"/>
    <cellStyle name="Примечание 2 2 6" xfId="25323"/>
    <cellStyle name="Примечание 2 2 6 2" xfId="25324"/>
    <cellStyle name="Примечание 2 2 7" xfId="25325"/>
    <cellStyle name="Примечание 2 2 7 2" xfId="25326"/>
    <cellStyle name="Примечание 2 2 8" xfId="25327"/>
    <cellStyle name="Примечание 2 2 8 2" xfId="25328"/>
    <cellStyle name="Примечание 2 2 9" xfId="25329"/>
    <cellStyle name="Примечание 2 2 9 2" xfId="25330"/>
    <cellStyle name="Примечание 2 2 9 3" xfId="25331"/>
    <cellStyle name="Примечание 2 2 9 4" xfId="25332"/>
    <cellStyle name="Примечание 2 2 9 5" xfId="25333"/>
    <cellStyle name="Примечание 2 2 9 6" xfId="25334"/>
    <cellStyle name="Примечание 2 20" xfId="25335"/>
    <cellStyle name="Примечание 2 20 2" xfId="25336"/>
    <cellStyle name="Примечание 2 20 2 2" xfId="25337"/>
    <cellStyle name="Примечание 2 20 2 2 2" xfId="25338"/>
    <cellStyle name="Примечание 2 20 2 2 3" xfId="25339"/>
    <cellStyle name="Примечание 2 20 2 2 4" xfId="25340"/>
    <cellStyle name="Примечание 2 20 2 2 5" xfId="25341"/>
    <cellStyle name="Примечание 2 20 2 3" xfId="25342"/>
    <cellStyle name="Примечание 2 20 2 3 2" xfId="25343"/>
    <cellStyle name="Примечание 2 20 2 4" xfId="25344"/>
    <cellStyle name="Примечание 2 20 2 4 2" xfId="25345"/>
    <cellStyle name="Примечание 2 20 2 5" xfId="25346"/>
    <cellStyle name="Примечание 2 20 2 5 2" xfId="25347"/>
    <cellStyle name="Примечание 2 20 2 6" xfId="25348"/>
    <cellStyle name="Примечание 2 20 2 6 2" xfId="25349"/>
    <cellStyle name="Примечание 2 20 2 7" xfId="25350"/>
    <cellStyle name="Примечание 2 20 3" xfId="25351"/>
    <cellStyle name="Примечание 2 20 3 2" xfId="25352"/>
    <cellStyle name="Примечание 2 20 3 2 2" xfId="25353"/>
    <cellStyle name="Примечание 2 20 3 3" xfId="25354"/>
    <cellStyle name="Примечание 2 20 3 3 2" xfId="25355"/>
    <cellStyle name="Примечание 2 20 3 4" xfId="25356"/>
    <cellStyle name="Примечание 2 20 3 4 2" xfId="25357"/>
    <cellStyle name="Примечание 2 20 3 5" xfId="25358"/>
    <cellStyle name="Примечание 2 20 3 5 2" xfId="25359"/>
    <cellStyle name="Примечание 2 20 3 6" xfId="25360"/>
    <cellStyle name="Примечание 2 20 3 6 2" xfId="25361"/>
    <cellStyle name="Примечание 2 20 3 7" xfId="25362"/>
    <cellStyle name="Примечание 2 20 4" xfId="25363"/>
    <cellStyle name="Примечание 2 20 4 2" xfId="25364"/>
    <cellStyle name="Примечание 2 20 5" xfId="25365"/>
    <cellStyle name="Примечание 2 20 5 2" xfId="25366"/>
    <cellStyle name="Примечание 2 20 6" xfId="25367"/>
    <cellStyle name="Примечание 2 20 6 2" xfId="25368"/>
    <cellStyle name="Примечание 2 20 7" xfId="25369"/>
    <cellStyle name="Примечание 2 20 7 2" xfId="25370"/>
    <cellStyle name="Примечание 2 20 8" xfId="25371"/>
    <cellStyle name="Примечание 2 20 8 2" xfId="25372"/>
    <cellStyle name="Примечание 2 21" xfId="25373"/>
    <cellStyle name="Примечание 2 21 2" xfId="25374"/>
    <cellStyle name="Примечание 2 21 2 2" xfId="25375"/>
    <cellStyle name="Примечание 2 21 2 2 2" xfId="25376"/>
    <cellStyle name="Примечание 2 21 2 2 3" xfId="25377"/>
    <cellStyle name="Примечание 2 21 2 2 4" xfId="25378"/>
    <cellStyle name="Примечание 2 21 2 2 5" xfId="25379"/>
    <cellStyle name="Примечание 2 21 2 3" xfId="25380"/>
    <cellStyle name="Примечание 2 21 2 3 2" xfId="25381"/>
    <cellStyle name="Примечание 2 21 2 4" xfId="25382"/>
    <cellStyle name="Примечание 2 21 2 4 2" xfId="25383"/>
    <cellStyle name="Примечание 2 21 2 5" xfId="25384"/>
    <cellStyle name="Примечание 2 21 2 5 2" xfId="25385"/>
    <cellStyle name="Примечание 2 21 2 6" xfId="25386"/>
    <cellStyle name="Примечание 2 21 2 6 2" xfId="25387"/>
    <cellStyle name="Примечание 2 21 2 7" xfId="25388"/>
    <cellStyle name="Примечание 2 21 3" xfId="25389"/>
    <cellStyle name="Примечание 2 21 3 2" xfId="25390"/>
    <cellStyle name="Примечание 2 21 3 2 2" xfId="25391"/>
    <cellStyle name="Примечание 2 21 3 3" xfId="25392"/>
    <cellStyle name="Примечание 2 21 3 3 2" xfId="25393"/>
    <cellStyle name="Примечание 2 21 3 4" xfId="25394"/>
    <cellStyle name="Примечание 2 21 3 4 2" xfId="25395"/>
    <cellStyle name="Примечание 2 21 3 5" xfId="25396"/>
    <cellStyle name="Примечание 2 21 3 5 2" xfId="25397"/>
    <cellStyle name="Примечание 2 21 3 6" xfId="25398"/>
    <cellStyle name="Примечание 2 21 3 6 2" xfId="25399"/>
    <cellStyle name="Примечание 2 21 3 7" xfId="25400"/>
    <cellStyle name="Примечание 2 21 4" xfId="25401"/>
    <cellStyle name="Примечание 2 21 4 2" xfId="25402"/>
    <cellStyle name="Примечание 2 21 5" xfId="25403"/>
    <cellStyle name="Примечание 2 21 5 2" xfId="25404"/>
    <cellStyle name="Примечание 2 21 6" xfId="25405"/>
    <cellStyle name="Примечание 2 21 6 2" xfId="25406"/>
    <cellStyle name="Примечание 2 21 7" xfId="25407"/>
    <cellStyle name="Примечание 2 21 7 2" xfId="25408"/>
    <cellStyle name="Примечание 2 21 8" xfId="25409"/>
    <cellStyle name="Примечание 2 21 8 2" xfId="25410"/>
    <cellStyle name="Примечание 2 22" xfId="25411"/>
    <cellStyle name="Примечание 2 22 2" xfId="25412"/>
    <cellStyle name="Примечание 2 22 2 2" xfId="25413"/>
    <cellStyle name="Примечание 2 22 2 2 2" xfId="25414"/>
    <cellStyle name="Примечание 2 22 2 2 3" xfId="25415"/>
    <cellStyle name="Примечание 2 22 2 2 4" xfId="25416"/>
    <cellStyle name="Примечание 2 22 2 2 5" xfId="25417"/>
    <cellStyle name="Примечание 2 22 2 3" xfId="25418"/>
    <cellStyle name="Примечание 2 22 2 3 2" xfId="25419"/>
    <cellStyle name="Примечание 2 22 2 4" xfId="25420"/>
    <cellStyle name="Примечание 2 22 2 4 2" xfId="25421"/>
    <cellStyle name="Примечание 2 22 2 5" xfId="25422"/>
    <cellStyle name="Примечание 2 22 2 5 2" xfId="25423"/>
    <cellStyle name="Примечание 2 22 2 6" xfId="25424"/>
    <cellStyle name="Примечание 2 22 2 6 2" xfId="25425"/>
    <cellStyle name="Примечание 2 22 2 7" xfId="25426"/>
    <cellStyle name="Примечание 2 22 3" xfId="25427"/>
    <cellStyle name="Примечание 2 22 3 2" xfId="25428"/>
    <cellStyle name="Примечание 2 22 3 2 2" xfId="25429"/>
    <cellStyle name="Примечание 2 22 3 3" xfId="25430"/>
    <cellStyle name="Примечание 2 22 3 3 2" xfId="25431"/>
    <cellStyle name="Примечание 2 22 3 4" xfId="25432"/>
    <cellStyle name="Примечание 2 22 3 4 2" xfId="25433"/>
    <cellStyle name="Примечание 2 22 3 5" xfId="25434"/>
    <cellStyle name="Примечание 2 22 3 5 2" xfId="25435"/>
    <cellStyle name="Примечание 2 22 3 6" xfId="25436"/>
    <cellStyle name="Примечание 2 22 3 6 2" xfId="25437"/>
    <cellStyle name="Примечание 2 22 3 7" xfId="25438"/>
    <cellStyle name="Примечание 2 22 4" xfId="25439"/>
    <cellStyle name="Примечание 2 22 4 2" xfId="25440"/>
    <cellStyle name="Примечание 2 22 5" xfId="25441"/>
    <cellStyle name="Примечание 2 22 5 2" xfId="25442"/>
    <cellStyle name="Примечание 2 22 6" xfId="25443"/>
    <cellStyle name="Примечание 2 22 6 2" xfId="25444"/>
    <cellStyle name="Примечание 2 22 7" xfId="25445"/>
    <cellStyle name="Примечание 2 22 7 2" xfId="25446"/>
    <cellStyle name="Примечание 2 22 8" xfId="25447"/>
    <cellStyle name="Примечание 2 22 8 2" xfId="25448"/>
    <cellStyle name="Примечание 2 23" xfId="25449"/>
    <cellStyle name="Примечание 2 23 2" xfId="25450"/>
    <cellStyle name="Примечание 2 23 2 2" xfId="25451"/>
    <cellStyle name="Примечание 2 23 2 2 2" xfId="25452"/>
    <cellStyle name="Примечание 2 23 2 2 3" xfId="25453"/>
    <cellStyle name="Примечание 2 23 2 2 4" xfId="25454"/>
    <cellStyle name="Примечание 2 23 2 2 5" xfId="25455"/>
    <cellStyle name="Примечание 2 23 2 3" xfId="25456"/>
    <cellStyle name="Примечание 2 23 2 3 2" xfId="25457"/>
    <cellStyle name="Примечание 2 23 2 4" xfId="25458"/>
    <cellStyle name="Примечание 2 23 2 4 2" xfId="25459"/>
    <cellStyle name="Примечание 2 23 2 5" xfId="25460"/>
    <cellStyle name="Примечание 2 23 2 5 2" xfId="25461"/>
    <cellStyle name="Примечание 2 23 2 6" xfId="25462"/>
    <cellStyle name="Примечание 2 23 2 6 2" xfId="25463"/>
    <cellStyle name="Примечание 2 23 2 7" xfId="25464"/>
    <cellStyle name="Примечание 2 23 3" xfId="25465"/>
    <cellStyle name="Примечание 2 23 3 2" xfId="25466"/>
    <cellStyle name="Примечание 2 23 3 2 2" xfId="25467"/>
    <cellStyle name="Примечание 2 23 3 3" xfId="25468"/>
    <cellStyle name="Примечание 2 23 3 3 2" xfId="25469"/>
    <cellStyle name="Примечание 2 23 3 4" xfId="25470"/>
    <cellStyle name="Примечание 2 23 3 4 2" xfId="25471"/>
    <cellStyle name="Примечание 2 23 3 5" xfId="25472"/>
    <cellStyle name="Примечание 2 23 3 5 2" xfId="25473"/>
    <cellStyle name="Примечание 2 23 3 6" xfId="25474"/>
    <cellStyle name="Примечание 2 23 3 6 2" xfId="25475"/>
    <cellStyle name="Примечание 2 23 3 7" xfId="25476"/>
    <cellStyle name="Примечание 2 23 4" xfId="25477"/>
    <cellStyle name="Примечание 2 23 4 2" xfId="25478"/>
    <cellStyle name="Примечание 2 23 5" xfId="25479"/>
    <cellStyle name="Примечание 2 23 5 2" xfId="25480"/>
    <cellStyle name="Примечание 2 23 6" xfId="25481"/>
    <cellStyle name="Примечание 2 23 6 2" xfId="25482"/>
    <cellStyle name="Примечание 2 23 7" xfId="25483"/>
    <cellStyle name="Примечание 2 23 7 2" xfId="25484"/>
    <cellStyle name="Примечание 2 23 8" xfId="25485"/>
    <cellStyle name="Примечание 2 23 8 2" xfId="25486"/>
    <cellStyle name="Примечание 2 24" xfId="25487"/>
    <cellStyle name="Примечание 2 24 2" xfId="25488"/>
    <cellStyle name="Примечание 2 24 2 2" xfId="25489"/>
    <cellStyle name="Примечание 2 24 2 2 2" xfId="25490"/>
    <cellStyle name="Примечание 2 24 2 2 3" xfId="25491"/>
    <cellStyle name="Примечание 2 24 2 2 4" xfId="25492"/>
    <cellStyle name="Примечание 2 24 2 2 5" xfId="25493"/>
    <cellStyle name="Примечание 2 24 2 3" xfId="25494"/>
    <cellStyle name="Примечание 2 24 2 3 2" xfId="25495"/>
    <cellStyle name="Примечание 2 24 2 4" xfId="25496"/>
    <cellStyle name="Примечание 2 24 2 4 2" xfId="25497"/>
    <cellStyle name="Примечание 2 24 2 5" xfId="25498"/>
    <cellStyle name="Примечание 2 24 2 5 2" xfId="25499"/>
    <cellStyle name="Примечание 2 24 2 6" xfId="25500"/>
    <cellStyle name="Примечание 2 24 2 6 2" xfId="25501"/>
    <cellStyle name="Примечание 2 24 2 7" xfId="25502"/>
    <cellStyle name="Примечание 2 24 3" xfId="25503"/>
    <cellStyle name="Примечание 2 24 3 2" xfId="25504"/>
    <cellStyle name="Примечание 2 24 3 2 2" xfId="25505"/>
    <cellStyle name="Примечание 2 24 3 3" xfId="25506"/>
    <cellStyle name="Примечание 2 24 3 3 2" xfId="25507"/>
    <cellStyle name="Примечание 2 24 3 4" xfId="25508"/>
    <cellStyle name="Примечание 2 24 3 4 2" xfId="25509"/>
    <cellStyle name="Примечание 2 24 3 5" xfId="25510"/>
    <cellStyle name="Примечание 2 24 3 5 2" xfId="25511"/>
    <cellStyle name="Примечание 2 24 3 6" xfId="25512"/>
    <cellStyle name="Примечание 2 24 3 6 2" xfId="25513"/>
    <cellStyle name="Примечание 2 24 3 7" xfId="25514"/>
    <cellStyle name="Примечание 2 24 4" xfId="25515"/>
    <cellStyle name="Примечание 2 24 4 2" xfId="25516"/>
    <cellStyle name="Примечание 2 24 5" xfId="25517"/>
    <cellStyle name="Примечание 2 24 5 2" xfId="25518"/>
    <cellStyle name="Примечание 2 24 6" xfId="25519"/>
    <cellStyle name="Примечание 2 24 6 2" xfId="25520"/>
    <cellStyle name="Примечание 2 24 7" xfId="25521"/>
    <cellStyle name="Примечание 2 24 7 2" xfId="25522"/>
    <cellStyle name="Примечание 2 24 8" xfId="25523"/>
    <cellStyle name="Примечание 2 24 8 2" xfId="25524"/>
    <cellStyle name="Примечание 2 25" xfId="25525"/>
    <cellStyle name="Примечание 2 25 2" xfId="25526"/>
    <cellStyle name="Примечание 2 25 2 2" xfId="25527"/>
    <cellStyle name="Примечание 2 25 2 2 2" xfId="25528"/>
    <cellStyle name="Примечание 2 25 2 2 3" xfId="25529"/>
    <cellStyle name="Примечание 2 25 2 2 4" xfId="25530"/>
    <cellStyle name="Примечание 2 25 2 2 5" xfId="25531"/>
    <cellStyle name="Примечание 2 25 2 3" xfId="25532"/>
    <cellStyle name="Примечание 2 25 2 3 2" xfId="25533"/>
    <cellStyle name="Примечание 2 25 2 4" xfId="25534"/>
    <cellStyle name="Примечание 2 25 2 4 2" xfId="25535"/>
    <cellStyle name="Примечание 2 25 2 5" xfId="25536"/>
    <cellStyle name="Примечание 2 25 2 5 2" xfId="25537"/>
    <cellStyle name="Примечание 2 25 2 6" xfId="25538"/>
    <cellStyle name="Примечание 2 25 2 6 2" xfId="25539"/>
    <cellStyle name="Примечание 2 25 2 7" xfId="25540"/>
    <cellStyle name="Примечание 2 25 3" xfId="25541"/>
    <cellStyle name="Примечание 2 25 3 2" xfId="25542"/>
    <cellStyle name="Примечание 2 25 3 2 2" xfId="25543"/>
    <cellStyle name="Примечание 2 25 3 3" xfId="25544"/>
    <cellStyle name="Примечание 2 25 3 3 2" xfId="25545"/>
    <cellStyle name="Примечание 2 25 3 4" xfId="25546"/>
    <cellStyle name="Примечание 2 25 3 4 2" xfId="25547"/>
    <cellStyle name="Примечание 2 25 3 5" xfId="25548"/>
    <cellStyle name="Примечание 2 25 3 5 2" xfId="25549"/>
    <cellStyle name="Примечание 2 25 3 6" xfId="25550"/>
    <cellStyle name="Примечание 2 25 3 6 2" xfId="25551"/>
    <cellStyle name="Примечание 2 25 3 7" xfId="25552"/>
    <cellStyle name="Примечание 2 25 4" xfId="25553"/>
    <cellStyle name="Примечание 2 25 4 2" xfId="25554"/>
    <cellStyle name="Примечание 2 25 5" xfId="25555"/>
    <cellStyle name="Примечание 2 25 5 2" xfId="25556"/>
    <cellStyle name="Примечание 2 25 6" xfId="25557"/>
    <cellStyle name="Примечание 2 25 6 2" xfId="25558"/>
    <cellStyle name="Примечание 2 25 7" xfId="25559"/>
    <cellStyle name="Примечание 2 25 7 2" xfId="25560"/>
    <cellStyle name="Примечание 2 25 8" xfId="25561"/>
    <cellStyle name="Примечание 2 25 8 2" xfId="25562"/>
    <cellStyle name="Примечание 2 26" xfId="25563"/>
    <cellStyle name="Примечание 2 26 2" xfId="25564"/>
    <cellStyle name="Примечание 2 26 2 2" xfId="25565"/>
    <cellStyle name="Примечание 2 26 2 2 2" xfId="25566"/>
    <cellStyle name="Примечание 2 26 2 2 3" xfId="25567"/>
    <cellStyle name="Примечание 2 26 2 2 4" xfId="25568"/>
    <cellStyle name="Примечание 2 26 2 2 5" xfId="25569"/>
    <cellStyle name="Примечание 2 26 2 3" xfId="25570"/>
    <cellStyle name="Примечание 2 26 2 3 2" xfId="25571"/>
    <cellStyle name="Примечание 2 26 2 4" xfId="25572"/>
    <cellStyle name="Примечание 2 26 2 4 2" xfId="25573"/>
    <cellStyle name="Примечание 2 26 2 5" xfId="25574"/>
    <cellStyle name="Примечание 2 26 2 5 2" xfId="25575"/>
    <cellStyle name="Примечание 2 26 2 6" xfId="25576"/>
    <cellStyle name="Примечание 2 26 2 6 2" xfId="25577"/>
    <cellStyle name="Примечание 2 26 2 7" xfId="25578"/>
    <cellStyle name="Примечание 2 26 3" xfId="25579"/>
    <cellStyle name="Примечание 2 26 3 2" xfId="25580"/>
    <cellStyle name="Примечание 2 26 3 2 2" xfId="25581"/>
    <cellStyle name="Примечание 2 26 3 3" xfId="25582"/>
    <cellStyle name="Примечание 2 26 3 3 2" xfId="25583"/>
    <cellStyle name="Примечание 2 26 3 4" xfId="25584"/>
    <cellStyle name="Примечание 2 26 3 4 2" xfId="25585"/>
    <cellStyle name="Примечание 2 26 3 5" xfId="25586"/>
    <cellStyle name="Примечание 2 26 3 5 2" xfId="25587"/>
    <cellStyle name="Примечание 2 26 3 6" xfId="25588"/>
    <cellStyle name="Примечание 2 26 3 6 2" xfId="25589"/>
    <cellStyle name="Примечание 2 26 3 7" xfId="25590"/>
    <cellStyle name="Примечание 2 26 4" xfId="25591"/>
    <cellStyle name="Примечание 2 26 4 2" xfId="25592"/>
    <cellStyle name="Примечание 2 26 5" xfId="25593"/>
    <cellStyle name="Примечание 2 26 5 2" xfId="25594"/>
    <cellStyle name="Примечание 2 26 6" xfId="25595"/>
    <cellStyle name="Примечание 2 26 6 2" xfId="25596"/>
    <cellStyle name="Примечание 2 26 7" xfId="25597"/>
    <cellStyle name="Примечание 2 26 7 2" xfId="25598"/>
    <cellStyle name="Примечание 2 26 8" xfId="25599"/>
    <cellStyle name="Примечание 2 26 8 2" xfId="25600"/>
    <cellStyle name="Примечание 2 27" xfId="25601"/>
    <cellStyle name="Примечание 2 27 2" xfId="25602"/>
    <cellStyle name="Примечание 2 27 2 2" xfId="25603"/>
    <cellStyle name="Примечание 2 27 2 2 2" xfId="25604"/>
    <cellStyle name="Примечание 2 27 2 2 3" xfId="25605"/>
    <cellStyle name="Примечание 2 27 2 2 4" xfId="25606"/>
    <cellStyle name="Примечание 2 27 2 2 5" xfId="25607"/>
    <cellStyle name="Примечание 2 27 2 3" xfId="25608"/>
    <cellStyle name="Примечание 2 27 2 3 2" xfId="25609"/>
    <cellStyle name="Примечание 2 27 2 4" xfId="25610"/>
    <cellStyle name="Примечание 2 27 2 4 2" xfId="25611"/>
    <cellStyle name="Примечание 2 27 2 5" xfId="25612"/>
    <cellStyle name="Примечание 2 27 2 5 2" xfId="25613"/>
    <cellStyle name="Примечание 2 27 2 6" xfId="25614"/>
    <cellStyle name="Примечание 2 27 2 6 2" xfId="25615"/>
    <cellStyle name="Примечание 2 27 2 7" xfId="25616"/>
    <cellStyle name="Примечание 2 27 3" xfId="25617"/>
    <cellStyle name="Примечание 2 27 3 2" xfId="25618"/>
    <cellStyle name="Примечание 2 27 3 2 2" xfId="25619"/>
    <cellStyle name="Примечание 2 27 3 3" xfId="25620"/>
    <cellStyle name="Примечание 2 27 3 3 2" xfId="25621"/>
    <cellStyle name="Примечание 2 27 3 4" xfId="25622"/>
    <cellStyle name="Примечание 2 27 3 4 2" xfId="25623"/>
    <cellStyle name="Примечание 2 27 3 5" xfId="25624"/>
    <cellStyle name="Примечание 2 27 3 5 2" xfId="25625"/>
    <cellStyle name="Примечание 2 27 3 6" xfId="25626"/>
    <cellStyle name="Примечание 2 27 3 6 2" xfId="25627"/>
    <cellStyle name="Примечание 2 27 3 7" xfId="25628"/>
    <cellStyle name="Примечание 2 27 4" xfId="25629"/>
    <cellStyle name="Примечание 2 27 4 2" xfId="25630"/>
    <cellStyle name="Примечание 2 27 5" xfId="25631"/>
    <cellStyle name="Примечание 2 27 5 2" xfId="25632"/>
    <cellStyle name="Примечание 2 27 6" xfId="25633"/>
    <cellStyle name="Примечание 2 27 6 2" xfId="25634"/>
    <cellStyle name="Примечание 2 27 7" xfId="25635"/>
    <cellStyle name="Примечание 2 27 7 2" xfId="25636"/>
    <cellStyle name="Примечание 2 27 8" xfId="25637"/>
    <cellStyle name="Примечание 2 27 8 2" xfId="25638"/>
    <cellStyle name="Примечание 2 28" xfId="25639"/>
    <cellStyle name="Примечание 2 28 2" xfId="25640"/>
    <cellStyle name="Примечание 2 28 2 2" xfId="25641"/>
    <cellStyle name="Примечание 2 28 2 3" xfId="25642"/>
    <cellStyle name="Примечание 2 28 2 4" xfId="25643"/>
    <cellStyle name="Примечание 2 28 2 5" xfId="25644"/>
    <cellStyle name="Примечание 2 28 3" xfId="25645"/>
    <cellStyle name="Примечание 2 28 3 2" xfId="25646"/>
    <cellStyle name="Примечание 2 28 3 3" xfId="25647"/>
    <cellStyle name="Примечание 2 28 3 4" xfId="25648"/>
    <cellStyle name="Примечание 2 28 3 5" xfId="25649"/>
    <cellStyle name="Примечание 2 28 4" xfId="25650"/>
    <cellStyle name="Примечание 2 28 4 2" xfId="25651"/>
    <cellStyle name="Примечание 2 28 5" xfId="25652"/>
    <cellStyle name="Примечание 2 28 5 2" xfId="25653"/>
    <cellStyle name="Примечание 2 28 6" xfId="25654"/>
    <cellStyle name="Примечание 2 28 6 2" xfId="25655"/>
    <cellStyle name="Примечание 2 28 7" xfId="25656"/>
    <cellStyle name="Примечание 2 29" xfId="25657"/>
    <cellStyle name="Примечание 2 29 2" xfId="25658"/>
    <cellStyle name="Примечание 2 29 2 2" xfId="25659"/>
    <cellStyle name="Примечание 2 29 3" xfId="25660"/>
    <cellStyle name="Примечание 2 29 3 2" xfId="25661"/>
    <cellStyle name="Примечание 2 29 4" xfId="25662"/>
    <cellStyle name="Примечание 2 29 4 2" xfId="25663"/>
    <cellStyle name="Примечание 2 29 5" xfId="25664"/>
    <cellStyle name="Примечание 2 29 5 2" xfId="25665"/>
    <cellStyle name="Примечание 2 29 6" xfId="25666"/>
    <cellStyle name="Примечание 2 29 6 2" xfId="25667"/>
    <cellStyle name="Примечание 2 29 7" xfId="25668"/>
    <cellStyle name="Примечание 2 3" xfId="25669"/>
    <cellStyle name="Примечание 2 3 2" xfId="25670"/>
    <cellStyle name="Примечание 2 3 2 2" xfId="25671"/>
    <cellStyle name="Примечание 2 3 2 2 2" xfId="25672"/>
    <cellStyle name="Примечание 2 3 2 2 3" xfId="25673"/>
    <cellStyle name="Примечание 2 3 2 2 4" xfId="25674"/>
    <cellStyle name="Примечание 2 3 2 2 5" xfId="25675"/>
    <cellStyle name="Примечание 2 3 2 3" xfId="25676"/>
    <cellStyle name="Примечание 2 3 2 3 2" xfId="25677"/>
    <cellStyle name="Примечание 2 3 2 4" xfId="25678"/>
    <cellStyle name="Примечание 2 3 2 4 2" xfId="25679"/>
    <cellStyle name="Примечание 2 3 2 5" xfId="25680"/>
    <cellStyle name="Примечание 2 3 2 5 2" xfId="25681"/>
    <cellStyle name="Примечание 2 3 2 6" xfId="25682"/>
    <cellStyle name="Примечание 2 3 2 6 2" xfId="25683"/>
    <cellStyle name="Примечание 2 3 2 7" xfId="25684"/>
    <cellStyle name="Примечание 2 3 3" xfId="25685"/>
    <cellStyle name="Примечание 2 3 3 2" xfId="25686"/>
    <cellStyle name="Примечание 2 3 3 2 2" xfId="25687"/>
    <cellStyle name="Примечание 2 3 3 3" xfId="25688"/>
    <cellStyle name="Примечание 2 3 3 3 2" xfId="25689"/>
    <cellStyle name="Примечание 2 3 3 4" xfId="25690"/>
    <cellStyle name="Примечание 2 3 3 4 2" xfId="25691"/>
    <cellStyle name="Примечание 2 3 3 5" xfId="25692"/>
    <cellStyle name="Примечание 2 3 3 5 2" xfId="25693"/>
    <cellStyle name="Примечание 2 3 3 6" xfId="25694"/>
    <cellStyle name="Примечание 2 3 3 6 2" xfId="25695"/>
    <cellStyle name="Примечание 2 3 3 7" xfId="25696"/>
    <cellStyle name="Примечание 2 3 4" xfId="25697"/>
    <cellStyle name="Примечание 2 3 4 2" xfId="25698"/>
    <cellStyle name="Примечание 2 3 5" xfId="25699"/>
    <cellStyle name="Примечание 2 3 5 2" xfId="25700"/>
    <cellStyle name="Примечание 2 3 6" xfId="25701"/>
    <cellStyle name="Примечание 2 3 6 2" xfId="25702"/>
    <cellStyle name="Примечание 2 3 7" xfId="25703"/>
    <cellStyle name="Примечание 2 3 7 2" xfId="25704"/>
    <cellStyle name="Примечание 2 3 8" xfId="25705"/>
    <cellStyle name="Примечание 2 3 8 2" xfId="25706"/>
    <cellStyle name="Примечание 2 30" xfId="25707"/>
    <cellStyle name="Примечание 2 30 2" xfId="25708"/>
    <cellStyle name="Примечание 2 30 2 2" xfId="25709"/>
    <cellStyle name="Примечание 2 30 3" xfId="25710"/>
    <cellStyle name="Примечание 2 30 3 2" xfId="25711"/>
    <cellStyle name="Примечание 2 30 4" xfId="25712"/>
    <cellStyle name="Примечание 2 30 4 2" xfId="25713"/>
    <cellStyle name="Примечание 2 30 5" xfId="25714"/>
    <cellStyle name="Примечание 2 30 5 2" xfId="25715"/>
    <cellStyle name="Примечание 2 30 6" xfId="25716"/>
    <cellStyle name="Примечание 2 30 6 2" xfId="25717"/>
    <cellStyle name="Примечание 2 30 7" xfId="25718"/>
    <cellStyle name="Примечание 2 31" xfId="25719"/>
    <cellStyle name="Примечание 2 31 2" xfId="25720"/>
    <cellStyle name="Примечание 2 31 2 2" xfId="25721"/>
    <cellStyle name="Примечание 2 31 3" xfId="25722"/>
    <cellStyle name="Примечание 2 31 3 2" xfId="25723"/>
    <cellStyle name="Примечание 2 31 4" xfId="25724"/>
    <cellStyle name="Примечание 2 31 4 2" xfId="25725"/>
    <cellStyle name="Примечание 2 31 5" xfId="25726"/>
    <cellStyle name="Примечание 2 31 5 2" xfId="25727"/>
    <cellStyle name="Примечание 2 31 6" xfId="25728"/>
    <cellStyle name="Примечание 2 31 6 2" xfId="25729"/>
    <cellStyle name="Примечание 2 31 7" xfId="25730"/>
    <cellStyle name="Примечание 2 32" xfId="25731"/>
    <cellStyle name="Примечание 2 32 2" xfId="25732"/>
    <cellStyle name="Примечание 2 33" xfId="25733"/>
    <cellStyle name="Примечание 2 33 2" xfId="25734"/>
    <cellStyle name="Примечание 2 34" xfId="25735"/>
    <cellStyle name="Примечание 2 34 2" xfId="25736"/>
    <cellStyle name="Примечание 2 35" xfId="25737"/>
    <cellStyle name="Примечание 2 35 2" xfId="25738"/>
    <cellStyle name="Примечание 2 36" xfId="25739"/>
    <cellStyle name="Примечание 2 36 2" xfId="25740"/>
    <cellStyle name="Примечание 2 37" xfId="25741"/>
    <cellStyle name="Примечание 2 37 2" xfId="25742"/>
    <cellStyle name="Примечание 2 37 2 2" xfId="25743"/>
    <cellStyle name="Примечание 2 37 3" xfId="25744"/>
    <cellStyle name="Примечание 2 37 4" xfId="25745"/>
    <cellStyle name="Примечание 2 37 5" xfId="25746"/>
    <cellStyle name="Примечание 2 37 6" xfId="25747"/>
    <cellStyle name="Примечание 2 37 7" xfId="25748"/>
    <cellStyle name="Примечание 2 38" xfId="25749"/>
    <cellStyle name="Примечание 2 39" xfId="25750"/>
    <cellStyle name="Примечание 2 4" xfId="25751"/>
    <cellStyle name="Примечание 2 4 2" xfId="25752"/>
    <cellStyle name="Примечание 2 4 2 2" xfId="25753"/>
    <cellStyle name="Примечание 2 4 2 2 2" xfId="25754"/>
    <cellStyle name="Примечание 2 4 2 2 3" xfId="25755"/>
    <cellStyle name="Примечание 2 4 2 2 4" xfId="25756"/>
    <cellStyle name="Примечание 2 4 2 2 5" xfId="25757"/>
    <cellStyle name="Примечание 2 4 2 3" xfId="25758"/>
    <cellStyle name="Примечание 2 4 2 3 2" xfId="25759"/>
    <cellStyle name="Примечание 2 4 2 4" xfId="25760"/>
    <cellStyle name="Примечание 2 4 2 4 2" xfId="25761"/>
    <cellStyle name="Примечание 2 4 2 5" xfId="25762"/>
    <cellStyle name="Примечание 2 4 2 5 2" xfId="25763"/>
    <cellStyle name="Примечание 2 4 2 6" xfId="25764"/>
    <cellStyle name="Примечание 2 4 2 6 2" xfId="25765"/>
    <cellStyle name="Примечание 2 4 2 7" xfId="25766"/>
    <cellStyle name="Примечание 2 4 3" xfId="25767"/>
    <cellStyle name="Примечание 2 4 3 2" xfId="25768"/>
    <cellStyle name="Примечание 2 4 3 2 2" xfId="25769"/>
    <cellStyle name="Примечание 2 4 3 3" xfId="25770"/>
    <cellStyle name="Примечание 2 4 3 3 2" xfId="25771"/>
    <cellStyle name="Примечание 2 4 3 4" xfId="25772"/>
    <cellStyle name="Примечание 2 4 3 4 2" xfId="25773"/>
    <cellStyle name="Примечание 2 4 3 5" xfId="25774"/>
    <cellStyle name="Примечание 2 4 3 5 2" xfId="25775"/>
    <cellStyle name="Примечание 2 4 3 6" xfId="25776"/>
    <cellStyle name="Примечание 2 4 3 6 2" xfId="25777"/>
    <cellStyle name="Примечание 2 4 3 7" xfId="25778"/>
    <cellStyle name="Примечание 2 4 4" xfId="25779"/>
    <cellStyle name="Примечание 2 4 4 2" xfId="25780"/>
    <cellStyle name="Примечание 2 4 5" xfId="25781"/>
    <cellStyle name="Примечание 2 4 5 2" xfId="25782"/>
    <cellStyle name="Примечание 2 4 6" xfId="25783"/>
    <cellStyle name="Примечание 2 4 6 2" xfId="25784"/>
    <cellStyle name="Примечание 2 4 7" xfId="25785"/>
    <cellStyle name="Примечание 2 4 7 2" xfId="25786"/>
    <cellStyle name="Примечание 2 4 8" xfId="25787"/>
    <cellStyle name="Примечание 2 4 8 2" xfId="25788"/>
    <cellStyle name="Примечание 2 40" xfId="25789"/>
    <cellStyle name="Примечание 2 41" xfId="25790"/>
    <cellStyle name="Примечание 2 42" xfId="25791"/>
    <cellStyle name="Примечание 2 43" xfId="25792"/>
    <cellStyle name="Примечание 2 44" xfId="25793"/>
    <cellStyle name="Примечание 2 45" xfId="25794"/>
    <cellStyle name="Примечание 2 46" xfId="25795"/>
    <cellStyle name="Примечание 2 47" xfId="25796"/>
    <cellStyle name="Примечание 2 48" xfId="25797"/>
    <cellStyle name="Примечание 2 49" xfId="25798"/>
    <cellStyle name="Примечание 2 5" xfId="25799"/>
    <cellStyle name="Примечание 2 5 2" xfId="25800"/>
    <cellStyle name="Примечание 2 5 2 2" xfId="25801"/>
    <cellStyle name="Примечание 2 5 2 2 2" xfId="25802"/>
    <cellStyle name="Примечание 2 5 2 2 3" xfId="25803"/>
    <cellStyle name="Примечание 2 5 2 2 4" xfId="25804"/>
    <cellStyle name="Примечание 2 5 2 2 5" xfId="25805"/>
    <cellStyle name="Примечание 2 5 2 3" xfId="25806"/>
    <cellStyle name="Примечание 2 5 2 3 2" xfId="25807"/>
    <cellStyle name="Примечание 2 5 2 4" xfId="25808"/>
    <cellStyle name="Примечание 2 5 2 4 2" xfId="25809"/>
    <cellStyle name="Примечание 2 5 2 5" xfId="25810"/>
    <cellStyle name="Примечание 2 5 2 5 2" xfId="25811"/>
    <cellStyle name="Примечание 2 5 2 6" xfId="25812"/>
    <cellStyle name="Примечание 2 5 2 6 2" xfId="25813"/>
    <cellStyle name="Примечание 2 5 2 7" xfId="25814"/>
    <cellStyle name="Примечание 2 5 3" xfId="25815"/>
    <cellStyle name="Примечание 2 5 3 2" xfId="25816"/>
    <cellStyle name="Примечание 2 5 3 2 2" xfId="25817"/>
    <cellStyle name="Примечание 2 5 3 3" xfId="25818"/>
    <cellStyle name="Примечание 2 5 3 3 2" xfId="25819"/>
    <cellStyle name="Примечание 2 5 3 4" xfId="25820"/>
    <cellStyle name="Примечание 2 5 3 4 2" xfId="25821"/>
    <cellStyle name="Примечание 2 5 3 5" xfId="25822"/>
    <cellStyle name="Примечание 2 5 3 5 2" xfId="25823"/>
    <cellStyle name="Примечание 2 5 3 6" xfId="25824"/>
    <cellStyle name="Примечание 2 5 3 6 2" xfId="25825"/>
    <cellStyle name="Примечание 2 5 3 7" xfId="25826"/>
    <cellStyle name="Примечание 2 5 4" xfId="25827"/>
    <cellStyle name="Примечание 2 5 4 2" xfId="25828"/>
    <cellStyle name="Примечание 2 5 5" xfId="25829"/>
    <cellStyle name="Примечание 2 5 5 2" xfId="25830"/>
    <cellStyle name="Примечание 2 5 6" xfId="25831"/>
    <cellStyle name="Примечание 2 5 6 2" xfId="25832"/>
    <cellStyle name="Примечание 2 5 7" xfId="25833"/>
    <cellStyle name="Примечание 2 5 7 2" xfId="25834"/>
    <cellStyle name="Примечание 2 5 8" xfId="25835"/>
    <cellStyle name="Примечание 2 5 8 2" xfId="25836"/>
    <cellStyle name="Примечание 2 50" xfId="25837"/>
    <cellStyle name="Примечание 2 51" xfId="25838"/>
    <cellStyle name="Примечание 2 52" xfId="25839"/>
    <cellStyle name="Примечание 2 53" xfId="25840"/>
    <cellStyle name="Примечание 2 54" xfId="25841"/>
    <cellStyle name="Примечание 2 55" xfId="25842"/>
    <cellStyle name="Примечание 2 56" xfId="25843"/>
    <cellStyle name="Примечание 2 6" xfId="25844"/>
    <cellStyle name="Примечание 2 6 2" xfId="25845"/>
    <cellStyle name="Примечание 2 6 2 2" xfId="25846"/>
    <cellStyle name="Примечание 2 6 2 2 2" xfId="25847"/>
    <cellStyle name="Примечание 2 6 2 2 3" xfId="25848"/>
    <cellStyle name="Примечание 2 6 2 2 4" xfId="25849"/>
    <cellStyle name="Примечание 2 6 2 2 5" xfId="25850"/>
    <cellStyle name="Примечание 2 6 2 3" xfId="25851"/>
    <cellStyle name="Примечание 2 6 2 3 2" xfId="25852"/>
    <cellStyle name="Примечание 2 6 2 4" xfId="25853"/>
    <cellStyle name="Примечание 2 6 2 4 2" xfId="25854"/>
    <cellStyle name="Примечание 2 6 2 5" xfId="25855"/>
    <cellStyle name="Примечание 2 6 2 5 2" xfId="25856"/>
    <cellStyle name="Примечание 2 6 2 6" xfId="25857"/>
    <cellStyle name="Примечание 2 6 2 6 2" xfId="25858"/>
    <cellStyle name="Примечание 2 6 2 7" xfId="25859"/>
    <cellStyle name="Примечание 2 6 3" xfId="25860"/>
    <cellStyle name="Примечание 2 6 3 2" xfId="25861"/>
    <cellStyle name="Примечание 2 6 3 2 2" xfId="25862"/>
    <cellStyle name="Примечание 2 6 3 3" xfId="25863"/>
    <cellStyle name="Примечание 2 6 3 3 2" xfId="25864"/>
    <cellStyle name="Примечание 2 6 3 4" xfId="25865"/>
    <cellStyle name="Примечание 2 6 3 4 2" xfId="25866"/>
    <cellStyle name="Примечание 2 6 3 5" xfId="25867"/>
    <cellStyle name="Примечание 2 6 3 5 2" xfId="25868"/>
    <cellStyle name="Примечание 2 6 3 6" xfId="25869"/>
    <cellStyle name="Примечание 2 6 3 6 2" xfId="25870"/>
    <cellStyle name="Примечание 2 6 3 7" xfId="25871"/>
    <cellStyle name="Примечание 2 6 4" xfId="25872"/>
    <cellStyle name="Примечание 2 6 4 2" xfId="25873"/>
    <cellStyle name="Примечание 2 6 5" xfId="25874"/>
    <cellStyle name="Примечание 2 6 5 2" xfId="25875"/>
    <cellStyle name="Примечание 2 6 6" xfId="25876"/>
    <cellStyle name="Примечание 2 6 6 2" xfId="25877"/>
    <cellStyle name="Примечание 2 6 7" xfId="25878"/>
    <cellStyle name="Примечание 2 6 7 2" xfId="25879"/>
    <cellStyle name="Примечание 2 6 8" xfId="25880"/>
    <cellStyle name="Примечание 2 6 8 2" xfId="25881"/>
    <cellStyle name="Примечание 2 7" xfId="25882"/>
    <cellStyle name="Примечание 2 7 2" xfId="25883"/>
    <cellStyle name="Примечание 2 7 2 2" xfId="25884"/>
    <cellStyle name="Примечание 2 7 2 2 2" xfId="25885"/>
    <cellStyle name="Примечание 2 7 2 2 3" xfId="25886"/>
    <cellStyle name="Примечание 2 7 2 2 4" xfId="25887"/>
    <cellStyle name="Примечание 2 7 2 2 5" xfId="25888"/>
    <cellStyle name="Примечание 2 7 2 3" xfId="25889"/>
    <cellStyle name="Примечание 2 7 2 3 2" xfId="25890"/>
    <cellStyle name="Примечание 2 7 2 4" xfId="25891"/>
    <cellStyle name="Примечание 2 7 2 4 2" xfId="25892"/>
    <cellStyle name="Примечание 2 7 2 5" xfId="25893"/>
    <cellStyle name="Примечание 2 7 2 5 2" xfId="25894"/>
    <cellStyle name="Примечание 2 7 2 6" xfId="25895"/>
    <cellStyle name="Примечание 2 7 2 6 2" xfId="25896"/>
    <cellStyle name="Примечание 2 7 2 7" xfId="25897"/>
    <cellStyle name="Примечание 2 7 3" xfId="25898"/>
    <cellStyle name="Примечание 2 7 3 2" xfId="25899"/>
    <cellStyle name="Примечание 2 7 3 2 2" xfId="25900"/>
    <cellStyle name="Примечание 2 7 3 3" xfId="25901"/>
    <cellStyle name="Примечание 2 7 3 3 2" xfId="25902"/>
    <cellStyle name="Примечание 2 7 3 4" xfId="25903"/>
    <cellStyle name="Примечание 2 7 3 4 2" xfId="25904"/>
    <cellStyle name="Примечание 2 7 3 5" xfId="25905"/>
    <cellStyle name="Примечание 2 7 3 5 2" xfId="25906"/>
    <cellStyle name="Примечание 2 7 3 6" xfId="25907"/>
    <cellStyle name="Примечание 2 7 3 6 2" xfId="25908"/>
    <cellStyle name="Примечание 2 7 3 7" xfId="25909"/>
    <cellStyle name="Примечание 2 7 4" xfId="25910"/>
    <cellStyle name="Примечание 2 7 4 2" xfId="25911"/>
    <cellStyle name="Примечание 2 7 5" xfId="25912"/>
    <cellStyle name="Примечание 2 7 5 2" xfId="25913"/>
    <cellStyle name="Примечание 2 7 6" xfId="25914"/>
    <cellStyle name="Примечание 2 7 6 2" xfId="25915"/>
    <cellStyle name="Примечание 2 7 7" xfId="25916"/>
    <cellStyle name="Примечание 2 7 7 2" xfId="25917"/>
    <cellStyle name="Примечание 2 7 8" xfId="25918"/>
    <cellStyle name="Примечание 2 7 8 2" xfId="25919"/>
    <cellStyle name="Примечание 2 8" xfId="25920"/>
    <cellStyle name="Примечание 2 8 2" xfId="25921"/>
    <cellStyle name="Примечание 2 8 2 2" xfId="25922"/>
    <cellStyle name="Примечание 2 8 2 2 2" xfId="25923"/>
    <cellStyle name="Примечание 2 8 2 2 3" xfId="25924"/>
    <cellStyle name="Примечание 2 8 2 2 4" xfId="25925"/>
    <cellStyle name="Примечание 2 8 2 2 5" xfId="25926"/>
    <cellStyle name="Примечание 2 8 2 3" xfId="25927"/>
    <cellStyle name="Примечание 2 8 2 3 2" xfId="25928"/>
    <cellStyle name="Примечание 2 8 2 4" xfId="25929"/>
    <cellStyle name="Примечание 2 8 2 4 2" xfId="25930"/>
    <cellStyle name="Примечание 2 8 2 5" xfId="25931"/>
    <cellStyle name="Примечание 2 8 2 5 2" xfId="25932"/>
    <cellStyle name="Примечание 2 8 2 6" xfId="25933"/>
    <cellStyle name="Примечание 2 8 2 6 2" xfId="25934"/>
    <cellStyle name="Примечание 2 8 2 7" xfId="25935"/>
    <cellStyle name="Примечание 2 8 3" xfId="25936"/>
    <cellStyle name="Примечание 2 8 3 2" xfId="25937"/>
    <cellStyle name="Примечание 2 8 3 2 2" xfId="25938"/>
    <cellStyle name="Примечание 2 8 3 3" xfId="25939"/>
    <cellStyle name="Примечание 2 8 3 3 2" xfId="25940"/>
    <cellStyle name="Примечание 2 8 3 4" xfId="25941"/>
    <cellStyle name="Примечание 2 8 3 4 2" xfId="25942"/>
    <cellStyle name="Примечание 2 8 3 5" xfId="25943"/>
    <cellStyle name="Примечание 2 8 3 5 2" xfId="25944"/>
    <cellStyle name="Примечание 2 8 3 6" xfId="25945"/>
    <cellStyle name="Примечание 2 8 3 6 2" xfId="25946"/>
    <cellStyle name="Примечание 2 8 3 7" xfId="25947"/>
    <cellStyle name="Примечание 2 8 4" xfId="25948"/>
    <cellStyle name="Примечание 2 8 4 2" xfId="25949"/>
    <cellStyle name="Примечание 2 8 5" xfId="25950"/>
    <cellStyle name="Примечание 2 8 5 2" xfId="25951"/>
    <cellStyle name="Примечание 2 8 6" xfId="25952"/>
    <cellStyle name="Примечание 2 8 6 2" xfId="25953"/>
    <cellStyle name="Примечание 2 8 7" xfId="25954"/>
    <cellStyle name="Примечание 2 8 7 2" xfId="25955"/>
    <cellStyle name="Примечание 2 8 8" xfId="25956"/>
    <cellStyle name="Примечание 2 8 8 2" xfId="25957"/>
    <cellStyle name="Примечание 2 9" xfId="25958"/>
    <cellStyle name="Примечание 2 9 2" xfId="25959"/>
    <cellStyle name="Примечание 2 9 2 2" xfId="25960"/>
    <cellStyle name="Примечание 2 9 2 2 2" xfId="25961"/>
    <cellStyle name="Примечание 2 9 2 2 3" xfId="25962"/>
    <cellStyle name="Примечание 2 9 2 2 4" xfId="25963"/>
    <cellStyle name="Примечание 2 9 2 2 5" xfId="25964"/>
    <cellStyle name="Примечание 2 9 2 3" xfId="25965"/>
    <cellStyle name="Примечание 2 9 2 3 2" xfId="25966"/>
    <cellStyle name="Примечание 2 9 2 4" xfId="25967"/>
    <cellStyle name="Примечание 2 9 2 4 2" xfId="25968"/>
    <cellStyle name="Примечание 2 9 2 5" xfId="25969"/>
    <cellStyle name="Примечание 2 9 2 5 2" xfId="25970"/>
    <cellStyle name="Примечание 2 9 2 6" xfId="25971"/>
    <cellStyle name="Примечание 2 9 2 6 2" xfId="25972"/>
    <cellStyle name="Примечание 2 9 2 7" xfId="25973"/>
    <cellStyle name="Примечание 2 9 3" xfId="25974"/>
    <cellStyle name="Примечание 2 9 3 2" xfId="25975"/>
    <cellStyle name="Примечание 2 9 3 2 2" xfId="25976"/>
    <cellStyle name="Примечание 2 9 3 3" xfId="25977"/>
    <cellStyle name="Примечание 2 9 3 3 2" xfId="25978"/>
    <cellStyle name="Примечание 2 9 3 4" xfId="25979"/>
    <cellStyle name="Примечание 2 9 3 4 2" xfId="25980"/>
    <cellStyle name="Примечание 2 9 3 5" xfId="25981"/>
    <cellStyle name="Примечание 2 9 3 5 2" xfId="25982"/>
    <cellStyle name="Примечание 2 9 3 6" xfId="25983"/>
    <cellStyle name="Примечание 2 9 3 6 2" xfId="25984"/>
    <cellStyle name="Примечание 2 9 3 7" xfId="25985"/>
    <cellStyle name="Примечание 2 9 4" xfId="25986"/>
    <cellStyle name="Примечание 2 9 4 2" xfId="25987"/>
    <cellStyle name="Примечание 2 9 5" xfId="25988"/>
    <cellStyle name="Примечание 2 9 5 2" xfId="25989"/>
    <cellStyle name="Примечание 2 9 6" xfId="25990"/>
    <cellStyle name="Примечание 2 9 6 2" xfId="25991"/>
    <cellStyle name="Примечание 2 9 7" xfId="25992"/>
    <cellStyle name="Примечание 2 9 7 2" xfId="25993"/>
    <cellStyle name="Примечание 2 9 8" xfId="25994"/>
    <cellStyle name="Примечание 2 9 8 2" xfId="25995"/>
    <cellStyle name="Примечание 2_Копия данецк" xfId="25996"/>
    <cellStyle name="Примечание 20" xfId="25997"/>
    <cellStyle name="Примечание 20 2" xfId="25998"/>
    <cellStyle name="Примечание 20 2 2" xfId="25999"/>
    <cellStyle name="Примечание 20 2 2 2" xfId="26000"/>
    <cellStyle name="Примечание 20 2 2 3" xfId="26001"/>
    <cellStyle name="Примечание 20 2 2 4" xfId="26002"/>
    <cellStyle name="Примечание 20 2 2 5" xfId="26003"/>
    <cellStyle name="Примечание 20 2 3" xfId="26004"/>
    <cellStyle name="Примечание 20 2 3 2" xfId="26005"/>
    <cellStyle name="Примечание 20 2 4" xfId="26006"/>
    <cellStyle name="Примечание 20 2 4 2" xfId="26007"/>
    <cellStyle name="Примечание 20 2 5" xfId="26008"/>
    <cellStyle name="Примечание 20 2 5 2" xfId="26009"/>
    <cellStyle name="Примечание 20 2 6" xfId="26010"/>
    <cellStyle name="Примечание 20 2 6 2" xfId="26011"/>
    <cellStyle name="Примечание 20 2 7" xfId="26012"/>
    <cellStyle name="Примечание 20 3" xfId="26013"/>
    <cellStyle name="Примечание 20 3 2" xfId="26014"/>
    <cellStyle name="Примечание 20 3 2 2" xfId="26015"/>
    <cellStyle name="Примечание 20 3 3" xfId="26016"/>
    <cellStyle name="Примечание 20 3 3 2" xfId="26017"/>
    <cellStyle name="Примечание 20 3 4" xfId="26018"/>
    <cellStyle name="Примечание 20 3 4 2" xfId="26019"/>
    <cellStyle name="Примечание 20 3 5" xfId="26020"/>
    <cellStyle name="Примечание 20 3 5 2" xfId="26021"/>
    <cellStyle name="Примечание 20 3 6" xfId="26022"/>
    <cellStyle name="Примечание 20 3 6 2" xfId="26023"/>
    <cellStyle name="Примечание 20 3 7" xfId="26024"/>
    <cellStyle name="Примечание 20 4" xfId="26025"/>
    <cellStyle name="Примечание 20 4 2" xfId="26026"/>
    <cellStyle name="Примечание 20 5" xfId="26027"/>
    <cellStyle name="Примечание 20 5 2" xfId="26028"/>
    <cellStyle name="Примечание 20 6" xfId="26029"/>
    <cellStyle name="Примечание 20 6 2" xfId="26030"/>
    <cellStyle name="Примечание 20 7" xfId="26031"/>
    <cellStyle name="Примечание 20 7 2" xfId="26032"/>
    <cellStyle name="Примечание 20 8" xfId="26033"/>
    <cellStyle name="Примечание 20 8 2" xfId="26034"/>
    <cellStyle name="Примечание 21" xfId="26035"/>
    <cellStyle name="Примечание 21 2" xfId="26036"/>
    <cellStyle name="Примечание 21 2 2" xfId="26037"/>
    <cellStyle name="Примечание 21 2 2 2" xfId="26038"/>
    <cellStyle name="Примечание 21 2 2 3" xfId="26039"/>
    <cellStyle name="Примечание 21 2 2 4" xfId="26040"/>
    <cellStyle name="Примечание 21 2 2 5" xfId="26041"/>
    <cellStyle name="Примечание 21 2 3" xfId="26042"/>
    <cellStyle name="Примечание 21 2 3 2" xfId="26043"/>
    <cellStyle name="Примечание 21 2 4" xfId="26044"/>
    <cellStyle name="Примечание 21 2 4 2" xfId="26045"/>
    <cellStyle name="Примечание 21 2 5" xfId="26046"/>
    <cellStyle name="Примечание 21 2 5 2" xfId="26047"/>
    <cellStyle name="Примечание 21 2 6" xfId="26048"/>
    <cellStyle name="Примечание 21 2 6 2" xfId="26049"/>
    <cellStyle name="Примечание 21 2 7" xfId="26050"/>
    <cellStyle name="Примечание 21 3" xfId="26051"/>
    <cellStyle name="Примечание 21 3 2" xfId="26052"/>
    <cellStyle name="Примечание 21 3 2 2" xfId="26053"/>
    <cellStyle name="Примечание 21 3 3" xfId="26054"/>
    <cellStyle name="Примечание 21 3 3 2" xfId="26055"/>
    <cellStyle name="Примечание 21 3 4" xfId="26056"/>
    <cellStyle name="Примечание 21 3 4 2" xfId="26057"/>
    <cellStyle name="Примечание 21 3 5" xfId="26058"/>
    <cellStyle name="Примечание 21 3 5 2" xfId="26059"/>
    <cellStyle name="Примечание 21 3 6" xfId="26060"/>
    <cellStyle name="Примечание 21 3 6 2" xfId="26061"/>
    <cellStyle name="Примечание 21 3 7" xfId="26062"/>
    <cellStyle name="Примечание 21 4" xfId="26063"/>
    <cellStyle name="Примечание 21 4 2" xfId="26064"/>
    <cellStyle name="Примечание 21 5" xfId="26065"/>
    <cellStyle name="Примечание 21 5 2" xfId="26066"/>
    <cellStyle name="Примечание 21 6" xfId="26067"/>
    <cellStyle name="Примечание 21 6 2" xfId="26068"/>
    <cellStyle name="Примечание 21 7" xfId="26069"/>
    <cellStyle name="Примечание 21 7 2" xfId="26070"/>
    <cellStyle name="Примечание 21 8" xfId="26071"/>
    <cellStyle name="Примечание 21 8 2" xfId="26072"/>
    <cellStyle name="Примечание 22" xfId="26073"/>
    <cellStyle name="Примечание 22 2" xfId="26074"/>
    <cellStyle name="Примечание 22 2 2" xfId="26075"/>
    <cellStyle name="Примечание 22 2 3" xfId="26076"/>
    <cellStyle name="Примечание 22 2 4" xfId="26077"/>
    <cellStyle name="Примечание 22 2 5" xfId="26078"/>
    <cellStyle name="Примечание 23" xfId="26079"/>
    <cellStyle name="Примечание 23 2" xfId="26080"/>
    <cellStyle name="Примечание 23 3" xfId="26081"/>
    <cellStyle name="Примечание 23 4" xfId="26082"/>
    <cellStyle name="Примечание 23 5" xfId="26083"/>
    <cellStyle name="Примечание 24" xfId="26084"/>
    <cellStyle name="Примечание 24 2" xfId="26085"/>
    <cellStyle name="Примечание 24 3" xfId="26086"/>
    <cellStyle name="Примечание 25" xfId="26087"/>
    <cellStyle name="Примечание 25 2" xfId="26088"/>
    <cellStyle name="Примечание 26" xfId="26089"/>
    <cellStyle name="Примечание 27" xfId="26090"/>
    <cellStyle name="Примечание 28" xfId="26091"/>
    <cellStyle name="Примечание 29" xfId="26092"/>
    <cellStyle name="Примечание 3" xfId="26093"/>
    <cellStyle name="Примечание 3 10" xfId="26094"/>
    <cellStyle name="Примечание 3 10 2" xfId="26095"/>
    <cellStyle name="Примечание 3 10 2 2" xfId="26096"/>
    <cellStyle name="Примечание 3 10 2 2 2" xfId="26097"/>
    <cellStyle name="Примечание 3 10 2 2 3" xfId="26098"/>
    <cellStyle name="Примечание 3 10 2 2 4" xfId="26099"/>
    <cellStyle name="Примечание 3 10 2 2 5" xfId="26100"/>
    <cellStyle name="Примечание 3 10 2 3" xfId="26101"/>
    <cellStyle name="Примечание 3 10 2 3 2" xfId="26102"/>
    <cellStyle name="Примечание 3 10 2 4" xfId="26103"/>
    <cellStyle name="Примечание 3 10 2 4 2" xfId="26104"/>
    <cellStyle name="Примечание 3 10 2 5" xfId="26105"/>
    <cellStyle name="Примечание 3 10 2 5 2" xfId="26106"/>
    <cellStyle name="Примечание 3 10 2 6" xfId="26107"/>
    <cellStyle name="Примечание 3 10 2 6 2" xfId="26108"/>
    <cellStyle name="Примечание 3 10 2 7" xfId="26109"/>
    <cellStyle name="Примечание 3 10 3" xfId="26110"/>
    <cellStyle name="Примечание 3 10 3 2" xfId="26111"/>
    <cellStyle name="Примечание 3 10 3 2 2" xfId="26112"/>
    <cellStyle name="Примечание 3 10 3 3" xfId="26113"/>
    <cellStyle name="Примечание 3 10 3 3 2" xfId="26114"/>
    <cellStyle name="Примечание 3 10 3 4" xfId="26115"/>
    <cellStyle name="Примечание 3 10 3 4 2" xfId="26116"/>
    <cellStyle name="Примечание 3 10 3 5" xfId="26117"/>
    <cellStyle name="Примечание 3 10 3 5 2" xfId="26118"/>
    <cellStyle name="Примечание 3 10 3 6" xfId="26119"/>
    <cellStyle name="Примечание 3 10 3 6 2" xfId="26120"/>
    <cellStyle name="Примечание 3 10 3 7" xfId="26121"/>
    <cellStyle name="Примечание 3 10 4" xfId="26122"/>
    <cellStyle name="Примечание 3 10 4 2" xfId="26123"/>
    <cellStyle name="Примечание 3 10 5" xfId="26124"/>
    <cellStyle name="Примечание 3 10 5 2" xfId="26125"/>
    <cellStyle name="Примечание 3 10 6" xfId="26126"/>
    <cellStyle name="Примечание 3 10 6 2" xfId="26127"/>
    <cellStyle name="Примечание 3 10 7" xfId="26128"/>
    <cellStyle name="Примечание 3 10 7 2" xfId="26129"/>
    <cellStyle name="Примечание 3 10 8" xfId="26130"/>
    <cellStyle name="Примечание 3 10 8 2" xfId="26131"/>
    <cellStyle name="Примечание 3 11" xfId="26132"/>
    <cellStyle name="Примечание 3 11 2" xfId="26133"/>
    <cellStyle name="Примечание 3 11 2 2" xfId="26134"/>
    <cellStyle name="Примечание 3 11 2 2 2" xfId="26135"/>
    <cellStyle name="Примечание 3 11 2 2 3" xfId="26136"/>
    <cellStyle name="Примечание 3 11 2 2 4" xfId="26137"/>
    <cellStyle name="Примечание 3 11 2 2 5" xfId="26138"/>
    <cellStyle name="Примечание 3 11 2 3" xfId="26139"/>
    <cellStyle name="Примечание 3 11 2 3 2" xfId="26140"/>
    <cellStyle name="Примечание 3 11 2 4" xfId="26141"/>
    <cellStyle name="Примечание 3 11 2 4 2" xfId="26142"/>
    <cellStyle name="Примечание 3 11 2 5" xfId="26143"/>
    <cellStyle name="Примечание 3 11 2 5 2" xfId="26144"/>
    <cellStyle name="Примечание 3 11 2 6" xfId="26145"/>
    <cellStyle name="Примечание 3 11 2 6 2" xfId="26146"/>
    <cellStyle name="Примечание 3 11 2 7" xfId="26147"/>
    <cellStyle name="Примечание 3 11 3" xfId="26148"/>
    <cellStyle name="Примечание 3 11 3 2" xfId="26149"/>
    <cellStyle name="Примечание 3 11 3 2 2" xfId="26150"/>
    <cellStyle name="Примечание 3 11 3 3" xfId="26151"/>
    <cellStyle name="Примечание 3 11 3 3 2" xfId="26152"/>
    <cellStyle name="Примечание 3 11 3 4" xfId="26153"/>
    <cellStyle name="Примечание 3 11 3 4 2" xfId="26154"/>
    <cellStyle name="Примечание 3 11 3 5" xfId="26155"/>
    <cellStyle name="Примечание 3 11 3 5 2" xfId="26156"/>
    <cellStyle name="Примечание 3 11 3 6" xfId="26157"/>
    <cellStyle name="Примечание 3 11 3 6 2" xfId="26158"/>
    <cellStyle name="Примечание 3 11 3 7" xfId="26159"/>
    <cellStyle name="Примечание 3 11 4" xfId="26160"/>
    <cellStyle name="Примечание 3 11 4 2" xfId="26161"/>
    <cellStyle name="Примечание 3 11 5" xfId="26162"/>
    <cellStyle name="Примечание 3 11 5 2" xfId="26163"/>
    <cellStyle name="Примечание 3 11 6" xfId="26164"/>
    <cellStyle name="Примечание 3 11 6 2" xfId="26165"/>
    <cellStyle name="Примечание 3 11 7" xfId="26166"/>
    <cellStyle name="Примечание 3 11 7 2" xfId="26167"/>
    <cellStyle name="Примечание 3 11 8" xfId="26168"/>
    <cellStyle name="Примечание 3 11 8 2" xfId="26169"/>
    <cellStyle name="Примечание 3 12" xfId="26170"/>
    <cellStyle name="Примечание 3 12 2" xfId="26171"/>
    <cellStyle name="Примечание 3 12 2 2" xfId="26172"/>
    <cellStyle name="Примечание 3 12 2 2 2" xfId="26173"/>
    <cellStyle name="Примечание 3 12 2 2 3" xfId="26174"/>
    <cellStyle name="Примечание 3 12 2 2 4" xfId="26175"/>
    <cellStyle name="Примечание 3 12 2 2 5" xfId="26176"/>
    <cellStyle name="Примечание 3 12 2 3" xfId="26177"/>
    <cellStyle name="Примечание 3 12 2 3 2" xfId="26178"/>
    <cellStyle name="Примечание 3 12 2 4" xfId="26179"/>
    <cellStyle name="Примечание 3 12 2 4 2" xfId="26180"/>
    <cellStyle name="Примечание 3 12 2 5" xfId="26181"/>
    <cellStyle name="Примечание 3 12 2 5 2" xfId="26182"/>
    <cellStyle name="Примечание 3 12 2 6" xfId="26183"/>
    <cellStyle name="Примечание 3 12 2 6 2" xfId="26184"/>
    <cellStyle name="Примечание 3 12 2 7" xfId="26185"/>
    <cellStyle name="Примечание 3 12 3" xfId="26186"/>
    <cellStyle name="Примечание 3 12 3 2" xfId="26187"/>
    <cellStyle name="Примечание 3 12 3 2 2" xfId="26188"/>
    <cellStyle name="Примечание 3 12 3 3" xfId="26189"/>
    <cellStyle name="Примечание 3 12 3 3 2" xfId="26190"/>
    <cellStyle name="Примечание 3 12 3 4" xfId="26191"/>
    <cellStyle name="Примечание 3 12 3 4 2" xfId="26192"/>
    <cellStyle name="Примечание 3 12 3 5" xfId="26193"/>
    <cellStyle name="Примечание 3 12 3 5 2" xfId="26194"/>
    <cellStyle name="Примечание 3 12 3 6" xfId="26195"/>
    <cellStyle name="Примечание 3 12 3 6 2" xfId="26196"/>
    <cellStyle name="Примечание 3 12 3 7" xfId="26197"/>
    <cellStyle name="Примечание 3 12 4" xfId="26198"/>
    <cellStyle name="Примечание 3 12 4 2" xfId="26199"/>
    <cellStyle name="Примечание 3 12 5" xfId="26200"/>
    <cellStyle name="Примечание 3 12 5 2" xfId="26201"/>
    <cellStyle name="Примечание 3 12 6" xfId="26202"/>
    <cellStyle name="Примечание 3 12 6 2" xfId="26203"/>
    <cellStyle name="Примечание 3 12 7" xfId="26204"/>
    <cellStyle name="Примечание 3 12 7 2" xfId="26205"/>
    <cellStyle name="Примечание 3 12 8" xfId="26206"/>
    <cellStyle name="Примечание 3 12 8 2" xfId="26207"/>
    <cellStyle name="Примечание 3 13" xfId="26208"/>
    <cellStyle name="Примечание 3 13 2" xfId="26209"/>
    <cellStyle name="Примечание 3 13 2 2" xfId="26210"/>
    <cellStyle name="Примечание 3 13 2 2 2" xfId="26211"/>
    <cellStyle name="Примечание 3 13 2 2 3" xfId="26212"/>
    <cellStyle name="Примечание 3 13 2 2 4" xfId="26213"/>
    <cellStyle name="Примечание 3 13 2 2 5" xfId="26214"/>
    <cellStyle name="Примечание 3 13 2 3" xfId="26215"/>
    <cellStyle name="Примечание 3 13 2 3 2" xfId="26216"/>
    <cellStyle name="Примечание 3 13 2 4" xfId="26217"/>
    <cellStyle name="Примечание 3 13 2 4 2" xfId="26218"/>
    <cellStyle name="Примечание 3 13 2 5" xfId="26219"/>
    <cellStyle name="Примечание 3 13 2 5 2" xfId="26220"/>
    <cellStyle name="Примечание 3 13 2 6" xfId="26221"/>
    <cellStyle name="Примечание 3 13 2 6 2" xfId="26222"/>
    <cellStyle name="Примечание 3 13 2 7" xfId="26223"/>
    <cellStyle name="Примечание 3 13 3" xfId="26224"/>
    <cellStyle name="Примечание 3 13 3 2" xfId="26225"/>
    <cellStyle name="Примечание 3 13 3 2 2" xfId="26226"/>
    <cellStyle name="Примечание 3 13 3 3" xfId="26227"/>
    <cellStyle name="Примечание 3 13 3 3 2" xfId="26228"/>
    <cellStyle name="Примечание 3 13 3 4" xfId="26229"/>
    <cellStyle name="Примечание 3 13 3 4 2" xfId="26230"/>
    <cellStyle name="Примечание 3 13 3 5" xfId="26231"/>
    <cellStyle name="Примечание 3 13 3 5 2" xfId="26232"/>
    <cellStyle name="Примечание 3 13 3 6" xfId="26233"/>
    <cellStyle name="Примечание 3 13 3 6 2" xfId="26234"/>
    <cellStyle name="Примечание 3 13 3 7" xfId="26235"/>
    <cellStyle name="Примечание 3 13 4" xfId="26236"/>
    <cellStyle name="Примечание 3 13 4 2" xfId="26237"/>
    <cellStyle name="Примечание 3 13 5" xfId="26238"/>
    <cellStyle name="Примечание 3 13 5 2" xfId="26239"/>
    <cellStyle name="Примечание 3 13 6" xfId="26240"/>
    <cellStyle name="Примечание 3 13 6 2" xfId="26241"/>
    <cellStyle name="Примечание 3 13 7" xfId="26242"/>
    <cellStyle name="Примечание 3 13 7 2" xfId="26243"/>
    <cellStyle name="Примечание 3 13 8" xfId="26244"/>
    <cellStyle name="Примечание 3 13 8 2" xfId="26245"/>
    <cellStyle name="Примечание 3 14" xfId="26246"/>
    <cellStyle name="Примечание 3 14 2" xfId="26247"/>
    <cellStyle name="Примечание 3 14 2 2" xfId="26248"/>
    <cellStyle name="Примечание 3 14 2 2 2" xfId="26249"/>
    <cellStyle name="Примечание 3 14 2 2 3" xfId="26250"/>
    <cellStyle name="Примечание 3 14 2 2 4" xfId="26251"/>
    <cellStyle name="Примечание 3 14 2 2 5" xfId="26252"/>
    <cellStyle name="Примечание 3 14 2 3" xfId="26253"/>
    <cellStyle name="Примечание 3 14 2 3 2" xfId="26254"/>
    <cellStyle name="Примечание 3 14 2 4" xfId="26255"/>
    <cellStyle name="Примечание 3 14 2 4 2" xfId="26256"/>
    <cellStyle name="Примечание 3 14 2 5" xfId="26257"/>
    <cellStyle name="Примечание 3 14 2 5 2" xfId="26258"/>
    <cellStyle name="Примечание 3 14 2 6" xfId="26259"/>
    <cellStyle name="Примечание 3 14 2 6 2" xfId="26260"/>
    <cellStyle name="Примечание 3 14 2 7" xfId="26261"/>
    <cellStyle name="Примечание 3 14 3" xfId="26262"/>
    <cellStyle name="Примечание 3 14 3 2" xfId="26263"/>
    <cellStyle name="Примечание 3 14 3 2 2" xfId="26264"/>
    <cellStyle name="Примечание 3 14 3 3" xfId="26265"/>
    <cellStyle name="Примечание 3 14 3 3 2" xfId="26266"/>
    <cellStyle name="Примечание 3 14 3 4" xfId="26267"/>
    <cellStyle name="Примечание 3 14 3 4 2" xfId="26268"/>
    <cellStyle name="Примечание 3 14 3 5" xfId="26269"/>
    <cellStyle name="Примечание 3 14 3 5 2" xfId="26270"/>
    <cellStyle name="Примечание 3 14 3 6" xfId="26271"/>
    <cellStyle name="Примечание 3 14 3 6 2" xfId="26272"/>
    <cellStyle name="Примечание 3 14 3 7" xfId="26273"/>
    <cellStyle name="Примечание 3 14 4" xfId="26274"/>
    <cellStyle name="Примечание 3 14 4 2" xfId="26275"/>
    <cellStyle name="Примечание 3 14 5" xfId="26276"/>
    <cellStyle name="Примечание 3 14 5 2" xfId="26277"/>
    <cellStyle name="Примечание 3 14 6" xfId="26278"/>
    <cellStyle name="Примечание 3 14 6 2" xfId="26279"/>
    <cellStyle name="Примечание 3 14 7" xfId="26280"/>
    <cellStyle name="Примечание 3 14 7 2" xfId="26281"/>
    <cellStyle name="Примечание 3 14 8" xfId="26282"/>
    <cellStyle name="Примечание 3 14 8 2" xfId="26283"/>
    <cellStyle name="Примечание 3 15" xfId="26284"/>
    <cellStyle name="Примечание 3 15 2" xfId="26285"/>
    <cellStyle name="Примечание 3 15 2 2" xfId="26286"/>
    <cellStyle name="Примечание 3 15 2 2 2" xfId="26287"/>
    <cellStyle name="Примечание 3 15 2 2 3" xfId="26288"/>
    <cellStyle name="Примечание 3 15 2 2 4" xfId="26289"/>
    <cellStyle name="Примечание 3 15 2 2 5" xfId="26290"/>
    <cellStyle name="Примечание 3 15 2 3" xfId="26291"/>
    <cellStyle name="Примечание 3 15 2 3 2" xfId="26292"/>
    <cellStyle name="Примечание 3 15 2 4" xfId="26293"/>
    <cellStyle name="Примечание 3 15 2 4 2" xfId="26294"/>
    <cellStyle name="Примечание 3 15 2 5" xfId="26295"/>
    <cellStyle name="Примечание 3 15 2 5 2" xfId="26296"/>
    <cellStyle name="Примечание 3 15 2 6" xfId="26297"/>
    <cellStyle name="Примечание 3 15 2 6 2" xfId="26298"/>
    <cellStyle name="Примечание 3 15 2 7" xfId="26299"/>
    <cellStyle name="Примечание 3 15 3" xfId="26300"/>
    <cellStyle name="Примечание 3 15 3 2" xfId="26301"/>
    <cellStyle name="Примечание 3 15 3 2 2" xfId="26302"/>
    <cellStyle name="Примечание 3 15 3 3" xfId="26303"/>
    <cellStyle name="Примечание 3 15 3 3 2" xfId="26304"/>
    <cellStyle name="Примечание 3 15 3 4" xfId="26305"/>
    <cellStyle name="Примечание 3 15 3 4 2" xfId="26306"/>
    <cellStyle name="Примечание 3 15 3 5" xfId="26307"/>
    <cellStyle name="Примечание 3 15 3 5 2" xfId="26308"/>
    <cellStyle name="Примечание 3 15 3 6" xfId="26309"/>
    <cellStyle name="Примечание 3 15 3 6 2" xfId="26310"/>
    <cellStyle name="Примечание 3 15 3 7" xfId="26311"/>
    <cellStyle name="Примечание 3 15 4" xfId="26312"/>
    <cellStyle name="Примечание 3 15 4 2" xfId="26313"/>
    <cellStyle name="Примечание 3 15 5" xfId="26314"/>
    <cellStyle name="Примечание 3 15 5 2" xfId="26315"/>
    <cellStyle name="Примечание 3 15 6" xfId="26316"/>
    <cellStyle name="Примечание 3 15 6 2" xfId="26317"/>
    <cellStyle name="Примечание 3 15 7" xfId="26318"/>
    <cellStyle name="Примечание 3 15 7 2" xfId="26319"/>
    <cellStyle name="Примечание 3 15 8" xfId="26320"/>
    <cellStyle name="Примечание 3 15 8 2" xfId="26321"/>
    <cellStyle name="Примечание 3 16" xfId="26322"/>
    <cellStyle name="Примечание 3 16 2" xfId="26323"/>
    <cellStyle name="Примечание 3 16 2 2" xfId="26324"/>
    <cellStyle name="Примечание 3 16 2 3" xfId="26325"/>
    <cellStyle name="Примечание 3 16 2 4" xfId="26326"/>
    <cellStyle name="Примечание 3 16 2 5" xfId="26327"/>
    <cellStyle name="Примечание 3 16 3" xfId="26328"/>
    <cellStyle name="Примечание 3 16 3 2" xfId="26329"/>
    <cellStyle name="Примечание 3 16 4" xfId="26330"/>
    <cellStyle name="Примечание 3 16 4 2" xfId="26331"/>
    <cellStyle name="Примечание 3 16 5" xfId="26332"/>
    <cellStyle name="Примечание 3 16 5 2" xfId="26333"/>
    <cellStyle name="Примечание 3 16 6" xfId="26334"/>
    <cellStyle name="Примечание 3 16 6 2" xfId="26335"/>
    <cellStyle name="Примечание 3 16 7" xfId="26336"/>
    <cellStyle name="Примечание 3 17" xfId="26337"/>
    <cellStyle name="Примечание 3 17 2" xfId="26338"/>
    <cellStyle name="Примечание 3 17 2 2" xfId="26339"/>
    <cellStyle name="Примечание 3 17 3" xfId="26340"/>
    <cellStyle name="Примечание 3 17 3 2" xfId="26341"/>
    <cellStyle name="Примечание 3 17 4" xfId="26342"/>
    <cellStyle name="Примечание 3 17 4 2" xfId="26343"/>
    <cellStyle name="Примечание 3 17 5" xfId="26344"/>
    <cellStyle name="Примечание 3 17 5 2" xfId="26345"/>
    <cellStyle name="Примечание 3 17 6" xfId="26346"/>
    <cellStyle name="Примечание 3 17 6 2" xfId="26347"/>
    <cellStyle name="Примечание 3 17 7" xfId="26348"/>
    <cellStyle name="Примечание 3 18" xfId="26349"/>
    <cellStyle name="Примечание 3 18 2" xfId="26350"/>
    <cellStyle name="Примечание 3 18 2 2" xfId="26351"/>
    <cellStyle name="Примечание 3 18 3" xfId="26352"/>
    <cellStyle name="Примечание 3 18 3 2" xfId="26353"/>
    <cellStyle name="Примечание 3 18 4" xfId="26354"/>
    <cellStyle name="Примечание 3 18 4 2" xfId="26355"/>
    <cellStyle name="Примечание 3 18 5" xfId="26356"/>
    <cellStyle name="Примечание 3 18 5 2" xfId="26357"/>
    <cellStyle name="Примечание 3 18 6" xfId="26358"/>
    <cellStyle name="Примечание 3 18 6 2" xfId="26359"/>
    <cellStyle name="Примечание 3 18 7" xfId="26360"/>
    <cellStyle name="Примечание 3 19" xfId="26361"/>
    <cellStyle name="Примечание 3 19 2" xfId="26362"/>
    <cellStyle name="Примечание 3 19 2 2" xfId="26363"/>
    <cellStyle name="Примечание 3 19 3" xfId="26364"/>
    <cellStyle name="Примечание 3 19 3 2" xfId="26365"/>
    <cellStyle name="Примечание 3 19 4" xfId="26366"/>
    <cellStyle name="Примечание 3 19 4 2" xfId="26367"/>
    <cellStyle name="Примечание 3 19 5" xfId="26368"/>
    <cellStyle name="Примечание 3 19 5 2" xfId="26369"/>
    <cellStyle name="Примечание 3 19 6" xfId="26370"/>
    <cellStyle name="Примечание 3 19 6 2" xfId="26371"/>
    <cellStyle name="Примечание 3 19 7" xfId="26372"/>
    <cellStyle name="Примечание 3 2" xfId="26373"/>
    <cellStyle name="Примечание 3 2 2" xfId="26374"/>
    <cellStyle name="Примечание 3 2 2 2" xfId="26375"/>
    <cellStyle name="Примечание 3 2 2 2 2" xfId="26376"/>
    <cellStyle name="Примечание 3 2 2 2 3" xfId="26377"/>
    <cellStyle name="Примечание 3 2 2 2 4" xfId="26378"/>
    <cellStyle name="Примечание 3 2 2 2 5" xfId="26379"/>
    <cellStyle name="Примечание 3 2 2 3" xfId="26380"/>
    <cellStyle name="Примечание 3 2 2 3 2" xfId="26381"/>
    <cellStyle name="Примечание 3 2 2 4" xfId="26382"/>
    <cellStyle name="Примечание 3 2 2 4 2" xfId="26383"/>
    <cellStyle name="Примечание 3 2 2 5" xfId="26384"/>
    <cellStyle name="Примечание 3 2 2 5 2" xfId="26385"/>
    <cellStyle name="Примечание 3 2 2 6" xfId="26386"/>
    <cellStyle name="Примечание 3 2 2 6 2" xfId="26387"/>
    <cellStyle name="Примечание 3 2 2 7" xfId="26388"/>
    <cellStyle name="Примечание 3 2 3" xfId="26389"/>
    <cellStyle name="Примечание 3 2 3 2" xfId="26390"/>
    <cellStyle name="Примечание 3 2 3 2 2" xfId="26391"/>
    <cellStyle name="Примечание 3 2 3 3" xfId="26392"/>
    <cellStyle name="Примечание 3 2 3 3 2" xfId="26393"/>
    <cellStyle name="Примечание 3 2 3 4" xfId="26394"/>
    <cellStyle name="Примечание 3 2 3 4 2" xfId="26395"/>
    <cellStyle name="Примечание 3 2 3 5" xfId="26396"/>
    <cellStyle name="Примечание 3 2 3 5 2" xfId="26397"/>
    <cellStyle name="Примечание 3 2 3 6" xfId="26398"/>
    <cellStyle name="Примечание 3 2 3 6 2" xfId="26399"/>
    <cellStyle name="Примечание 3 2 3 7" xfId="26400"/>
    <cellStyle name="Примечание 3 2 4" xfId="26401"/>
    <cellStyle name="Примечание 3 2 4 2" xfId="26402"/>
    <cellStyle name="Примечание 3 2 5" xfId="26403"/>
    <cellStyle name="Примечание 3 2 5 2" xfId="26404"/>
    <cellStyle name="Примечание 3 2 6" xfId="26405"/>
    <cellStyle name="Примечание 3 2 6 2" xfId="26406"/>
    <cellStyle name="Примечание 3 2 7" xfId="26407"/>
    <cellStyle name="Примечание 3 2 7 2" xfId="26408"/>
    <cellStyle name="Примечание 3 2 8" xfId="26409"/>
    <cellStyle name="Примечание 3 2 8 2" xfId="26410"/>
    <cellStyle name="Примечание 3 20" xfId="26411"/>
    <cellStyle name="Примечание 3 20 2" xfId="26412"/>
    <cellStyle name="Примечание 3 21" xfId="26413"/>
    <cellStyle name="Примечание 3 21 2" xfId="26414"/>
    <cellStyle name="Примечание 3 22" xfId="26415"/>
    <cellStyle name="Примечание 3 22 2" xfId="26416"/>
    <cellStyle name="Примечание 3 23" xfId="26417"/>
    <cellStyle name="Примечание 3 23 2" xfId="26418"/>
    <cellStyle name="Примечание 3 24" xfId="26419"/>
    <cellStyle name="Примечание 3 24 2" xfId="26420"/>
    <cellStyle name="Примечание 3 25" xfId="26421"/>
    <cellStyle name="Примечание 3 25 2" xfId="26422"/>
    <cellStyle name="Примечание 3 3" xfId="26423"/>
    <cellStyle name="Примечание 3 3 2" xfId="26424"/>
    <cellStyle name="Примечание 3 3 2 2" xfId="26425"/>
    <cellStyle name="Примечание 3 3 2 2 2" xfId="26426"/>
    <cellStyle name="Примечание 3 3 2 2 3" xfId="26427"/>
    <cellStyle name="Примечание 3 3 2 2 4" xfId="26428"/>
    <cellStyle name="Примечание 3 3 2 2 5" xfId="26429"/>
    <cellStyle name="Примечание 3 3 2 3" xfId="26430"/>
    <cellStyle name="Примечание 3 3 2 3 2" xfId="26431"/>
    <cellStyle name="Примечание 3 3 2 4" xfId="26432"/>
    <cellStyle name="Примечание 3 3 2 4 2" xfId="26433"/>
    <cellStyle name="Примечание 3 3 2 5" xfId="26434"/>
    <cellStyle name="Примечание 3 3 2 5 2" xfId="26435"/>
    <cellStyle name="Примечание 3 3 2 6" xfId="26436"/>
    <cellStyle name="Примечание 3 3 2 6 2" xfId="26437"/>
    <cellStyle name="Примечание 3 3 2 7" xfId="26438"/>
    <cellStyle name="Примечание 3 3 3" xfId="26439"/>
    <cellStyle name="Примечание 3 3 3 2" xfId="26440"/>
    <cellStyle name="Примечание 3 3 3 2 2" xfId="26441"/>
    <cellStyle name="Примечание 3 3 3 3" xfId="26442"/>
    <cellStyle name="Примечание 3 3 3 3 2" xfId="26443"/>
    <cellStyle name="Примечание 3 3 3 4" xfId="26444"/>
    <cellStyle name="Примечание 3 3 3 4 2" xfId="26445"/>
    <cellStyle name="Примечание 3 3 3 5" xfId="26446"/>
    <cellStyle name="Примечание 3 3 3 5 2" xfId="26447"/>
    <cellStyle name="Примечание 3 3 3 6" xfId="26448"/>
    <cellStyle name="Примечание 3 3 3 6 2" xfId="26449"/>
    <cellStyle name="Примечание 3 3 3 7" xfId="26450"/>
    <cellStyle name="Примечание 3 3 4" xfId="26451"/>
    <cellStyle name="Примечание 3 3 4 2" xfId="26452"/>
    <cellStyle name="Примечание 3 3 5" xfId="26453"/>
    <cellStyle name="Примечание 3 3 5 2" xfId="26454"/>
    <cellStyle name="Примечание 3 3 6" xfId="26455"/>
    <cellStyle name="Примечание 3 3 6 2" xfId="26456"/>
    <cellStyle name="Примечание 3 3 7" xfId="26457"/>
    <cellStyle name="Примечание 3 3 7 2" xfId="26458"/>
    <cellStyle name="Примечание 3 3 8" xfId="26459"/>
    <cellStyle name="Примечание 3 3 8 2" xfId="26460"/>
    <cellStyle name="Примечание 3 4" xfId="26461"/>
    <cellStyle name="Примечание 3 4 2" xfId="26462"/>
    <cellStyle name="Примечание 3 4 2 2" xfId="26463"/>
    <cellStyle name="Примечание 3 4 2 2 2" xfId="26464"/>
    <cellStyle name="Примечание 3 4 2 2 3" xfId="26465"/>
    <cellStyle name="Примечание 3 4 2 2 4" xfId="26466"/>
    <cellStyle name="Примечание 3 4 2 2 5" xfId="26467"/>
    <cellStyle name="Примечание 3 4 2 3" xfId="26468"/>
    <cellStyle name="Примечание 3 4 2 3 2" xfId="26469"/>
    <cellStyle name="Примечание 3 4 2 4" xfId="26470"/>
    <cellStyle name="Примечание 3 4 2 4 2" xfId="26471"/>
    <cellStyle name="Примечание 3 4 2 5" xfId="26472"/>
    <cellStyle name="Примечание 3 4 2 5 2" xfId="26473"/>
    <cellStyle name="Примечание 3 4 2 6" xfId="26474"/>
    <cellStyle name="Примечание 3 4 2 6 2" xfId="26475"/>
    <cellStyle name="Примечание 3 4 2 7" xfId="26476"/>
    <cellStyle name="Примечание 3 4 3" xfId="26477"/>
    <cellStyle name="Примечание 3 4 3 2" xfId="26478"/>
    <cellStyle name="Примечание 3 4 3 2 2" xfId="26479"/>
    <cellStyle name="Примечание 3 4 3 3" xfId="26480"/>
    <cellStyle name="Примечание 3 4 3 3 2" xfId="26481"/>
    <cellStyle name="Примечание 3 4 3 4" xfId="26482"/>
    <cellStyle name="Примечание 3 4 3 4 2" xfId="26483"/>
    <cellStyle name="Примечание 3 4 3 5" xfId="26484"/>
    <cellStyle name="Примечание 3 4 3 5 2" xfId="26485"/>
    <cellStyle name="Примечание 3 4 3 6" xfId="26486"/>
    <cellStyle name="Примечание 3 4 3 6 2" xfId="26487"/>
    <cellStyle name="Примечание 3 4 3 7" xfId="26488"/>
    <cellStyle name="Примечание 3 4 4" xfId="26489"/>
    <cellStyle name="Примечание 3 4 4 2" xfId="26490"/>
    <cellStyle name="Примечание 3 4 5" xfId="26491"/>
    <cellStyle name="Примечание 3 4 5 2" xfId="26492"/>
    <cellStyle name="Примечание 3 4 6" xfId="26493"/>
    <cellStyle name="Примечание 3 4 6 2" xfId="26494"/>
    <cellStyle name="Примечание 3 4 7" xfId="26495"/>
    <cellStyle name="Примечание 3 4 7 2" xfId="26496"/>
    <cellStyle name="Примечание 3 4 8" xfId="26497"/>
    <cellStyle name="Примечание 3 4 8 2" xfId="26498"/>
    <cellStyle name="Примечание 3 5" xfId="26499"/>
    <cellStyle name="Примечание 3 5 2" xfId="26500"/>
    <cellStyle name="Примечание 3 5 2 2" xfId="26501"/>
    <cellStyle name="Примечание 3 5 2 2 2" xfId="26502"/>
    <cellStyle name="Примечание 3 5 2 2 3" xfId="26503"/>
    <cellStyle name="Примечание 3 5 2 2 4" xfId="26504"/>
    <cellStyle name="Примечание 3 5 2 2 5" xfId="26505"/>
    <cellStyle name="Примечание 3 5 2 3" xfId="26506"/>
    <cellStyle name="Примечание 3 5 2 3 2" xfId="26507"/>
    <cellStyle name="Примечание 3 5 2 4" xfId="26508"/>
    <cellStyle name="Примечание 3 5 2 4 2" xfId="26509"/>
    <cellStyle name="Примечание 3 5 2 5" xfId="26510"/>
    <cellStyle name="Примечание 3 5 2 5 2" xfId="26511"/>
    <cellStyle name="Примечание 3 5 2 6" xfId="26512"/>
    <cellStyle name="Примечание 3 5 2 6 2" xfId="26513"/>
    <cellStyle name="Примечание 3 5 2 7" xfId="26514"/>
    <cellStyle name="Примечание 3 5 3" xfId="26515"/>
    <cellStyle name="Примечание 3 5 3 2" xfId="26516"/>
    <cellStyle name="Примечание 3 5 3 2 2" xfId="26517"/>
    <cellStyle name="Примечание 3 5 3 3" xfId="26518"/>
    <cellStyle name="Примечание 3 5 3 3 2" xfId="26519"/>
    <cellStyle name="Примечание 3 5 3 4" xfId="26520"/>
    <cellStyle name="Примечание 3 5 3 4 2" xfId="26521"/>
    <cellStyle name="Примечание 3 5 3 5" xfId="26522"/>
    <cellStyle name="Примечание 3 5 3 5 2" xfId="26523"/>
    <cellStyle name="Примечание 3 5 3 6" xfId="26524"/>
    <cellStyle name="Примечание 3 5 3 6 2" xfId="26525"/>
    <cellStyle name="Примечание 3 5 3 7" xfId="26526"/>
    <cellStyle name="Примечание 3 5 4" xfId="26527"/>
    <cellStyle name="Примечание 3 5 4 2" xfId="26528"/>
    <cellStyle name="Примечание 3 5 5" xfId="26529"/>
    <cellStyle name="Примечание 3 5 5 2" xfId="26530"/>
    <cellStyle name="Примечание 3 5 6" xfId="26531"/>
    <cellStyle name="Примечание 3 5 6 2" xfId="26532"/>
    <cellStyle name="Примечание 3 5 7" xfId="26533"/>
    <cellStyle name="Примечание 3 5 7 2" xfId="26534"/>
    <cellStyle name="Примечание 3 5 8" xfId="26535"/>
    <cellStyle name="Примечание 3 5 8 2" xfId="26536"/>
    <cellStyle name="Примечание 3 6" xfId="26537"/>
    <cellStyle name="Примечание 3 6 2" xfId="26538"/>
    <cellStyle name="Примечание 3 6 2 2" xfId="26539"/>
    <cellStyle name="Примечание 3 6 2 2 2" xfId="26540"/>
    <cellStyle name="Примечание 3 6 2 2 3" xfId="26541"/>
    <cellStyle name="Примечание 3 6 2 2 4" xfId="26542"/>
    <cellStyle name="Примечание 3 6 2 2 5" xfId="26543"/>
    <cellStyle name="Примечание 3 6 2 3" xfId="26544"/>
    <cellStyle name="Примечание 3 6 2 3 2" xfId="26545"/>
    <cellStyle name="Примечание 3 6 2 4" xfId="26546"/>
    <cellStyle name="Примечание 3 6 2 4 2" xfId="26547"/>
    <cellStyle name="Примечание 3 6 2 5" xfId="26548"/>
    <cellStyle name="Примечание 3 6 2 5 2" xfId="26549"/>
    <cellStyle name="Примечание 3 6 2 6" xfId="26550"/>
    <cellStyle name="Примечание 3 6 2 6 2" xfId="26551"/>
    <cellStyle name="Примечание 3 6 2 7" xfId="26552"/>
    <cellStyle name="Примечание 3 6 3" xfId="26553"/>
    <cellStyle name="Примечание 3 6 3 2" xfId="26554"/>
    <cellStyle name="Примечание 3 6 3 2 2" xfId="26555"/>
    <cellStyle name="Примечание 3 6 3 3" xfId="26556"/>
    <cellStyle name="Примечание 3 6 3 3 2" xfId="26557"/>
    <cellStyle name="Примечание 3 6 3 4" xfId="26558"/>
    <cellStyle name="Примечание 3 6 3 4 2" xfId="26559"/>
    <cellStyle name="Примечание 3 6 3 5" xfId="26560"/>
    <cellStyle name="Примечание 3 6 3 5 2" xfId="26561"/>
    <cellStyle name="Примечание 3 6 3 6" xfId="26562"/>
    <cellStyle name="Примечание 3 6 3 6 2" xfId="26563"/>
    <cellStyle name="Примечание 3 6 3 7" xfId="26564"/>
    <cellStyle name="Примечание 3 6 4" xfId="26565"/>
    <cellStyle name="Примечание 3 6 4 2" xfId="26566"/>
    <cellStyle name="Примечание 3 6 5" xfId="26567"/>
    <cellStyle name="Примечание 3 6 5 2" xfId="26568"/>
    <cellStyle name="Примечание 3 6 6" xfId="26569"/>
    <cellStyle name="Примечание 3 6 6 2" xfId="26570"/>
    <cellStyle name="Примечание 3 6 7" xfId="26571"/>
    <cellStyle name="Примечание 3 6 7 2" xfId="26572"/>
    <cellStyle name="Примечание 3 6 8" xfId="26573"/>
    <cellStyle name="Примечание 3 6 8 2" xfId="26574"/>
    <cellStyle name="Примечание 3 7" xfId="26575"/>
    <cellStyle name="Примечание 3 7 2" xfId="26576"/>
    <cellStyle name="Примечание 3 7 2 2" xfId="26577"/>
    <cellStyle name="Примечание 3 7 2 2 2" xfId="26578"/>
    <cellStyle name="Примечание 3 7 2 2 3" xfId="26579"/>
    <cellStyle name="Примечание 3 7 2 2 4" xfId="26580"/>
    <cellStyle name="Примечание 3 7 2 2 5" xfId="26581"/>
    <cellStyle name="Примечание 3 7 2 3" xfId="26582"/>
    <cellStyle name="Примечание 3 7 2 3 2" xfId="26583"/>
    <cellStyle name="Примечание 3 7 2 4" xfId="26584"/>
    <cellStyle name="Примечание 3 7 2 4 2" xfId="26585"/>
    <cellStyle name="Примечание 3 7 2 5" xfId="26586"/>
    <cellStyle name="Примечание 3 7 2 5 2" xfId="26587"/>
    <cellStyle name="Примечание 3 7 2 6" xfId="26588"/>
    <cellStyle name="Примечание 3 7 2 6 2" xfId="26589"/>
    <cellStyle name="Примечание 3 7 2 7" xfId="26590"/>
    <cellStyle name="Примечание 3 7 3" xfId="26591"/>
    <cellStyle name="Примечание 3 7 3 2" xfId="26592"/>
    <cellStyle name="Примечание 3 7 3 2 2" xfId="26593"/>
    <cellStyle name="Примечание 3 7 3 3" xfId="26594"/>
    <cellStyle name="Примечание 3 7 3 3 2" xfId="26595"/>
    <cellStyle name="Примечание 3 7 3 4" xfId="26596"/>
    <cellStyle name="Примечание 3 7 3 4 2" xfId="26597"/>
    <cellStyle name="Примечание 3 7 3 5" xfId="26598"/>
    <cellStyle name="Примечание 3 7 3 5 2" xfId="26599"/>
    <cellStyle name="Примечание 3 7 3 6" xfId="26600"/>
    <cellStyle name="Примечание 3 7 3 6 2" xfId="26601"/>
    <cellStyle name="Примечание 3 7 3 7" xfId="26602"/>
    <cellStyle name="Примечание 3 7 4" xfId="26603"/>
    <cellStyle name="Примечание 3 7 4 2" xfId="26604"/>
    <cellStyle name="Примечание 3 7 5" xfId="26605"/>
    <cellStyle name="Примечание 3 7 5 2" xfId="26606"/>
    <cellStyle name="Примечание 3 7 6" xfId="26607"/>
    <cellStyle name="Примечание 3 7 6 2" xfId="26608"/>
    <cellStyle name="Примечание 3 7 7" xfId="26609"/>
    <cellStyle name="Примечание 3 7 7 2" xfId="26610"/>
    <cellStyle name="Примечание 3 7 8" xfId="26611"/>
    <cellStyle name="Примечание 3 7 8 2" xfId="26612"/>
    <cellStyle name="Примечание 3 8" xfId="26613"/>
    <cellStyle name="Примечание 3 8 2" xfId="26614"/>
    <cellStyle name="Примечание 3 8 2 2" xfId="26615"/>
    <cellStyle name="Примечание 3 8 2 2 2" xfId="26616"/>
    <cellStyle name="Примечание 3 8 2 2 3" xfId="26617"/>
    <cellStyle name="Примечание 3 8 2 2 4" xfId="26618"/>
    <cellStyle name="Примечание 3 8 2 2 5" xfId="26619"/>
    <cellStyle name="Примечание 3 8 2 3" xfId="26620"/>
    <cellStyle name="Примечание 3 8 2 3 2" xfId="26621"/>
    <cellStyle name="Примечание 3 8 2 4" xfId="26622"/>
    <cellStyle name="Примечание 3 8 2 4 2" xfId="26623"/>
    <cellStyle name="Примечание 3 8 2 5" xfId="26624"/>
    <cellStyle name="Примечание 3 8 2 5 2" xfId="26625"/>
    <cellStyle name="Примечание 3 8 2 6" xfId="26626"/>
    <cellStyle name="Примечание 3 8 2 6 2" xfId="26627"/>
    <cellStyle name="Примечание 3 8 2 7" xfId="26628"/>
    <cellStyle name="Примечание 3 8 3" xfId="26629"/>
    <cellStyle name="Примечание 3 8 3 2" xfId="26630"/>
    <cellStyle name="Примечание 3 8 3 2 2" xfId="26631"/>
    <cellStyle name="Примечание 3 8 3 3" xfId="26632"/>
    <cellStyle name="Примечание 3 8 3 3 2" xfId="26633"/>
    <cellStyle name="Примечание 3 8 3 4" xfId="26634"/>
    <cellStyle name="Примечание 3 8 3 4 2" xfId="26635"/>
    <cellStyle name="Примечание 3 8 3 5" xfId="26636"/>
    <cellStyle name="Примечание 3 8 3 5 2" xfId="26637"/>
    <cellStyle name="Примечание 3 8 3 6" xfId="26638"/>
    <cellStyle name="Примечание 3 8 3 6 2" xfId="26639"/>
    <cellStyle name="Примечание 3 8 3 7" xfId="26640"/>
    <cellStyle name="Примечание 3 8 4" xfId="26641"/>
    <cellStyle name="Примечание 3 8 4 2" xfId="26642"/>
    <cellStyle name="Примечание 3 8 5" xfId="26643"/>
    <cellStyle name="Примечание 3 8 5 2" xfId="26644"/>
    <cellStyle name="Примечание 3 8 6" xfId="26645"/>
    <cellStyle name="Примечание 3 8 6 2" xfId="26646"/>
    <cellStyle name="Примечание 3 8 7" xfId="26647"/>
    <cellStyle name="Примечание 3 8 7 2" xfId="26648"/>
    <cellStyle name="Примечание 3 8 8" xfId="26649"/>
    <cellStyle name="Примечание 3 8 8 2" xfId="26650"/>
    <cellStyle name="Примечание 3 9" xfId="26651"/>
    <cellStyle name="Примечание 3 9 2" xfId="26652"/>
    <cellStyle name="Примечание 3 9 2 2" xfId="26653"/>
    <cellStyle name="Примечание 3 9 2 2 2" xfId="26654"/>
    <cellStyle name="Примечание 3 9 2 2 3" xfId="26655"/>
    <cellStyle name="Примечание 3 9 2 2 4" xfId="26656"/>
    <cellStyle name="Примечание 3 9 2 2 5" xfId="26657"/>
    <cellStyle name="Примечание 3 9 2 3" xfId="26658"/>
    <cellStyle name="Примечание 3 9 2 3 2" xfId="26659"/>
    <cellStyle name="Примечание 3 9 2 4" xfId="26660"/>
    <cellStyle name="Примечание 3 9 2 4 2" xfId="26661"/>
    <cellStyle name="Примечание 3 9 2 5" xfId="26662"/>
    <cellStyle name="Примечание 3 9 2 5 2" xfId="26663"/>
    <cellStyle name="Примечание 3 9 2 6" xfId="26664"/>
    <cellStyle name="Примечание 3 9 2 6 2" xfId="26665"/>
    <cellStyle name="Примечание 3 9 2 7" xfId="26666"/>
    <cellStyle name="Примечание 3 9 3" xfId="26667"/>
    <cellStyle name="Примечание 3 9 3 2" xfId="26668"/>
    <cellStyle name="Примечание 3 9 3 2 2" xfId="26669"/>
    <cellStyle name="Примечание 3 9 3 3" xfId="26670"/>
    <cellStyle name="Примечание 3 9 3 3 2" xfId="26671"/>
    <cellStyle name="Примечание 3 9 3 4" xfId="26672"/>
    <cellStyle name="Примечание 3 9 3 4 2" xfId="26673"/>
    <cellStyle name="Примечание 3 9 3 5" xfId="26674"/>
    <cellStyle name="Примечание 3 9 3 5 2" xfId="26675"/>
    <cellStyle name="Примечание 3 9 3 6" xfId="26676"/>
    <cellStyle name="Примечание 3 9 3 6 2" xfId="26677"/>
    <cellStyle name="Примечание 3 9 3 7" xfId="26678"/>
    <cellStyle name="Примечание 3 9 4" xfId="26679"/>
    <cellStyle name="Примечание 3 9 4 2" xfId="26680"/>
    <cellStyle name="Примечание 3 9 5" xfId="26681"/>
    <cellStyle name="Примечание 3 9 5 2" xfId="26682"/>
    <cellStyle name="Примечание 3 9 6" xfId="26683"/>
    <cellStyle name="Примечание 3 9 6 2" xfId="26684"/>
    <cellStyle name="Примечание 3 9 7" xfId="26685"/>
    <cellStyle name="Примечание 3 9 7 2" xfId="26686"/>
    <cellStyle name="Примечание 3 9 8" xfId="26687"/>
    <cellStyle name="Примечание 3 9 8 2" xfId="26688"/>
    <cellStyle name="Примечание 30" xfId="26689"/>
    <cellStyle name="Примечание 31" xfId="26690"/>
    <cellStyle name="Примечание 32" xfId="26691"/>
    <cellStyle name="Примечание 33" xfId="26692"/>
    <cellStyle name="Примечание 34" xfId="26693"/>
    <cellStyle name="Примечание 35" xfId="26694"/>
    <cellStyle name="Примечание 36" xfId="26695"/>
    <cellStyle name="Примечание 37" xfId="26696"/>
    <cellStyle name="Примечание 38" xfId="26697"/>
    <cellStyle name="Примечание 39" xfId="26698"/>
    <cellStyle name="Примечание 4" xfId="26699"/>
    <cellStyle name="Примечание 4 10" xfId="26700"/>
    <cellStyle name="Примечание 4 10 2" xfId="26701"/>
    <cellStyle name="Примечание 4 11" xfId="26702"/>
    <cellStyle name="Примечание 4 11 2" xfId="26703"/>
    <cellStyle name="Примечание 4 2" xfId="26704"/>
    <cellStyle name="Примечание 4 2 2" xfId="26705"/>
    <cellStyle name="Примечание 4 2 2 2" xfId="26706"/>
    <cellStyle name="Примечание 4 2 2 3" xfId="26707"/>
    <cellStyle name="Примечание 4 2 2 4" xfId="26708"/>
    <cellStyle name="Примечание 4 2 2 5" xfId="26709"/>
    <cellStyle name="Примечание 4 2 3" xfId="26710"/>
    <cellStyle name="Примечание 4 2 3 2" xfId="26711"/>
    <cellStyle name="Примечание 4 2 4" xfId="26712"/>
    <cellStyle name="Примечание 4 2 4 2" xfId="26713"/>
    <cellStyle name="Примечание 4 2 5" xfId="26714"/>
    <cellStyle name="Примечание 4 2 5 2" xfId="26715"/>
    <cellStyle name="Примечание 4 2 6" xfId="26716"/>
    <cellStyle name="Примечание 4 2 6 2" xfId="26717"/>
    <cellStyle name="Примечание 4 2 7" xfId="26718"/>
    <cellStyle name="Примечание 4 3" xfId="26719"/>
    <cellStyle name="Примечание 4 3 2" xfId="26720"/>
    <cellStyle name="Примечание 4 3 2 2" xfId="26721"/>
    <cellStyle name="Примечание 4 3 3" xfId="26722"/>
    <cellStyle name="Примечание 4 3 3 2" xfId="26723"/>
    <cellStyle name="Примечание 4 3 4" xfId="26724"/>
    <cellStyle name="Примечание 4 3 4 2" xfId="26725"/>
    <cellStyle name="Примечание 4 3 5" xfId="26726"/>
    <cellStyle name="Примечание 4 3 5 2" xfId="26727"/>
    <cellStyle name="Примечание 4 3 6" xfId="26728"/>
    <cellStyle name="Примечание 4 3 6 2" xfId="26729"/>
    <cellStyle name="Примечание 4 3 7" xfId="26730"/>
    <cellStyle name="Примечание 4 3 8" xfId="26731"/>
    <cellStyle name="Примечание 4 4" xfId="26732"/>
    <cellStyle name="Примечание 4 4 2" xfId="26733"/>
    <cellStyle name="Примечание 4 4 2 2" xfId="26734"/>
    <cellStyle name="Примечание 4 4 3" xfId="26735"/>
    <cellStyle name="Примечание 4 4 3 2" xfId="26736"/>
    <cellStyle name="Примечание 4 4 4" xfId="26737"/>
    <cellStyle name="Примечание 4 4 4 2" xfId="26738"/>
    <cellStyle name="Примечание 4 4 5" xfId="26739"/>
    <cellStyle name="Примечание 4 4 5 2" xfId="26740"/>
    <cellStyle name="Примечание 4 4 6" xfId="26741"/>
    <cellStyle name="Примечание 4 4 6 2" xfId="26742"/>
    <cellStyle name="Примечание 4 4 7" xfId="26743"/>
    <cellStyle name="Примечание 4 5" xfId="26744"/>
    <cellStyle name="Примечание 4 5 2" xfId="26745"/>
    <cellStyle name="Примечание 4 5 2 2" xfId="26746"/>
    <cellStyle name="Примечание 4 5 3" xfId="26747"/>
    <cellStyle name="Примечание 4 5 3 2" xfId="26748"/>
    <cellStyle name="Примечание 4 5 4" xfId="26749"/>
    <cellStyle name="Примечание 4 5 4 2" xfId="26750"/>
    <cellStyle name="Примечание 4 5 5" xfId="26751"/>
    <cellStyle name="Примечание 4 5 5 2" xfId="26752"/>
    <cellStyle name="Примечание 4 5 6" xfId="26753"/>
    <cellStyle name="Примечание 4 5 6 2" xfId="26754"/>
    <cellStyle name="Примечание 4 5 7" xfId="26755"/>
    <cellStyle name="Примечание 4 6" xfId="26756"/>
    <cellStyle name="Примечание 4 6 2" xfId="26757"/>
    <cellStyle name="Примечание 4 7" xfId="26758"/>
    <cellStyle name="Примечание 4 7 2" xfId="26759"/>
    <cellStyle name="Примечание 4 8" xfId="26760"/>
    <cellStyle name="Примечание 4 8 2" xfId="26761"/>
    <cellStyle name="Примечание 4 9" xfId="26762"/>
    <cellStyle name="Примечание 4 9 2" xfId="26763"/>
    <cellStyle name="Примечание 40" xfId="26764"/>
    <cellStyle name="Примечание 5" xfId="26765"/>
    <cellStyle name="Примечание 5 10" xfId="26766"/>
    <cellStyle name="Примечание 5 10 2" xfId="26767"/>
    <cellStyle name="Примечание 5 11" xfId="26768"/>
    <cellStyle name="Примечание 5 11 2" xfId="26769"/>
    <cellStyle name="Примечание 5 2" xfId="26770"/>
    <cellStyle name="Примечание 5 2 2" xfId="26771"/>
    <cellStyle name="Примечание 5 2 2 2" xfId="26772"/>
    <cellStyle name="Примечание 5 2 2 3" xfId="26773"/>
    <cellStyle name="Примечание 5 2 2 4" xfId="26774"/>
    <cellStyle name="Примечание 5 2 2 5" xfId="26775"/>
    <cellStyle name="Примечание 5 2 3" xfId="26776"/>
    <cellStyle name="Примечание 5 2 3 2" xfId="26777"/>
    <cellStyle name="Примечание 5 2 4" xfId="26778"/>
    <cellStyle name="Примечание 5 2 4 2" xfId="26779"/>
    <cellStyle name="Примечание 5 2 5" xfId="26780"/>
    <cellStyle name="Примечание 5 2 5 2" xfId="26781"/>
    <cellStyle name="Примечание 5 2 6" xfId="26782"/>
    <cellStyle name="Примечание 5 2 6 2" xfId="26783"/>
    <cellStyle name="Примечание 5 2 7" xfId="26784"/>
    <cellStyle name="Примечание 5 3" xfId="26785"/>
    <cellStyle name="Примечание 5 3 2" xfId="26786"/>
    <cellStyle name="Примечание 5 3 2 2" xfId="26787"/>
    <cellStyle name="Примечание 5 3 3" xfId="26788"/>
    <cellStyle name="Примечание 5 3 3 2" xfId="26789"/>
    <cellStyle name="Примечание 5 3 4" xfId="26790"/>
    <cellStyle name="Примечание 5 3 4 2" xfId="26791"/>
    <cellStyle name="Примечание 5 3 5" xfId="26792"/>
    <cellStyle name="Примечание 5 3 5 2" xfId="26793"/>
    <cellStyle name="Примечание 5 3 6" xfId="26794"/>
    <cellStyle name="Примечание 5 3 6 2" xfId="26795"/>
    <cellStyle name="Примечание 5 3 7" xfId="26796"/>
    <cellStyle name="Примечание 5 3 8" xfId="26797"/>
    <cellStyle name="Примечание 5 4" xfId="26798"/>
    <cellStyle name="Примечание 5 4 2" xfId="26799"/>
    <cellStyle name="Примечание 5 4 2 2" xfId="26800"/>
    <cellStyle name="Примечание 5 4 3" xfId="26801"/>
    <cellStyle name="Примечание 5 4 3 2" xfId="26802"/>
    <cellStyle name="Примечание 5 4 4" xfId="26803"/>
    <cellStyle name="Примечание 5 4 4 2" xfId="26804"/>
    <cellStyle name="Примечание 5 4 5" xfId="26805"/>
    <cellStyle name="Примечание 5 4 5 2" xfId="26806"/>
    <cellStyle name="Примечание 5 4 6" xfId="26807"/>
    <cellStyle name="Примечание 5 4 6 2" xfId="26808"/>
    <cellStyle name="Примечание 5 4 7" xfId="26809"/>
    <cellStyle name="Примечание 5 5" xfId="26810"/>
    <cellStyle name="Примечание 5 5 2" xfId="26811"/>
    <cellStyle name="Примечание 5 5 2 2" xfId="26812"/>
    <cellStyle name="Примечание 5 5 3" xfId="26813"/>
    <cellStyle name="Примечание 5 5 3 2" xfId="26814"/>
    <cellStyle name="Примечание 5 5 4" xfId="26815"/>
    <cellStyle name="Примечание 5 5 4 2" xfId="26816"/>
    <cellStyle name="Примечание 5 5 5" xfId="26817"/>
    <cellStyle name="Примечание 5 5 5 2" xfId="26818"/>
    <cellStyle name="Примечание 5 5 6" xfId="26819"/>
    <cellStyle name="Примечание 5 5 6 2" xfId="26820"/>
    <cellStyle name="Примечание 5 5 7" xfId="26821"/>
    <cellStyle name="Примечание 5 6" xfId="26822"/>
    <cellStyle name="Примечание 5 6 2" xfId="26823"/>
    <cellStyle name="Примечание 5 7" xfId="26824"/>
    <cellStyle name="Примечание 5 7 2" xfId="26825"/>
    <cellStyle name="Примечание 5 8" xfId="26826"/>
    <cellStyle name="Примечание 5 8 2" xfId="26827"/>
    <cellStyle name="Примечание 5 9" xfId="26828"/>
    <cellStyle name="Примечание 5 9 2" xfId="26829"/>
    <cellStyle name="Примечание 6" xfId="26830"/>
    <cellStyle name="Примечание 6 10" xfId="26831"/>
    <cellStyle name="Примечание 6 10 2" xfId="26832"/>
    <cellStyle name="Примечание 6 11" xfId="26833"/>
    <cellStyle name="Примечание 6 11 2" xfId="26834"/>
    <cellStyle name="Примечание 6 2" xfId="26835"/>
    <cellStyle name="Примечание 6 2 2" xfId="26836"/>
    <cellStyle name="Примечание 6 2 2 2" xfId="26837"/>
    <cellStyle name="Примечание 6 2 2 3" xfId="26838"/>
    <cellStyle name="Примечание 6 2 2 4" xfId="26839"/>
    <cellStyle name="Примечание 6 2 2 5" xfId="26840"/>
    <cellStyle name="Примечание 6 2 3" xfId="26841"/>
    <cellStyle name="Примечание 6 2 3 2" xfId="26842"/>
    <cellStyle name="Примечание 6 2 4" xfId="26843"/>
    <cellStyle name="Примечание 6 2 4 2" xfId="26844"/>
    <cellStyle name="Примечание 6 2 5" xfId="26845"/>
    <cellStyle name="Примечание 6 2 5 2" xfId="26846"/>
    <cellStyle name="Примечание 6 2 6" xfId="26847"/>
    <cellStyle name="Примечание 6 2 6 2" xfId="26848"/>
    <cellStyle name="Примечание 6 2 7" xfId="26849"/>
    <cellStyle name="Примечание 6 3" xfId="26850"/>
    <cellStyle name="Примечание 6 3 2" xfId="26851"/>
    <cellStyle name="Примечание 6 3 2 2" xfId="26852"/>
    <cellStyle name="Примечание 6 3 3" xfId="26853"/>
    <cellStyle name="Примечание 6 3 3 2" xfId="26854"/>
    <cellStyle name="Примечание 6 3 4" xfId="26855"/>
    <cellStyle name="Примечание 6 3 4 2" xfId="26856"/>
    <cellStyle name="Примечание 6 3 5" xfId="26857"/>
    <cellStyle name="Примечание 6 3 5 2" xfId="26858"/>
    <cellStyle name="Примечание 6 3 6" xfId="26859"/>
    <cellStyle name="Примечание 6 3 6 2" xfId="26860"/>
    <cellStyle name="Примечание 6 3 7" xfId="26861"/>
    <cellStyle name="Примечание 6 3 8" xfId="26862"/>
    <cellStyle name="Примечание 6 4" xfId="26863"/>
    <cellStyle name="Примечание 6 4 2" xfId="26864"/>
    <cellStyle name="Примечание 6 4 2 2" xfId="26865"/>
    <cellStyle name="Примечание 6 4 3" xfId="26866"/>
    <cellStyle name="Примечание 6 4 3 2" xfId="26867"/>
    <cellStyle name="Примечание 6 4 4" xfId="26868"/>
    <cellStyle name="Примечание 6 4 4 2" xfId="26869"/>
    <cellStyle name="Примечание 6 4 5" xfId="26870"/>
    <cellStyle name="Примечание 6 4 5 2" xfId="26871"/>
    <cellStyle name="Примечание 6 4 6" xfId="26872"/>
    <cellStyle name="Примечание 6 4 6 2" xfId="26873"/>
    <cellStyle name="Примечание 6 4 7" xfId="26874"/>
    <cellStyle name="Примечание 6 5" xfId="26875"/>
    <cellStyle name="Примечание 6 5 2" xfId="26876"/>
    <cellStyle name="Примечание 6 5 2 2" xfId="26877"/>
    <cellStyle name="Примечание 6 5 3" xfId="26878"/>
    <cellStyle name="Примечание 6 5 3 2" xfId="26879"/>
    <cellStyle name="Примечание 6 5 4" xfId="26880"/>
    <cellStyle name="Примечание 6 5 4 2" xfId="26881"/>
    <cellStyle name="Примечание 6 5 5" xfId="26882"/>
    <cellStyle name="Примечание 6 5 5 2" xfId="26883"/>
    <cellStyle name="Примечание 6 5 6" xfId="26884"/>
    <cellStyle name="Примечание 6 5 6 2" xfId="26885"/>
    <cellStyle name="Примечание 6 5 7" xfId="26886"/>
    <cellStyle name="Примечание 6 6" xfId="26887"/>
    <cellStyle name="Примечание 6 6 2" xfId="26888"/>
    <cellStyle name="Примечание 6 7" xfId="26889"/>
    <cellStyle name="Примечание 6 7 2" xfId="26890"/>
    <cellStyle name="Примечание 6 8" xfId="26891"/>
    <cellStyle name="Примечание 6 8 2" xfId="26892"/>
    <cellStyle name="Примечание 6 9" xfId="26893"/>
    <cellStyle name="Примечание 6 9 2" xfId="26894"/>
    <cellStyle name="Примечание 7" xfId="26895"/>
    <cellStyle name="Примечание 7 10" xfId="26896"/>
    <cellStyle name="Примечание 7 10 2" xfId="26897"/>
    <cellStyle name="Примечание 7 11" xfId="26898"/>
    <cellStyle name="Примечание 7 11 2" xfId="26899"/>
    <cellStyle name="Примечание 7 2" xfId="26900"/>
    <cellStyle name="Примечание 7 2 2" xfId="26901"/>
    <cellStyle name="Примечание 7 2 2 2" xfId="26902"/>
    <cellStyle name="Примечание 7 2 2 3" xfId="26903"/>
    <cellStyle name="Примечание 7 2 2 4" xfId="26904"/>
    <cellStyle name="Примечание 7 2 2 5" xfId="26905"/>
    <cellStyle name="Примечание 7 2 3" xfId="26906"/>
    <cellStyle name="Примечание 7 2 3 2" xfId="26907"/>
    <cellStyle name="Примечание 7 2 4" xfId="26908"/>
    <cellStyle name="Примечание 7 2 4 2" xfId="26909"/>
    <cellStyle name="Примечание 7 2 5" xfId="26910"/>
    <cellStyle name="Примечание 7 2 5 2" xfId="26911"/>
    <cellStyle name="Примечание 7 2 6" xfId="26912"/>
    <cellStyle name="Примечание 7 2 6 2" xfId="26913"/>
    <cellStyle name="Примечание 7 2 7" xfId="26914"/>
    <cellStyle name="Примечание 7 3" xfId="26915"/>
    <cellStyle name="Примечание 7 3 2" xfId="26916"/>
    <cellStyle name="Примечание 7 3 2 2" xfId="26917"/>
    <cellStyle name="Примечание 7 3 3" xfId="26918"/>
    <cellStyle name="Примечание 7 3 3 2" xfId="26919"/>
    <cellStyle name="Примечание 7 3 4" xfId="26920"/>
    <cellStyle name="Примечание 7 3 4 2" xfId="26921"/>
    <cellStyle name="Примечание 7 3 5" xfId="26922"/>
    <cellStyle name="Примечание 7 3 5 2" xfId="26923"/>
    <cellStyle name="Примечание 7 3 6" xfId="26924"/>
    <cellStyle name="Примечание 7 3 6 2" xfId="26925"/>
    <cellStyle name="Примечание 7 3 7" xfId="26926"/>
    <cellStyle name="Примечание 7 3 8" xfId="26927"/>
    <cellStyle name="Примечание 7 4" xfId="26928"/>
    <cellStyle name="Примечание 7 4 2" xfId="26929"/>
    <cellStyle name="Примечание 7 4 2 2" xfId="26930"/>
    <cellStyle name="Примечание 7 4 3" xfId="26931"/>
    <cellStyle name="Примечание 7 4 3 2" xfId="26932"/>
    <cellStyle name="Примечание 7 4 4" xfId="26933"/>
    <cellStyle name="Примечание 7 4 4 2" xfId="26934"/>
    <cellStyle name="Примечание 7 4 5" xfId="26935"/>
    <cellStyle name="Примечание 7 4 5 2" xfId="26936"/>
    <cellStyle name="Примечание 7 4 6" xfId="26937"/>
    <cellStyle name="Примечание 7 4 6 2" xfId="26938"/>
    <cellStyle name="Примечание 7 4 7" xfId="26939"/>
    <cellStyle name="Примечание 7 5" xfId="26940"/>
    <cellStyle name="Примечание 7 5 2" xfId="26941"/>
    <cellStyle name="Примечание 7 5 2 2" xfId="26942"/>
    <cellStyle name="Примечание 7 5 3" xfId="26943"/>
    <cellStyle name="Примечание 7 5 3 2" xfId="26944"/>
    <cellStyle name="Примечание 7 5 4" xfId="26945"/>
    <cellStyle name="Примечание 7 5 4 2" xfId="26946"/>
    <cellStyle name="Примечание 7 5 5" xfId="26947"/>
    <cellStyle name="Примечание 7 5 5 2" xfId="26948"/>
    <cellStyle name="Примечание 7 5 6" xfId="26949"/>
    <cellStyle name="Примечание 7 5 6 2" xfId="26950"/>
    <cellStyle name="Примечание 7 5 7" xfId="26951"/>
    <cellStyle name="Примечание 7 6" xfId="26952"/>
    <cellStyle name="Примечание 7 6 2" xfId="26953"/>
    <cellStyle name="Примечание 7 7" xfId="26954"/>
    <cellStyle name="Примечание 7 7 2" xfId="26955"/>
    <cellStyle name="Примечание 7 8" xfId="26956"/>
    <cellStyle name="Примечание 7 8 2" xfId="26957"/>
    <cellStyle name="Примечание 7 9" xfId="26958"/>
    <cellStyle name="Примечание 7 9 2" xfId="26959"/>
    <cellStyle name="Примечание 8" xfId="26960"/>
    <cellStyle name="Примечание 8 10" xfId="26961"/>
    <cellStyle name="Примечание 8 10 2" xfId="26962"/>
    <cellStyle name="Примечание 8 2" xfId="26963"/>
    <cellStyle name="Примечание 8 2 2" xfId="26964"/>
    <cellStyle name="Примечание 8 2 2 2" xfId="26965"/>
    <cellStyle name="Примечание 8 2 2 3" xfId="26966"/>
    <cellStyle name="Примечание 8 2 2 4" xfId="26967"/>
    <cellStyle name="Примечание 8 2 2 5" xfId="26968"/>
    <cellStyle name="Примечание 8 2 3" xfId="26969"/>
    <cellStyle name="Примечание 8 2 3 2" xfId="26970"/>
    <cellStyle name="Примечание 8 2 4" xfId="26971"/>
    <cellStyle name="Примечание 8 2 4 2" xfId="26972"/>
    <cellStyle name="Примечание 8 2 5" xfId="26973"/>
    <cellStyle name="Примечание 8 2 5 2" xfId="26974"/>
    <cellStyle name="Примечание 8 2 6" xfId="26975"/>
    <cellStyle name="Примечание 8 2 6 2" xfId="26976"/>
    <cellStyle name="Примечание 8 2 7" xfId="26977"/>
    <cellStyle name="Примечание 8 2 8" xfId="26978"/>
    <cellStyle name="Примечание 8 3" xfId="26979"/>
    <cellStyle name="Примечание 8 3 2" xfId="26980"/>
    <cellStyle name="Примечание 8 3 2 2" xfId="26981"/>
    <cellStyle name="Примечание 8 3 3" xfId="26982"/>
    <cellStyle name="Примечание 8 3 3 2" xfId="26983"/>
    <cellStyle name="Примечание 8 3 4" xfId="26984"/>
    <cellStyle name="Примечание 8 3 4 2" xfId="26985"/>
    <cellStyle name="Примечание 8 3 5" xfId="26986"/>
    <cellStyle name="Примечание 8 3 5 2" xfId="26987"/>
    <cellStyle name="Примечание 8 3 6" xfId="26988"/>
    <cellStyle name="Примечание 8 3 6 2" xfId="26989"/>
    <cellStyle name="Примечание 8 3 7" xfId="26990"/>
    <cellStyle name="Примечание 8 3 8" xfId="26991"/>
    <cellStyle name="Примечание 8 4" xfId="26992"/>
    <cellStyle name="Примечание 8 4 2" xfId="26993"/>
    <cellStyle name="Примечание 8 4 2 2" xfId="26994"/>
    <cellStyle name="Примечание 8 4 3" xfId="26995"/>
    <cellStyle name="Примечание 8 4 3 2" xfId="26996"/>
    <cellStyle name="Примечание 8 4 4" xfId="26997"/>
    <cellStyle name="Примечание 8 4 4 2" xfId="26998"/>
    <cellStyle name="Примечание 8 4 5" xfId="26999"/>
    <cellStyle name="Примечание 8 4 5 2" xfId="27000"/>
    <cellStyle name="Примечание 8 4 6" xfId="27001"/>
    <cellStyle name="Примечание 8 4 6 2" xfId="27002"/>
    <cellStyle name="Примечание 8 4 7" xfId="27003"/>
    <cellStyle name="Примечание 8 5" xfId="27004"/>
    <cellStyle name="Примечание 8 5 2" xfId="27005"/>
    <cellStyle name="Примечание 8 5 2 2" xfId="27006"/>
    <cellStyle name="Примечание 8 5 3" xfId="27007"/>
    <cellStyle name="Примечание 8 5 3 2" xfId="27008"/>
    <cellStyle name="Примечание 8 5 4" xfId="27009"/>
    <cellStyle name="Примечание 8 5 4 2" xfId="27010"/>
    <cellStyle name="Примечание 8 5 5" xfId="27011"/>
    <cellStyle name="Примечание 8 5 5 2" xfId="27012"/>
    <cellStyle name="Примечание 8 5 6" xfId="27013"/>
    <cellStyle name="Примечание 8 5 6 2" xfId="27014"/>
    <cellStyle name="Примечание 8 5 7" xfId="27015"/>
    <cellStyle name="Примечание 8 6" xfId="27016"/>
    <cellStyle name="Примечание 8 6 2" xfId="27017"/>
    <cellStyle name="Примечание 8 7" xfId="27018"/>
    <cellStyle name="Примечание 8 7 2" xfId="27019"/>
    <cellStyle name="Примечание 8 8" xfId="27020"/>
    <cellStyle name="Примечание 8 8 2" xfId="27021"/>
    <cellStyle name="Примечание 8 9" xfId="27022"/>
    <cellStyle name="Примечание 8 9 2" xfId="27023"/>
    <cellStyle name="Примечание 9" xfId="27024"/>
    <cellStyle name="Примечание 9 10" xfId="27025"/>
    <cellStyle name="Примечание 9 10 2" xfId="27026"/>
    <cellStyle name="Примечание 9 2" xfId="27027"/>
    <cellStyle name="Примечание 9 2 2" xfId="27028"/>
    <cellStyle name="Примечание 9 2 2 2" xfId="27029"/>
    <cellStyle name="Примечание 9 2 2 3" xfId="27030"/>
    <cellStyle name="Примечание 9 2 2 4" xfId="27031"/>
    <cellStyle name="Примечание 9 2 2 5" xfId="27032"/>
    <cellStyle name="Примечание 9 2 3" xfId="27033"/>
    <cellStyle name="Примечание 9 2 3 2" xfId="27034"/>
    <cellStyle name="Примечание 9 2 4" xfId="27035"/>
    <cellStyle name="Примечание 9 2 4 2" xfId="27036"/>
    <cellStyle name="Примечание 9 2 5" xfId="27037"/>
    <cellStyle name="Примечание 9 2 5 2" xfId="27038"/>
    <cellStyle name="Примечание 9 2 6" xfId="27039"/>
    <cellStyle name="Примечание 9 2 6 2" xfId="27040"/>
    <cellStyle name="Примечание 9 2 7" xfId="27041"/>
    <cellStyle name="Примечание 9 2 8" xfId="27042"/>
    <cellStyle name="Примечание 9 3" xfId="27043"/>
    <cellStyle name="Примечание 9 3 2" xfId="27044"/>
    <cellStyle name="Примечание 9 3 2 2" xfId="27045"/>
    <cellStyle name="Примечание 9 3 3" xfId="27046"/>
    <cellStyle name="Примечание 9 3 3 2" xfId="27047"/>
    <cellStyle name="Примечание 9 3 4" xfId="27048"/>
    <cellStyle name="Примечание 9 3 4 2" xfId="27049"/>
    <cellStyle name="Примечание 9 3 5" xfId="27050"/>
    <cellStyle name="Примечание 9 3 5 2" xfId="27051"/>
    <cellStyle name="Примечание 9 3 6" xfId="27052"/>
    <cellStyle name="Примечание 9 3 6 2" xfId="27053"/>
    <cellStyle name="Примечание 9 3 7" xfId="27054"/>
    <cellStyle name="Примечание 9 3 8" xfId="27055"/>
    <cellStyle name="Примечание 9 4" xfId="27056"/>
    <cellStyle name="Примечание 9 4 2" xfId="27057"/>
    <cellStyle name="Примечание 9 4 2 2" xfId="27058"/>
    <cellStyle name="Примечание 9 4 3" xfId="27059"/>
    <cellStyle name="Примечание 9 4 3 2" xfId="27060"/>
    <cellStyle name="Примечание 9 4 4" xfId="27061"/>
    <cellStyle name="Примечание 9 4 4 2" xfId="27062"/>
    <cellStyle name="Примечание 9 4 5" xfId="27063"/>
    <cellStyle name="Примечание 9 4 5 2" xfId="27064"/>
    <cellStyle name="Примечание 9 4 6" xfId="27065"/>
    <cellStyle name="Примечание 9 4 6 2" xfId="27066"/>
    <cellStyle name="Примечание 9 4 7" xfId="27067"/>
    <cellStyle name="Примечание 9 5" xfId="27068"/>
    <cellStyle name="Примечание 9 5 2" xfId="27069"/>
    <cellStyle name="Примечание 9 5 2 2" xfId="27070"/>
    <cellStyle name="Примечание 9 5 3" xfId="27071"/>
    <cellStyle name="Примечание 9 5 3 2" xfId="27072"/>
    <cellStyle name="Примечание 9 5 4" xfId="27073"/>
    <cellStyle name="Примечание 9 5 4 2" xfId="27074"/>
    <cellStyle name="Примечание 9 5 5" xfId="27075"/>
    <cellStyle name="Примечание 9 5 5 2" xfId="27076"/>
    <cellStyle name="Примечание 9 5 6" xfId="27077"/>
    <cellStyle name="Примечание 9 5 6 2" xfId="27078"/>
    <cellStyle name="Примечание 9 5 7" xfId="27079"/>
    <cellStyle name="Примечание 9 6" xfId="27080"/>
    <cellStyle name="Примечание 9 6 2" xfId="27081"/>
    <cellStyle name="Примечание 9 7" xfId="27082"/>
    <cellStyle name="Примечание 9 7 2" xfId="27083"/>
    <cellStyle name="Примечание 9 8" xfId="27084"/>
    <cellStyle name="Примечание 9 8 2" xfId="27085"/>
    <cellStyle name="Примечание 9 9" xfId="27086"/>
    <cellStyle name="Примечание 9 9 2" xfId="27087"/>
    <cellStyle name="Проверка" xfId="27088"/>
    <cellStyle name="Проверка 2" xfId="27089"/>
    <cellStyle name="Процентный 10" xfId="27090"/>
    <cellStyle name="Процентный 11" xfId="27091"/>
    <cellStyle name="Процентный 12" xfId="27092"/>
    <cellStyle name="Процентный 12 10" xfId="27093"/>
    <cellStyle name="Процентный 12 11" xfId="27094"/>
    <cellStyle name="Процентный 12 12" xfId="27095"/>
    <cellStyle name="Процентный 12 13" xfId="27096"/>
    <cellStyle name="Процентный 12 14" xfId="27097"/>
    <cellStyle name="Процентный 12 15" xfId="27098"/>
    <cellStyle name="Процентный 12 16" xfId="27099"/>
    <cellStyle name="Процентный 12 17" xfId="27100"/>
    <cellStyle name="Процентный 12 18" xfId="27101"/>
    <cellStyle name="Процентный 12 19" xfId="27102"/>
    <cellStyle name="Процентный 12 2" xfId="27103"/>
    <cellStyle name="Процентный 12 2 2" xfId="27104"/>
    <cellStyle name="Процентный 12 2 2 2" xfId="27105"/>
    <cellStyle name="Процентный 12 2 2 3" xfId="27106"/>
    <cellStyle name="Процентный 12 2 3" xfId="27107"/>
    <cellStyle name="Процентный 12 2 4" xfId="27108"/>
    <cellStyle name="Процентный 12 20" xfId="27109"/>
    <cellStyle name="Процентный 12 21" xfId="27110"/>
    <cellStyle name="Процентный 12 22" xfId="27111"/>
    <cellStyle name="Процентный 12 23" xfId="27112"/>
    <cellStyle name="Процентный 12 24" xfId="27113"/>
    <cellStyle name="Процентный 12 25" xfId="27114"/>
    <cellStyle name="Процентный 12 26" xfId="27115"/>
    <cellStyle name="Процентный 12 27" xfId="27116"/>
    <cellStyle name="Процентный 12 28" xfId="27117"/>
    <cellStyle name="Процентный 12 29" xfId="27118"/>
    <cellStyle name="Процентный 12 3" xfId="27119"/>
    <cellStyle name="Процентный 12 3 2" xfId="27120"/>
    <cellStyle name="Процентный 12 3 3" xfId="27121"/>
    <cellStyle name="Процентный 12 30" xfId="27122"/>
    <cellStyle name="Процентный 12 31" xfId="27123"/>
    <cellStyle name="Процентный 12 32" xfId="27124"/>
    <cellStyle name="Процентный 12 4" xfId="27125"/>
    <cellStyle name="Процентный 12 4 2" xfId="27126"/>
    <cellStyle name="Процентный 12 4 3" xfId="27127"/>
    <cellStyle name="Процентный 12 5" xfId="27128"/>
    <cellStyle name="Процентный 12 5 2" xfId="27129"/>
    <cellStyle name="Процентный 12 6" xfId="27130"/>
    <cellStyle name="Процентный 12 7" xfId="27131"/>
    <cellStyle name="Процентный 12 8" xfId="27132"/>
    <cellStyle name="Процентный 12 9" xfId="27133"/>
    <cellStyle name="Процентный 13" xfId="27134"/>
    <cellStyle name="Процентный 13 2" xfId="27135"/>
    <cellStyle name="Процентный 13 3" xfId="27136"/>
    <cellStyle name="Процентный 14" xfId="27137"/>
    <cellStyle name="Процентный 15" xfId="27138"/>
    <cellStyle name="Процентный 16" xfId="27139"/>
    <cellStyle name="Процентный 16 2" xfId="27140"/>
    <cellStyle name="Процентный 16 3" xfId="27141"/>
    <cellStyle name="Процентный 2" xfId="64"/>
    <cellStyle name="Процентный 2 1" xfId="27142"/>
    <cellStyle name="Процентный 2 10" xfId="27143"/>
    <cellStyle name="Процентный 2 10 2" xfId="27144"/>
    <cellStyle name="Процентный 2 11" xfId="27145"/>
    <cellStyle name="Процентный 2 12" xfId="27146"/>
    <cellStyle name="Процентный 2 13" xfId="27147"/>
    <cellStyle name="Процентный 2 14" xfId="27148"/>
    <cellStyle name="Процентный 2 15" xfId="27149"/>
    <cellStyle name="Процентный 2 16" xfId="27150"/>
    <cellStyle name="Процентный 2 16 2" xfId="27151"/>
    <cellStyle name="Процентный 2 17" xfId="27152"/>
    <cellStyle name="Процентный 2 18" xfId="27153"/>
    <cellStyle name="Процентный 2 19" xfId="27154"/>
    <cellStyle name="Процентный 2 2" xfId="27155"/>
    <cellStyle name="Процентный 2 2 10" xfId="27156"/>
    <cellStyle name="Процентный 2 2 11" xfId="27157"/>
    <cellStyle name="Процентный 2 2 12" xfId="27158"/>
    <cellStyle name="Процентный 2 2 13" xfId="27159"/>
    <cellStyle name="Процентный 2 2 14" xfId="27160"/>
    <cellStyle name="Процентный 2 2 15" xfId="27161"/>
    <cellStyle name="Процентный 2 2 16" xfId="27162"/>
    <cellStyle name="Процентный 2 2 17" xfId="27163"/>
    <cellStyle name="Процентный 2 2 2" xfId="27164"/>
    <cellStyle name="Процентный 2 2 3" xfId="27165"/>
    <cellStyle name="Процентный 2 2 4" xfId="27166"/>
    <cellStyle name="Процентный 2 2 5" xfId="27167"/>
    <cellStyle name="Процентный 2 2 6" xfId="27168"/>
    <cellStyle name="Процентный 2 2 7" xfId="27169"/>
    <cellStyle name="Процентный 2 2 8" xfId="27170"/>
    <cellStyle name="Процентный 2 2 9" xfId="27171"/>
    <cellStyle name="Процентный 2 20" xfId="27172"/>
    <cellStyle name="Процентный 2 21" xfId="27173"/>
    <cellStyle name="Процентный 2 22" xfId="27174"/>
    <cellStyle name="Процентный 2 23" xfId="27175"/>
    <cellStyle name="Процентный 2 24" xfId="27176"/>
    <cellStyle name="Процентный 2 25" xfId="27177"/>
    <cellStyle name="Процентный 2 26" xfId="27178"/>
    <cellStyle name="Процентный 2 27" xfId="27179"/>
    <cellStyle name="Процентный 2 28" xfId="27180"/>
    <cellStyle name="Процентный 2 29" xfId="27181"/>
    <cellStyle name="Процентный 2 3" xfId="27182"/>
    <cellStyle name="Процентный 2 3 10" xfId="27183"/>
    <cellStyle name="Процентный 2 3 11" xfId="27184"/>
    <cellStyle name="Процентный 2 3 12" xfId="27185"/>
    <cellStyle name="Процентный 2 3 13" xfId="27186"/>
    <cellStyle name="Процентный 2 3 14" xfId="27187"/>
    <cellStyle name="Процентный 2 3 15" xfId="27188"/>
    <cellStyle name="Процентный 2 3 16" xfId="27189"/>
    <cellStyle name="Процентный 2 3 2" xfId="27190"/>
    <cellStyle name="Процентный 2 3 3" xfId="27191"/>
    <cellStyle name="Процентный 2 3 4" xfId="27192"/>
    <cellStyle name="Процентный 2 3 5" xfId="27193"/>
    <cellStyle name="Процентный 2 3 6" xfId="27194"/>
    <cellStyle name="Процентный 2 3 7" xfId="27195"/>
    <cellStyle name="Процентный 2 3 8" xfId="27196"/>
    <cellStyle name="Процентный 2 3 9" xfId="27197"/>
    <cellStyle name="Процентный 2 30" xfId="27198"/>
    <cellStyle name="Процентный 2 31" xfId="27199"/>
    <cellStyle name="Процентный 2 32" xfId="27200"/>
    <cellStyle name="Процентный 2 33" xfId="27201"/>
    <cellStyle name="Процентный 2 4" xfId="27202"/>
    <cellStyle name="Процентный 2 5" xfId="27203"/>
    <cellStyle name="Процентный 2 5 2" xfId="27204"/>
    <cellStyle name="Процентный 2 6" xfId="27205"/>
    <cellStyle name="Процентный 2 7" xfId="27206"/>
    <cellStyle name="Процентный 2 8" xfId="27207"/>
    <cellStyle name="Процентный 2 9" xfId="27208"/>
    <cellStyle name="Процентный 2_Копия данецк" xfId="27209"/>
    <cellStyle name="Процентный 3" xfId="65"/>
    <cellStyle name="Процентный 3 10" xfId="27210"/>
    <cellStyle name="Процентный 3 10 10" xfId="27211"/>
    <cellStyle name="Процентный 3 10 11" xfId="27212"/>
    <cellStyle name="Процентный 3 10 12" xfId="27213"/>
    <cellStyle name="Процентный 3 10 13" xfId="27214"/>
    <cellStyle name="Процентный 3 10 14" xfId="27215"/>
    <cellStyle name="Процентный 3 10 15" xfId="27216"/>
    <cellStyle name="Процентный 3 10 2" xfId="27217"/>
    <cellStyle name="Процентный 3 10 3" xfId="27218"/>
    <cellStyle name="Процентный 3 10 4" xfId="27219"/>
    <cellStyle name="Процентный 3 10 5" xfId="27220"/>
    <cellStyle name="Процентный 3 10 6" xfId="27221"/>
    <cellStyle name="Процентный 3 10 7" xfId="27222"/>
    <cellStyle name="Процентный 3 10 8" xfId="27223"/>
    <cellStyle name="Процентный 3 10 9" xfId="27224"/>
    <cellStyle name="Процентный 3 11" xfId="27225"/>
    <cellStyle name="Процентный 3 11 10" xfId="27226"/>
    <cellStyle name="Процентный 3 11 11" xfId="27227"/>
    <cellStyle name="Процентный 3 11 12" xfId="27228"/>
    <cellStyle name="Процентный 3 11 13" xfId="27229"/>
    <cellStyle name="Процентный 3 11 14" xfId="27230"/>
    <cellStyle name="Процентный 3 11 15" xfId="27231"/>
    <cellStyle name="Процентный 3 11 2" xfId="27232"/>
    <cellStyle name="Процентный 3 11 3" xfId="27233"/>
    <cellStyle name="Процентный 3 11 4" xfId="27234"/>
    <cellStyle name="Процентный 3 11 5" xfId="27235"/>
    <cellStyle name="Процентный 3 11 6" xfId="27236"/>
    <cellStyle name="Процентный 3 11 7" xfId="27237"/>
    <cellStyle name="Процентный 3 11 8" xfId="27238"/>
    <cellStyle name="Процентный 3 11 9" xfId="27239"/>
    <cellStyle name="Процентный 3 12" xfId="27240"/>
    <cellStyle name="Процентный 3 12 10" xfId="27241"/>
    <cellStyle name="Процентный 3 12 11" xfId="27242"/>
    <cellStyle name="Процентный 3 12 12" xfId="27243"/>
    <cellStyle name="Процентный 3 12 13" xfId="27244"/>
    <cellStyle name="Процентный 3 12 14" xfId="27245"/>
    <cellStyle name="Процентный 3 12 15" xfId="27246"/>
    <cellStyle name="Процентный 3 12 2" xfId="27247"/>
    <cellStyle name="Процентный 3 12 3" xfId="27248"/>
    <cellStyle name="Процентный 3 12 4" xfId="27249"/>
    <cellStyle name="Процентный 3 12 5" xfId="27250"/>
    <cellStyle name="Процентный 3 12 6" xfId="27251"/>
    <cellStyle name="Процентный 3 12 7" xfId="27252"/>
    <cellStyle name="Процентный 3 12 8" xfId="27253"/>
    <cellStyle name="Процентный 3 12 9" xfId="27254"/>
    <cellStyle name="Процентный 3 13" xfId="27255"/>
    <cellStyle name="Процентный 3 13 10" xfId="27256"/>
    <cellStyle name="Процентный 3 13 11" xfId="27257"/>
    <cellStyle name="Процентный 3 13 12" xfId="27258"/>
    <cellStyle name="Процентный 3 13 13" xfId="27259"/>
    <cellStyle name="Процентный 3 13 14" xfId="27260"/>
    <cellStyle name="Процентный 3 13 15" xfId="27261"/>
    <cellStyle name="Процентный 3 13 2" xfId="27262"/>
    <cellStyle name="Процентный 3 13 3" xfId="27263"/>
    <cellStyle name="Процентный 3 13 4" xfId="27264"/>
    <cellStyle name="Процентный 3 13 5" xfId="27265"/>
    <cellStyle name="Процентный 3 13 6" xfId="27266"/>
    <cellStyle name="Процентный 3 13 7" xfId="27267"/>
    <cellStyle name="Процентный 3 13 8" xfId="27268"/>
    <cellStyle name="Процентный 3 13 9" xfId="27269"/>
    <cellStyle name="Процентный 3 14" xfId="27270"/>
    <cellStyle name="Процентный 3 14 10" xfId="27271"/>
    <cellStyle name="Процентный 3 14 11" xfId="27272"/>
    <cellStyle name="Процентный 3 14 12" xfId="27273"/>
    <cellStyle name="Процентный 3 14 13" xfId="27274"/>
    <cellStyle name="Процентный 3 14 14" xfId="27275"/>
    <cellStyle name="Процентный 3 14 15" xfId="27276"/>
    <cellStyle name="Процентный 3 14 2" xfId="27277"/>
    <cellStyle name="Процентный 3 14 3" xfId="27278"/>
    <cellStyle name="Процентный 3 14 4" xfId="27279"/>
    <cellStyle name="Процентный 3 14 5" xfId="27280"/>
    <cellStyle name="Процентный 3 14 6" xfId="27281"/>
    <cellStyle name="Процентный 3 14 7" xfId="27282"/>
    <cellStyle name="Процентный 3 14 8" xfId="27283"/>
    <cellStyle name="Процентный 3 14 9" xfId="27284"/>
    <cellStyle name="Процентный 3 15" xfId="27285"/>
    <cellStyle name="Процентный 3 16" xfId="27286"/>
    <cellStyle name="Процентный 3 17" xfId="27287"/>
    <cellStyle name="Процентный 3 17 2" xfId="27288"/>
    <cellStyle name="Процентный 3 17 2 2" xfId="27289"/>
    <cellStyle name="Процентный 3 17 2 3" xfId="27290"/>
    <cellStyle name="Процентный 3 17 3" xfId="27291"/>
    <cellStyle name="Процентный 3 17 4" xfId="27292"/>
    <cellStyle name="Процентный 3 18" xfId="27293"/>
    <cellStyle name="Процентный 3 18 2" xfId="27294"/>
    <cellStyle name="Процентный 3 18 3" xfId="27295"/>
    <cellStyle name="Процентный 3 19" xfId="27296"/>
    <cellStyle name="Процентный 3 19 2" xfId="27297"/>
    <cellStyle name="Процентный 3 2" xfId="27298"/>
    <cellStyle name="Процентный 3 2 10" xfId="27299"/>
    <cellStyle name="Процентный 3 2 11" xfId="27300"/>
    <cellStyle name="Процентный 3 2 12" xfId="27301"/>
    <cellStyle name="Процентный 3 2 13" xfId="27302"/>
    <cellStyle name="Процентный 3 2 14" xfId="27303"/>
    <cellStyle name="Процентный 3 2 15" xfId="27304"/>
    <cellStyle name="Процентный 3 2 16" xfId="27305"/>
    <cellStyle name="Процентный 3 2 2" xfId="27306"/>
    <cellStyle name="Процентный 3 2 2 2" xfId="27307"/>
    <cellStyle name="Процентный 3 2 2 3" xfId="27308"/>
    <cellStyle name="Процентный 3 2 3" xfId="27309"/>
    <cellStyle name="Процентный 3 2 4" xfId="27310"/>
    <cellStyle name="Процентный 3 2 5" xfId="27311"/>
    <cellStyle name="Процентный 3 2 6" xfId="27312"/>
    <cellStyle name="Процентный 3 2 7" xfId="27313"/>
    <cellStyle name="Процентный 3 2 8" xfId="27314"/>
    <cellStyle name="Процентный 3 2 9" xfId="27315"/>
    <cellStyle name="Процентный 3 3" xfId="27316"/>
    <cellStyle name="Процентный 3 3 10" xfId="27317"/>
    <cellStyle name="Процентный 3 3 11" xfId="27318"/>
    <cellStyle name="Процентный 3 3 12" xfId="27319"/>
    <cellStyle name="Процентный 3 3 13" xfId="27320"/>
    <cellStyle name="Процентный 3 3 14" xfId="27321"/>
    <cellStyle name="Процентный 3 3 15" xfId="27322"/>
    <cellStyle name="Процентный 3 3 16" xfId="27323"/>
    <cellStyle name="Процентный 3 3 16 2" xfId="27324"/>
    <cellStyle name="Процентный 3 3 17" xfId="27325"/>
    <cellStyle name="Процентный 3 3 2" xfId="27326"/>
    <cellStyle name="Процентный 3 3 3" xfId="27327"/>
    <cellStyle name="Процентный 3 3 4" xfId="27328"/>
    <cellStyle name="Процентный 3 3 5" xfId="27329"/>
    <cellStyle name="Процентный 3 3 6" xfId="27330"/>
    <cellStyle name="Процентный 3 3 7" xfId="27331"/>
    <cellStyle name="Процентный 3 3 8" xfId="27332"/>
    <cellStyle name="Процентный 3 3 9" xfId="27333"/>
    <cellStyle name="Процентный 3 4" xfId="27334"/>
    <cellStyle name="Процентный 3 4 10" xfId="27335"/>
    <cellStyle name="Процентный 3 4 11" xfId="27336"/>
    <cellStyle name="Процентный 3 4 12" xfId="27337"/>
    <cellStyle name="Процентный 3 4 13" xfId="27338"/>
    <cellStyle name="Процентный 3 4 14" xfId="27339"/>
    <cellStyle name="Процентный 3 4 15" xfId="27340"/>
    <cellStyle name="Процентный 3 4 2" xfId="27341"/>
    <cellStyle name="Процентный 3 4 3" xfId="27342"/>
    <cellStyle name="Процентный 3 4 4" xfId="27343"/>
    <cellStyle name="Процентный 3 4 5" xfId="27344"/>
    <cellStyle name="Процентный 3 4 6" xfId="27345"/>
    <cellStyle name="Процентный 3 4 7" xfId="27346"/>
    <cellStyle name="Процентный 3 4 8" xfId="27347"/>
    <cellStyle name="Процентный 3 4 9" xfId="27348"/>
    <cellStyle name="Процентный 3 5" xfId="27349"/>
    <cellStyle name="Процентный 3 5 10" xfId="27350"/>
    <cellStyle name="Процентный 3 5 11" xfId="27351"/>
    <cellStyle name="Процентный 3 5 12" xfId="27352"/>
    <cellStyle name="Процентный 3 5 13" xfId="27353"/>
    <cellStyle name="Процентный 3 5 14" xfId="27354"/>
    <cellStyle name="Процентный 3 5 15" xfId="27355"/>
    <cellStyle name="Процентный 3 5 16" xfId="27356"/>
    <cellStyle name="Процентный 3 5 17" xfId="27357"/>
    <cellStyle name="Процентный 3 5 2" xfId="27358"/>
    <cellStyle name="Процентный 3 5 3" xfId="27359"/>
    <cellStyle name="Процентный 3 5 4" xfId="27360"/>
    <cellStyle name="Процентный 3 5 5" xfId="27361"/>
    <cellStyle name="Процентный 3 5 6" xfId="27362"/>
    <cellStyle name="Процентный 3 5 7" xfId="27363"/>
    <cellStyle name="Процентный 3 5 8" xfId="27364"/>
    <cellStyle name="Процентный 3 5 9" xfId="27365"/>
    <cellStyle name="Процентный 3 6" xfId="27366"/>
    <cellStyle name="Процентный 3 6 10" xfId="27367"/>
    <cellStyle name="Процентный 3 6 11" xfId="27368"/>
    <cellStyle name="Процентный 3 6 12" xfId="27369"/>
    <cellStyle name="Процентный 3 6 13" xfId="27370"/>
    <cellStyle name="Процентный 3 6 14" xfId="27371"/>
    <cellStyle name="Процентный 3 6 15" xfId="27372"/>
    <cellStyle name="Процентный 3 6 2" xfId="27373"/>
    <cellStyle name="Процентный 3 6 3" xfId="27374"/>
    <cellStyle name="Процентный 3 6 4" xfId="27375"/>
    <cellStyle name="Процентный 3 6 5" xfId="27376"/>
    <cellStyle name="Процентный 3 6 6" xfId="27377"/>
    <cellStyle name="Процентный 3 6 7" xfId="27378"/>
    <cellStyle name="Процентный 3 6 8" xfId="27379"/>
    <cellStyle name="Процентный 3 6 9" xfId="27380"/>
    <cellStyle name="Процентный 3 7" xfId="27381"/>
    <cellStyle name="Процентный 3 7 10" xfId="27382"/>
    <cellStyle name="Процентный 3 7 11" xfId="27383"/>
    <cellStyle name="Процентный 3 7 12" xfId="27384"/>
    <cellStyle name="Процентный 3 7 13" xfId="27385"/>
    <cellStyle name="Процентный 3 7 14" xfId="27386"/>
    <cellStyle name="Процентный 3 7 15" xfId="27387"/>
    <cellStyle name="Процентный 3 7 2" xfId="27388"/>
    <cellStyle name="Процентный 3 7 3" xfId="27389"/>
    <cellStyle name="Процентный 3 7 4" xfId="27390"/>
    <cellStyle name="Процентный 3 7 5" xfId="27391"/>
    <cellStyle name="Процентный 3 7 6" xfId="27392"/>
    <cellStyle name="Процентный 3 7 7" xfId="27393"/>
    <cellStyle name="Процентный 3 7 8" xfId="27394"/>
    <cellStyle name="Процентный 3 7 9" xfId="27395"/>
    <cellStyle name="Процентный 3 8" xfId="27396"/>
    <cellStyle name="Процентный 3 8 10" xfId="27397"/>
    <cellStyle name="Процентный 3 8 11" xfId="27398"/>
    <cellStyle name="Процентный 3 8 12" xfId="27399"/>
    <cellStyle name="Процентный 3 8 13" xfId="27400"/>
    <cellStyle name="Процентный 3 8 14" xfId="27401"/>
    <cellStyle name="Процентный 3 8 15" xfId="27402"/>
    <cellStyle name="Процентный 3 8 2" xfId="27403"/>
    <cellStyle name="Процентный 3 8 3" xfId="27404"/>
    <cellStyle name="Процентный 3 8 4" xfId="27405"/>
    <cellStyle name="Процентный 3 8 5" xfId="27406"/>
    <cellStyle name="Процентный 3 8 6" xfId="27407"/>
    <cellStyle name="Процентный 3 8 7" xfId="27408"/>
    <cellStyle name="Процентный 3 8 8" xfId="27409"/>
    <cellStyle name="Процентный 3 8 9" xfId="27410"/>
    <cellStyle name="Процентный 3 9" xfId="27411"/>
    <cellStyle name="Процентный 3 9 10" xfId="27412"/>
    <cellStyle name="Процентный 3 9 11" xfId="27413"/>
    <cellStyle name="Процентный 3 9 12" xfId="27414"/>
    <cellStyle name="Процентный 3 9 13" xfId="27415"/>
    <cellStyle name="Процентный 3 9 14" xfId="27416"/>
    <cellStyle name="Процентный 3 9 15" xfId="27417"/>
    <cellStyle name="Процентный 3 9 2" xfId="27418"/>
    <cellStyle name="Процентный 3 9 3" xfId="27419"/>
    <cellStyle name="Процентный 3 9 4" xfId="27420"/>
    <cellStyle name="Процентный 3 9 5" xfId="27421"/>
    <cellStyle name="Процентный 3 9 6" xfId="27422"/>
    <cellStyle name="Процентный 3 9 7" xfId="27423"/>
    <cellStyle name="Процентный 3 9 8" xfId="27424"/>
    <cellStyle name="Процентный 3 9 9" xfId="27425"/>
    <cellStyle name="Процентный 3_з-д график дв3 комбайнов 19.02.2010xls" xfId="27426"/>
    <cellStyle name="Процентный 4" xfId="27427"/>
    <cellStyle name="Процентный 4 10" xfId="27428"/>
    <cellStyle name="Процентный 4 10 10" xfId="27429"/>
    <cellStyle name="Процентный 4 10 11" xfId="27430"/>
    <cellStyle name="Процентный 4 10 12" xfId="27431"/>
    <cellStyle name="Процентный 4 10 13" xfId="27432"/>
    <cellStyle name="Процентный 4 10 14" xfId="27433"/>
    <cellStyle name="Процентный 4 10 15" xfId="27434"/>
    <cellStyle name="Процентный 4 10 2" xfId="27435"/>
    <cellStyle name="Процентный 4 10 3" xfId="27436"/>
    <cellStyle name="Процентный 4 10 4" xfId="27437"/>
    <cellStyle name="Процентный 4 10 5" xfId="27438"/>
    <cellStyle name="Процентный 4 10 6" xfId="27439"/>
    <cellStyle name="Процентный 4 10 7" xfId="27440"/>
    <cellStyle name="Процентный 4 10 8" xfId="27441"/>
    <cellStyle name="Процентный 4 10 9" xfId="27442"/>
    <cellStyle name="Процентный 4 11" xfId="27443"/>
    <cellStyle name="Процентный 4 11 10" xfId="27444"/>
    <cellStyle name="Процентный 4 11 11" xfId="27445"/>
    <cellStyle name="Процентный 4 11 12" xfId="27446"/>
    <cellStyle name="Процентный 4 11 13" xfId="27447"/>
    <cellStyle name="Процентный 4 11 14" xfId="27448"/>
    <cellStyle name="Процентный 4 11 15" xfId="27449"/>
    <cellStyle name="Процентный 4 11 2" xfId="27450"/>
    <cellStyle name="Процентный 4 11 3" xfId="27451"/>
    <cellStyle name="Процентный 4 11 4" xfId="27452"/>
    <cellStyle name="Процентный 4 11 5" xfId="27453"/>
    <cellStyle name="Процентный 4 11 6" xfId="27454"/>
    <cellStyle name="Процентный 4 11 7" xfId="27455"/>
    <cellStyle name="Процентный 4 11 8" xfId="27456"/>
    <cellStyle name="Процентный 4 11 9" xfId="27457"/>
    <cellStyle name="Процентный 4 12" xfId="27458"/>
    <cellStyle name="Процентный 4 12 10" xfId="27459"/>
    <cellStyle name="Процентный 4 12 11" xfId="27460"/>
    <cellStyle name="Процентный 4 12 12" xfId="27461"/>
    <cellStyle name="Процентный 4 12 13" xfId="27462"/>
    <cellStyle name="Процентный 4 12 14" xfId="27463"/>
    <cellStyle name="Процентный 4 12 15" xfId="27464"/>
    <cellStyle name="Процентный 4 12 2" xfId="27465"/>
    <cellStyle name="Процентный 4 12 3" xfId="27466"/>
    <cellStyle name="Процентный 4 12 4" xfId="27467"/>
    <cellStyle name="Процентный 4 12 5" xfId="27468"/>
    <cellStyle name="Процентный 4 12 6" xfId="27469"/>
    <cellStyle name="Процентный 4 12 7" xfId="27470"/>
    <cellStyle name="Процентный 4 12 8" xfId="27471"/>
    <cellStyle name="Процентный 4 12 9" xfId="27472"/>
    <cellStyle name="Процентный 4 13" xfId="27473"/>
    <cellStyle name="Процентный 4 13 10" xfId="27474"/>
    <cellStyle name="Процентный 4 13 11" xfId="27475"/>
    <cellStyle name="Процентный 4 13 12" xfId="27476"/>
    <cellStyle name="Процентный 4 13 13" xfId="27477"/>
    <cellStyle name="Процентный 4 13 14" xfId="27478"/>
    <cellStyle name="Процентный 4 13 15" xfId="27479"/>
    <cellStyle name="Процентный 4 13 2" xfId="27480"/>
    <cellStyle name="Процентный 4 13 3" xfId="27481"/>
    <cellStyle name="Процентный 4 13 4" xfId="27482"/>
    <cellStyle name="Процентный 4 13 5" xfId="27483"/>
    <cellStyle name="Процентный 4 13 6" xfId="27484"/>
    <cellStyle name="Процентный 4 13 7" xfId="27485"/>
    <cellStyle name="Процентный 4 13 8" xfId="27486"/>
    <cellStyle name="Процентный 4 13 9" xfId="27487"/>
    <cellStyle name="Процентный 4 14" xfId="27488"/>
    <cellStyle name="Процентный 4 14 10" xfId="27489"/>
    <cellStyle name="Процентный 4 14 11" xfId="27490"/>
    <cellStyle name="Процентный 4 14 12" xfId="27491"/>
    <cellStyle name="Процентный 4 14 13" xfId="27492"/>
    <cellStyle name="Процентный 4 14 14" xfId="27493"/>
    <cellStyle name="Процентный 4 14 15" xfId="27494"/>
    <cellStyle name="Процентный 4 14 2" xfId="27495"/>
    <cellStyle name="Процентный 4 14 3" xfId="27496"/>
    <cellStyle name="Процентный 4 14 4" xfId="27497"/>
    <cellStyle name="Процентный 4 14 5" xfId="27498"/>
    <cellStyle name="Процентный 4 14 6" xfId="27499"/>
    <cellStyle name="Процентный 4 14 7" xfId="27500"/>
    <cellStyle name="Процентный 4 14 8" xfId="27501"/>
    <cellStyle name="Процентный 4 14 9" xfId="27502"/>
    <cellStyle name="Процентный 4 15" xfId="27503"/>
    <cellStyle name="Процентный 4 15 2" xfId="27504"/>
    <cellStyle name="Процентный 4 15 3" xfId="27505"/>
    <cellStyle name="Процентный 4 2" xfId="27506"/>
    <cellStyle name="Процентный 4 2 10" xfId="27507"/>
    <cellStyle name="Процентный 4 2 11" xfId="27508"/>
    <cellStyle name="Процентный 4 2 12" xfId="27509"/>
    <cellStyle name="Процентный 4 2 13" xfId="27510"/>
    <cellStyle name="Процентный 4 2 14" xfId="27511"/>
    <cellStyle name="Процентный 4 2 15" xfId="27512"/>
    <cellStyle name="Процентный 4 2 16" xfId="27513"/>
    <cellStyle name="Процентный 4 2 17" xfId="27514"/>
    <cellStyle name="Процентный 4 2 2" xfId="27515"/>
    <cellStyle name="Процентный 4 2 3" xfId="27516"/>
    <cellStyle name="Процентный 4 2 4" xfId="27517"/>
    <cellStyle name="Процентный 4 2 5" xfId="27518"/>
    <cellStyle name="Процентный 4 2 6" xfId="27519"/>
    <cellStyle name="Процентный 4 2 7" xfId="27520"/>
    <cellStyle name="Процентный 4 2 8" xfId="27521"/>
    <cellStyle name="Процентный 4 2 9" xfId="27522"/>
    <cellStyle name="Процентный 4 3" xfId="27523"/>
    <cellStyle name="Процентный 4 3 10" xfId="27524"/>
    <cellStyle name="Процентный 4 3 11" xfId="27525"/>
    <cellStyle name="Процентный 4 3 12" xfId="27526"/>
    <cellStyle name="Процентный 4 3 13" xfId="27527"/>
    <cellStyle name="Процентный 4 3 14" xfId="27528"/>
    <cellStyle name="Процентный 4 3 15" xfId="27529"/>
    <cellStyle name="Процентный 4 3 2" xfId="27530"/>
    <cellStyle name="Процентный 4 3 3" xfId="27531"/>
    <cellStyle name="Процентный 4 3 4" xfId="27532"/>
    <cellStyle name="Процентный 4 3 5" xfId="27533"/>
    <cellStyle name="Процентный 4 3 6" xfId="27534"/>
    <cellStyle name="Процентный 4 3 7" xfId="27535"/>
    <cellStyle name="Процентный 4 3 8" xfId="27536"/>
    <cellStyle name="Процентный 4 3 9" xfId="27537"/>
    <cellStyle name="Процентный 4 4" xfId="27538"/>
    <cellStyle name="Процентный 4 4 10" xfId="27539"/>
    <cellStyle name="Процентный 4 4 11" xfId="27540"/>
    <cellStyle name="Процентный 4 4 12" xfId="27541"/>
    <cellStyle name="Процентный 4 4 13" xfId="27542"/>
    <cellStyle name="Процентный 4 4 14" xfId="27543"/>
    <cellStyle name="Процентный 4 4 15" xfId="27544"/>
    <cellStyle name="Процентный 4 4 16" xfId="27545"/>
    <cellStyle name="Процентный 4 4 17" xfId="27546"/>
    <cellStyle name="Процентный 4 4 2" xfId="27547"/>
    <cellStyle name="Процентный 4 4 3" xfId="27548"/>
    <cellStyle name="Процентный 4 4 4" xfId="27549"/>
    <cellStyle name="Процентный 4 4 5" xfId="27550"/>
    <cellStyle name="Процентный 4 4 6" xfId="27551"/>
    <cellStyle name="Процентный 4 4 7" xfId="27552"/>
    <cellStyle name="Процентный 4 4 8" xfId="27553"/>
    <cellStyle name="Процентный 4 4 9" xfId="27554"/>
    <cellStyle name="Процентный 4 5" xfId="27555"/>
    <cellStyle name="Процентный 4 5 10" xfId="27556"/>
    <cellStyle name="Процентный 4 5 11" xfId="27557"/>
    <cellStyle name="Процентный 4 5 12" xfId="27558"/>
    <cellStyle name="Процентный 4 5 13" xfId="27559"/>
    <cellStyle name="Процентный 4 5 14" xfId="27560"/>
    <cellStyle name="Процентный 4 5 15" xfId="27561"/>
    <cellStyle name="Процентный 4 5 2" xfId="27562"/>
    <cellStyle name="Процентный 4 5 3" xfId="27563"/>
    <cellStyle name="Процентный 4 5 4" xfId="27564"/>
    <cellStyle name="Процентный 4 5 5" xfId="27565"/>
    <cellStyle name="Процентный 4 5 6" xfId="27566"/>
    <cellStyle name="Процентный 4 5 7" xfId="27567"/>
    <cellStyle name="Процентный 4 5 8" xfId="27568"/>
    <cellStyle name="Процентный 4 5 9" xfId="27569"/>
    <cellStyle name="Процентный 4 6" xfId="27570"/>
    <cellStyle name="Процентный 4 6 10" xfId="27571"/>
    <cellStyle name="Процентный 4 6 11" xfId="27572"/>
    <cellStyle name="Процентный 4 6 12" xfId="27573"/>
    <cellStyle name="Процентный 4 6 13" xfId="27574"/>
    <cellStyle name="Процентный 4 6 14" xfId="27575"/>
    <cellStyle name="Процентный 4 6 15" xfId="27576"/>
    <cellStyle name="Процентный 4 6 2" xfId="27577"/>
    <cellStyle name="Процентный 4 6 3" xfId="27578"/>
    <cellStyle name="Процентный 4 6 4" xfId="27579"/>
    <cellStyle name="Процентный 4 6 5" xfId="27580"/>
    <cellStyle name="Процентный 4 6 6" xfId="27581"/>
    <cellStyle name="Процентный 4 6 7" xfId="27582"/>
    <cellStyle name="Процентный 4 6 8" xfId="27583"/>
    <cellStyle name="Процентный 4 6 9" xfId="27584"/>
    <cellStyle name="Процентный 4 7" xfId="27585"/>
    <cellStyle name="Процентный 4 7 10" xfId="27586"/>
    <cellStyle name="Процентный 4 7 11" xfId="27587"/>
    <cellStyle name="Процентный 4 7 12" xfId="27588"/>
    <cellStyle name="Процентный 4 7 13" xfId="27589"/>
    <cellStyle name="Процентный 4 7 14" xfId="27590"/>
    <cellStyle name="Процентный 4 7 15" xfId="27591"/>
    <cellStyle name="Процентный 4 7 2" xfId="27592"/>
    <cellStyle name="Процентный 4 7 3" xfId="27593"/>
    <cellStyle name="Процентный 4 7 4" xfId="27594"/>
    <cellStyle name="Процентный 4 7 5" xfId="27595"/>
    <cellStyle name="Процентный 4 7 6" xfId="27596"/>
    <cellStyle name="Процентный 4 7 7" xfId="27597"/>
    <cellStyle name="Процентный 4 7 8" xfId="27598"/>
    <cellStyle name="Процентный 4 7 9" xfId="27599"/>
    <cellStyle name="Процентный 4 8" xfId="27600"/>
    <cellStyle name="Процентный 4 8 10" xfId="27601"/>
    <cellStyle name="Процентный 4 8 11" xfId="27602"/>
    <cellStyle name="Процентный 4 8 12" xfId="27603"/>
    <cellStyle name="Процентный 4 8 13" xfId="27604"/>
    <cellStyle name="Процентный 4 8 14" xfId="27605"/>
    <cellStyle name="Процентный 4 8 15" xfId="27606"/>
    <cellStyle name="Процентный 4 8 2" xfId="27607"/>
    <cellStyle name="Процентный 4 8 3" xfId="27608"/>
    <cellStyle name="Процентный 4 8 4" xfId="27609"/>
    <cellStyle name="Процентный 4 8 5" xfId="27610"/>
    <cellStyle name="Процентный 4 8 6" xfId="27611"/>
    <cellStyle name="Процентный 4 8 7" xfId="27612"/>
    <cellStyle name="Процентный 4 8 8" xfId="27613"/>
    <cellStyle name="Процентный 4 8 9" xfId="27614"/>
    <cellStyle name="Процентный 4 9" xfId="27615"/>
    <cellStyle name="Процентный 4 9 10" xfId="27616"/>
    <cellStyle name="Процентный 4 9 11" xfId="27617"/>
    <cellStyle name="Процентный 4 9 12" xfId="27618"/>
    <cellStyle name="Процентный 4 9 13" xfId="27619"/>
    <cellStyle name="Процентный 4 9 14" xfId="27620"/>
    <cellStyle name="Процентный 4 9 15" xfId="27621"/>
    <cellStyle name="Процентный 4 9 2" xfId="27622"/>
    <cellStyle name="Процентный 4 9 3" xfId="27623"/>
    <cellStyle name="Процентный 4 9 4" xfId="27624"/>
    <cellStyle name="Процентный 4 9 5" xfId="27625"/>
    <cellStyle name="Процентный 4 9 6" xfId="27626"/>
    <cellStyle name="Процентный 4 9 7" xfId="27627"/>
    <cellStyle name="Процентный 4 9 8" xfId="27628"/>
    <cellStyle name="Процентный 4 9 9" xfId="27629"/>
    <cellStyle name="Процентный 4_Копия данецк" xfId="27630"/>
    <cellStyle name="Процентный 5" xfId="27631"/>
    <cellStyle name="Процентный 5 10" xfId="27632"/>
    <cellStyle name="Процентный 5 11" xfId="27633"/>
    <cellStyle name="Процентный 5 11 10" xfId="27634"/>
    <cellStyle name="Процентный 5 11 11" xfId="27635"/>
    <cellStyle name="Процентный 5 11 12" xfId="27636"/>
    <cellStyle name="Процентный 5 11 13" xfId="27637"/>
    <cellStyle name="Процентный 5 11 14" xfId="27638"/>
    <cellStyle name="Процентный 5 11 15" xfId="27639"/>
    <cellStyle name="Процентный 5 11 16" xfId="27640"/>
    <cellStyle name="Процентный 5 11 17" xfId="27641"/>
    <cellStyle name="Процентный 5 11 18" xfId="27642"/>
    <cellStyle name="Процентный 5 11 19" xfId="27643"/>
    <cellStyle name="Процентный 5 11 2" xfId="27644"/>
    <cellStyle name="Процентный 5 11 2 2" xfId="27645"/>
    <cellStyle name="Процентный 5 11 2 2 2" xfId="27646"/>
    <cellStyle name="Процентный 5 11 2 2 3" xfId="27647"/>
    <cellStyle name="Процентный 5 11 2 3" xfId="27648"/>
    <cellStyle name="Процентный 5 11 2 4" xfId="27649"/>
    <cellStyle name="Процентный 5 11 20" xfId="27650"/>
    <cellStyle name="Процентный 5 11 21" xfId="27651"/>
    <cellStyle name="Процентный 5 11 22" xfId="27652"/>
    <cellStyle name="Процентный 5 11 23" xfId="27653"/>
    <cellStyle name="Процентный 5 11 24" xfId="27654"/>
    <cellStyle name="Процентный 5 11 25" xfId="27655"/>
    <cellStyle name="Процентный 5 11 26" xfId="27656"/>
    <cellStyle name="Процентный 5 11 27" xfId="27657"/>
    <cellStyle name="Процентный 5 11 28" xfId="27658"/>
    <cellStyle name="Процентный 5 11 29" xfId="27659"/>
    <cellStyle name="Процентный 5 11 3" xfId="27660"/>
    <cellStyle name="Процентный 5 11 3 2" xfId="27661"/>
    <cellStyle name="Процентный 5 11 3 3" xfId="27662"/>
    <cellStyle name="Процентный 5 11 30" xfId="27663"/>
    <cellStyle name="Процентный 5 11 31" xfId="27664"/>
    <cellStyle name="Процентный 5 11 32" xfId="27665"/>
    <cellStyle name="Процентный 5 11 4" xfId="27666"/>
    <cellStyle name="Процентный 5 11 4 2" xfId="27667"/>
    <cellStyle name="Процентный 5 11 5" xfId="27668"/>
    <cellStyle name="Процентный 5 11 6" xfId="27669"/>
    <cellStyle name="Процентный 5 11 7" xfId="27670"/>
    <cellStyle name="Процентный 5 11 8" xfId="27671"/>
    <cellStyle name="Процентный 5 11 9" xfId="27672"/>
    <cellStyle name="Процентный 5 12" xfId="27673"/>
    <cellStyle name="Процентный 5 12 2" xfId="27674"/>
    <cellStyle name="Процентный 5 12 3" xfId="27675"/>
    <cellStyle name="Процентный 5 13" xfId="27676"/>
    <cellStyle name="Процентный 5 13 2" xfId="27677"/>
    <cellStyle name="Процентный 5 14" xfId="27678"/>
    <cellStyle name="Процентный 5 15" xfId="27679"/>
    <cellStyle name="Процентный 5 16" xfId="27680"/>
    <cellStyle name="Процентный 5 17" xfId="27681"/>
    <cellStyle name="Процентный 5 18" xfId="27682"/>
    <cellStyle name="Процентный 5 19" xfId="27683"/>
    <cellStyle name="Процентный 5 2" xfId="27684"/>
    <cellStyle name="Процентный 5 2 10" xfId="27685"/>
    <cellStyle name="Процентный 5 2 11" xfId="27686"/>
    <cellStyle name="Процентный 5 2 12" xfId="27687"/>
    <cellStyle name="Процентный 5 2 13" xfId="27688"/>
    <cellStyle name="Процентный 5 2 14" xfId="27689"/>
    <cellStyle name="Процентный 5 2 15" xfId="27690"/>
    <cellStyle name="Процентный 5 2 16" xfId="27691"/>
    <cellStyle name="Процентный 5 2 17" xfId="27692"/>
    <cellStyle name="Процентный 5 2 18" xfId="27693"/>
    <cellStyle name="Процентный 5 2 19" xfId="27694"/>
    <cellStyle name="Процентный 5 2 2" xfId="27695"/>
    <cellStyle name="Процентный 5 2 2 10" xfId="27696"/>
    <cellStyle name="Процентный 5 2 2 11" xfId="27697"/>
    <cellStyle name="Процентный 5 2 2 12" xfId="27698"/>
    <cellStyle name="Процентный 5 2 2 13" xfId="27699"/>
    <cellStyle name="Процентный 5 2 2 14" xfId="27700"/>
    <cellStyle name="Процентный 5 2 2 15" xfId="27701"/>
    <cellStyle name="Процентный 5 2 2 16" xfId="27702"/>
    <cellStyle name="Процентный 5 2 2 17" xfId="27703"/>
    <cellStyle name="Процентный 5 2 2 18" xfId="27704"/>
    <cellStyle name="Процентный 5 2 2 19" xfId="27705"/>
    <cellStyle name="Процентный 5 2 2 2" xfId="27706"/>
    <cellStyle name="Процентный 5 2 2 2 2" xfId="27707"/>
    <cellStyle name="Процентный 5 2 2 2 3" xfId="27708"/>
    <cellStyle name="Процентный 5 2 2 20" xfId="27709"/>
    <cellStyle name="Процентный 5 2 2 21" xfId="27710"/>
    <cellStyle name="Процентный 5 2 2 22" xfId="27711"/>
    <cellStyle name="Процентный 5 2 2 23" xfId="27712"/>
    <cellStyle name="Процентный 5 2 2 24" xfId="27713"/>
    <cellStyle name="Процентный 5 2 2 25" xfId="27714"/>
    <cellStyle name="Процентный 5 2 2 26" xfId="27715"/>
    <cellStyle name="Процентный 5 2 2 27" xfId="27716"/>
    <cellStyle name="Процентный 5 2 2 28" xfId="27717"/>
    <cellStyle name="Процентный 5 2 2 29" xfId="27718"/>
    <cellStyle name="Процентный 5 2 2 3" xfId="27719"/>
    <cellStyle name="Процентный 5 2 2 30" xfId="27720"/>
    <cellStyle name="Процентный 5 2 2 31" xfId="27721"/>
    <cellStyle name="Процентный 5 2 2 32" xfId="27722"/>
    <cellStyle name="Процентный 5 2 2 4" xfId="27723"/>
    <cellStyle name="Процентный 5 2 2 5" xfId="27724"/>
    <cellStyle name="Процентный 5 2 2 6" xfId="27725"/>
    <cellStyle name="Процентный 5 2 2 7" xfId="27726"/>
    <cellStyle name="Процентный 5 2 2 8" xfId="27727"/>
    <cellStyle name="Процентный 5 2 2 9" xfId="27728"/>
    <cellStyle name="Процентный 5 2 20" xfId="27729"/>
    <cellStyle name="Процентный 5 2 21" xfId="27730"/>
    <cellStyle name="Процентный 5 2 22" xfId="27731"/>
    <cellStyle name="Процентный 5 2 23" xfId="27732"/>
    <cellStyle name="Процентный 5 2 24" xfId="27733"/>
    <cellStyle name="Процентный 5 2 25" xfId="27734"/>
    <cellStyle name="Процентный 5 2 26" xfId="27735"/>
    <cellStyle name="Процентный 5 2 27" xfId="27736"/>
    <cellStyle name="Процентный 5 2 28" xfId="27737"/>
    <cellStyle name="Процентный 5 2 29" xfId="27738"/>
    <cellStyle name="Процентный 5 2 3" xfId="27739"/>
    <cellStyle name="Процентный 5 2 3 2" xfId="27740"/>
    <cellStyle name="Процентный 5 2 3 2 2" xfId="27741"/>
    <cellStyle name="Процентный 5 2 3 2 2 2" xfId="27742"/>
    <cellStyle name="Процентный 5 2 3 2 3" xfId="27743"/>
    <cellStyle name="Процентный 5 2 3 3" xfId="27744"/>
    <cellStyle name="Процентный 5 2 3 3 2" xfId="27745"/>
    <cellStyle name="Процентный 5 2 3 4" xfId="27746"/>
    <cellStyle name="Процентный 5 2 3 5" xfId="27747"/>
    <cellStyle name="Процентный 5 2 3 6" xfId="27748"/>
    <cellStyle name="Процентный 5 2 30" xfId="27749"/>
    <cellStyle name="Процентный 5 2 31" xfId="27750"/>
    <cellStyle name="Процентный 5 2 32" xfId="27751"/>
    <cellStyle name="Процентный 5 2 33" xfId="27752"/>
    <cellStyle name="Процентный 5 2 4" xfId="27753"/>
    <cellStyle name="Процентный 5 2 4 2" xfId="27754"/>
    <cellStyle name="Процентный 5 2 4 2 2" xfId="27755"/>
    <cellStyle name="Процентный 5 2 4 3" xfId="27756"/>
    <cellStyle name="Процентный 5 2 4 4" xfId="27757"/>
    <cellStyle name="Процентный 5 2 5" xfId="27758"/>
    <cellStyle name="Процентный 5 2 6" xfId="27759"/>
    <cellStyle name="Процентный 5 2 7" xfId="27760"/>
    <cellStyle name="Процентный 5 2 8" xfId="27761"/>
    <cellStyle name="Процентный 5 2 9" xfId="27762"/>
    <cellStyle name="Процентный 5 20" xfId="27763"/>
    <cellStyle name="Процентный 5 21" xfId="27764"/>
    <cellStyle name="Процентный 5 22" xfId="27765"/>
    <cellStyle name="Процентный 5 23" xfId="27766"/>
    <cellStyle name="Процентный 5 24" xfId="27767"/>
    <cellStyle name="Процентный 5 25" xfId="27768"/>
    <cellStyle name="Процентный 5 26" xfId="27769"/>
    <cellStyle name="Процентный 5 27" xfId="27770"/>
    <cellStyle name="Процентный 5 28" xfId="27771"/>
    <cellStyle name="Процентный 5 29" xfId="27772"/>
    <cellStyle name="Процентный 5 3" xfId="27773"/>
    <cellStyle name="Процентный 5 3 2" xfId="27774"/>
    <cellStyle name="Процентный 5 30" xfId="27775"/>
    <cellStyle name="Процентный 5 31" xfId="27776"/>
    <cellStyle name="Процентный 5 32" xfId="27777"/>
    <cellStyle name="Процентный 5 33" xfId="27778"/>
    <cellStyle name="Процентный 5 34" xfId="27779"/>
    <cellStyle name="Процентный 5 35" xfId="27780"/>
    <cellStyle name="Процентный 5 36" xfId="27781"/>
    <cellStyle name="Процентный 5 37" xfId="27782"/>
    <cellStyle name="Процентный 5 38" xfId="27783"/>
    <cellStyle name="Процентный 5 39" xfId="27784"/>
    <cellStyle name="Процентный 5 4" xfId="27785"/>
    <cellStyle name="Процентный 5 4 2" xfId="27786"/>
    <cellStyle name="Процентный 5 40" xfId="27787"/>
    <cellStyle name="Процентный 5 41" xfId="27788"/>
    <cellStyle name="Процентный 5 5" xfId="27789"/>
    <cellStyle name="Процентный 5 5 2" xfId="27790"/>
    <cellStyle name="Процентный 5 6" xfId="27791"/>
    <cellStyle name="Процентный 5 6 10" xfId="27792"/>
    <cellStyle name="Процентный 5 6 11" xfId="27793"/>
    <cellStyle name="Процентный 5 6 12" xfId="27794"/>
    <cellStyle name="Процентный 5 6 13" xfId="27795"/>
    <cellStyle name="Процентный 5 6 14" xfId="27796"/>
    <cellStyle name="Процентный 5 6 15" xfId="27797"/>
    <cellStyle name="Процентный 5 6 16" xfId="27798"/>
    <cellStyle name="Процентный 5 6 17" xfId="27799"/>
    <cellStyle name="Процентный 5 6 18" xfId="27800"/>
    <cellStyle name="Процентный 5 6 19" xfId="27801"/>
    <cellStyle name="Процентный 5 6 2" xfId="27802"/>
    <cellStyle name="Процентный 5 6 2 10" xfId="27803"/>
    <cellStyle name="Процентный 5 6 2 11" xfId="27804"/>
    <cellStyle name="Процентный 5 6 2 12" xfId="27805"/>
    <cellStyle name="Процентный 5 6 2 13" xfId="27806"/>
    <cellStyle name="Процентный 5 6 2 14" xfId="27807"/>
    <cellStyle name="Процентный 5 6 2 15" xfId="27808"/>
    <cellStyle name="Процентный 5 6 2 16" xfId="27809"/>
    <cellStyle name="Процентный 5 6 2 17" xfId="27810"/>
    <cellStyle name="Процентный 5 6 2 18" xfId="27811"/>
    <cellStyle name="Процентный 5 6 2 19" xfId="27812"/>
    <cellStyle name="Процентный 5 6 2 2" xfId="27813"/>
    <cellStyle name="Процентный 5 6 2 2 2" xfId="27814"/>
    <cellStyle name="Процентный 5 6 2 2 3" xfId="27815"/>
    <cellStyle name="Процентный 5 6 2 20" xfId="27816"/>
    <cellStyle name="Процентный 5 6 2 21" xfId="27817"/>
    <cellStyle name="Процентный 5 6 2 22" xfId="27818"/>
    <cellStyle name="Процентный 5 6 2 23" xfId="27819"/>
    <cellStyle name="Процентный 5 6 2 24" xfId="27820"/>
    <cellStyle name="Процентный 5 6 2 25" xfId="27821"/>
    <cellStyle name="Процентный 5 6 2 26" xfId="27822"/>
    <cellStyle name="Процентный 5 6 2 27" xfId="27823"/>
    <cellStyle name="Процентный 5 6 2 28" xfId="27824"/>
    <cellStyle name="Процентный 5 6 2 29" xfId="27825"/>
    <cellStyle name="Процентный 5 6 2 3" xfId="27826"/>
    <cellStyle name="Процентный 5 6 2 30" xfId="27827"/>
    <cellStyle name="Процентный 5 6 2 31" xfId="27828"/>
    <cellStyle name="Процентный 5 6 2 32" xfId="27829"/>
    <cellStyle name="Процентный 5 6 2 4" xfId="27830"/>
    <cellStyle name="Процентный 5 6 2 5" xfId="27831"/>
    <cellStyle name="Процентный 5 6 2 6" xfId="27832"/>
    <cellStyle name="Процентный 5 6 2 7" xfId="27833"/>
    <cellStyle name="Процентный 5 6 2 8" xfId="27834"/>
    <cellStyle name="Процентный 5 6 2 9" xfId="27835"/>
    <cellStyle name="Процентный 5 6 20" xfId="27836"/>
    <cellStyle name="Процентный 5 6 21" xfId="27837"/>
    <cellStyle name="Процентный 5 6 22" xfId="27838"/>
    <cellStyle name="Процентный 5 6 23" xfId="27839"/>
    <cellStyle name="Процентный 5 6 24" xfId="27840"/>
    <cellStyle name="Процентный 5 6 25" xfId="27841"/>
    <cellStyle name="Процентный 5 6 26" xfId="27842"/>
    <cellStyle name="Процентный 5 6 27" xfId="27843"/>
    <cellStyle name="Процентный 5 6 28" xfId="27844"/>
    <cellStyle name="Процентный 5 6 29" xfId="27845"/>
    <cellStyle name="Процентный 5 6 3" xfId="27846"/>
    <cellStyle name="Процентный 5 6 3 2" xfId="27847"/>
    <cellStyle name="Процентный 5 6 3 2 2" xfId="27848"/>
    <cellStyle name="Процентный 5 6 3 2 3" xfId="27849"/>
    <cellStyle name="Процентный 5 6 3 3" xfId="27850"/>
    <cellStyle name="Процентный 5 6 3 4" xfId="27851"/>
    <cellStyle name="Процентный 5 6 30" xfId="27852"/>
    <cellStyle name="Процентный 5 6 31" xfId="27853"/>
    <cellStyle name="Процентный 5 6 32" xfId="27854"/>
    <cellStyle name="Процентный 5 6 33" xfId="27855"/>
    <cellStyle name="Процентный 5 6 4" xfId="27856"/>
    <cellStyle name="Процентный 5 6 4 2" xfId="27857"/>
    <cellStyle name="Процентный 5 6 4 3" xfId="27858"/>
    <cellStyle name="Процентный 5 6 5" xfId="27859"/>
    <cellStyle name="Процентный 5 6 6" xfId="27860"/>
    <cellStyle name="Процентный 5 6 7" xfId="27861"/>
    <cellStyle name="Процентный 5 6 8" xfId="27862"/>
    <cellStyle name="Процентный 5 6 9" xfId="27863"/>
    <cellStyle name="Процентный 5 7" xfId="27864"/>
    <cellStyle name="Процентный 5 7 10" xfId="27865"/>
    <cellStyle name="Процентный 5 7 11" xfId="27866"/>
    <cellStyle name="Процентный 5 7 12" xfId="27867"/>
    <cellStyle name="Процентный 5 7 13" xfId="27868"/>
    <cellStyle name="Процентный 5 7 14" xfId="27869"/>
    <cellStyle name="Процентный 5 7 15" xfId="27870"/>
    <cellStyle name="Процентный 5 7 16" xfId="27871"/>
    <cellStyle name="Процентный 5 7 17" xfId="27872"/>
    <cellStyle name="Процентный 5 7 18" xfId="27873"/>
    <cellStyle name="Процентный 5 7 19" xfId="27874"/>
    <cellStyle name="Процентный 5 7 2" xfId="27875"/>
    <cellStyle name="Процентный 5 7 2 10" xfId="27876"/>
    <cellStyle name="Процентный 5 7 2 11" xfId="27877"/>
    <cellStyle name="Процентный 5 7 2 12" xfId="27878"/>
    <cellStyle name="Процентный 5 7 2 13" xfId="27879"/>
    <cellStyle name="Процентный 5 7 2 14" xfId="27880"/>
    <cellStyle name="Процентный 5 7 2 15" xfId="27881"/>
    <cellStyle name="Процентный 5 7 2 16" xfId="27882"/>
    <cellStyle name="Процентный 5 7 2 17" xfId="27883"/>
    <cellStyle name="Процентный 5 7 2 18" xfId="27884"/>
    <cellStyle name="Процентный 5 7 2 19" xfId="27885"/>
    <cellStyle name="Процентный 5 7 2 2" xfId="27886"/>
    <cellStyle name="Процентный 5 7 2 2 2" xfId="27887"/>
    <cellStyle name="Процентный 5 7 2 2 3" xfId="27888"/>
    <cellStyle name="Процентный 5 7 2 20" xfId="27889"/>
    <cellStyle name="Процентный 5 7 2 21" xfId="27890"/>
    <cellStyle name="Процентный 5 7 2 22" xfId="27891"/>
    <cellStyle name="Процентный 5 7 2 23" xfId="27892"/>
    <cellStyle name="Процентный 5 7 2 24" xfId="27893"/>
    <cellStyle name="Процентный 5 7 2 25" xfId="27894"/>
    <cellStyle name="Процентный 5 7 2 26" xfId="27895"/>
    <cellStyle name="Процентный 5 7 2 27" xfId="27896"/>
    <cellStyle name="Процентный 5 7 2 28" xfId="27897"/>
    <cellStyle name="Процентный 5 7 2 29" xfId="27898"/>
    <cellStyle name="Процентный 5 7 2 3" xfId="27899"/>
    <cellStyle name="Процентный 5 7 2 30" xfId="27900"/>
    <cellStyle name="Процентный 5 7 2 31" xfId="27901"/>
    <cellStyle name="Процентный 5 7 2 32" xfId="27902"/>
    <cellStyle name="Процентный 5 7 2 4" xfId="27903"/>
    <cellStyle name="Процентный 5 7 2 5" xfId="27904"/>
    <cellStyle name="Процентный 5 7 2 6" xfId="27905"/>
    <cellStyle name="Процентный 5 7 2 7" xfId="27906"/>
    <cellStyle name="Процентный 5 7 2 8" xfId="27907"/>
    <cellStyle name="Процентный 5 7 2 9" xfId="27908"/>
    <cellStyle name="Процентный 5 7 20" xfId="27909"/>
    <cellStyle name="Процентный 5 7 21" xfId="27910"/>
    <cellStyle name="Процентный 5 7 22" xfId="27911"/>
    <cellStyle name="Процентный 5 7 23" xfId="27912"/>
    <cellStyle name="Процентный 5 7 24" xfId="27913"/>
    <cellStyle name="Процентный 5 7 25" xfId="27914"/>
    <cellStyle name="Процентный 5 7 26" xfId="27915"/>
    <cellStyle name="Процентный 5 7 27" xfId="27916"/>
    <cellStyle name="Процентный 5 7 28" xfId="27917"/>
    <cellStyle name="Процентный 5 7 29" xfId="27918"/>
    <cellStyle name="Процентный 5 7 3" xfId="27919"/>
    <cellStyle name="Процентный 5 7 3 2" xfId="27920"/>
    <cellStyle name="Процентный 5 7 3 2 2" xfId="27921"/>
    <cellStyle name="Процентный 5 7 3 2 3" xfId="27922"/>
    <cellStyle name="Процентный 5 7 3 3" xfId="27923"/>
    <cellStyle name="Процентный 5 7 3 4" xfId="27924"/>
    <cellStyle name="Процентный 5 7 30" xfId="27925"/>
    <cellStyle name="Процентный 5 7 31" xfId="27926"/>
    <cellStyle name="Процентный 5 7 32" xfId="27927"/>
    <cellStyle name="Процентный 5 7 4" xfId="27928"/>
    <cellStyle name="Процентный 5 7 4 2" xfId="27929"/>
    <cellStyle name="Процентный 5 7 4 3" xfId="27930"/>
    <cellStyle name="Процентный 5 7 5" xfId="27931"/>
    <cellStyle name="Процентный 5 7 6" xfId="27932"/>
    <cellStyle name="Процентный 5 7 7" xfId="27933"/>
    <cellStyle name="Процентный 5 7 8" xfId="27934"/>
    <cellStyle name="Процентный 5 7 9" xfId="27935"/>
    <cellStyle name="Процентный 5 8" xfId="27936"/>
    <cellStyle name="Процентный 5 8 10" xfId="27937"/>
    <cellStyle name="Процентный 5 8 11" xfId="27938"/>
    <cellStyle name="Процентный 5 8 12" xfId="27939"/>
    <cellStyle name="Процентный 5 8 13" xfId="27940"/>
    <cellStyle name="Процентный 5 8 14" xfId="27941"/>
    <cellStyle name="Процентный 5 8 15" xfId="27942"/>
    <cellStyle name="Процентный 5 8 16" xfId="27943"/>
    <cellStyle name="Процентный 5 8 17" xfId="27944"/>
    <cellStyle name="Процентный 5 8 18" xfId="27945"/>
    <cellStyle name="Процентный 5 8 19" xfId="27946"/>
    <cellStyle name="Процентный 5 8 2" xfId="27947"/>
    <cellStyle name="Процентный 5 8 2 10" xfId="27948"/>
    <cellStyle name="Процентный 5 8 2 11" xfId="27949"/>
    <cellStyle name="Процентный 5 8 2 12" xfId="27950"/>
    <cellStyle name="Процентный 5 8 2 13" xfId="27951"/>
    <cellStyle name="Процентный 5 8 2 14" xfId="27952"/>
    <cellStyle name="Процентный 5 8 2 15" xfId="27953"/>
    <cellStyle name="Процентный 5 8 2 16" xfId="27954"/>
    <cellStyle name="Процентный 5 8 2 17" xfId="27955"/>
    <cellStyle name="Процентный 5 8 2 18" xfId="27956"/>
    <cellStyle name="Процентный 5 8 2 19" xfId="27957"/>
    <cellStyle name="Процентный 5 8 2 2" xfId="27958"/>
    <cellStyle name="Процентный 5 8 2 2 2" xfId="27959"/>
    <cellStyle name="Процентный 5 8 2 2 3" xfId="27960"/>
    <cellStyle name="Процентный 5 8 2 20" xfId="27961"/>
    <cellStyle name="Процентный 5 8 2 21" xfId="27962"/>
    <cellStyle name="Процентный 5 8 2 22" xfId="27963"/>
    <cellStyle name="Процентный 5 8 2 23" xfId="27964"/>
    <cellStyle name="Процентный 5 8 2 24" xfId="27965"/>
    <cellStyle name="Процентный 5 8 2 25" xfId="27966"/>
    <cellStyle name="Процентный 5 8 2 26" xfId="27967"/>
    <cellStyle name="Процентный 5 8 2 27" xfId="27968"/>
    <cellStyle name="Процентный 5 8 2 28" xfId="27969"/>
    <cellStyle name="Процентный 5 8 2 29" xfId="27970"/>
    <cellStyle name="Процентный 5 8 2 3" xfId="27971"/>
    <cellStyle name="Процентный 5 8 2 30" xfId="27972"/>
    <cellStyle name="Процентный 5 8 2 31" xfId="27973"/>
    <cellStyle name="Процентный 5 8 2 32" xfId="27974"/>
    <cellStyle name="Процентный 5 8 2 4" xfId="27975"/>
    <cellStyle name="Процентный 5 8 2 5" xfId="27976"/>
    <cellStyle name="Процентный 5 8 2 6" xfId="27977"/>
    <cellStyle name="Процентный 5 8 2 7" xfId="27978"/>
    <cellStyle name="Процентный 5 8 2 8" xfId="27979"/>
    <cellStyle name="Процентный 5 8 2 9" xfId="27980"/>
    <cellStyle name="Процентный 5 8 20" xfId="27981"/>
    <cellStyle name="Процентный 5 8 21" xfId="27982"/>
    <cellStyle name="Процентный 5 8 22" xfId="27983"/>
    <cellStyle name="Процентный 5 8 23" xfId="27984"/>
    <cellStyle name="Процентный 5 8 24" xfId="27985"/>
    <cellStyle name="Процентный 5 8 25" xfId="27986"/>
    <cellStyle name="Процентный 5 8 26" xfId="27987"/>
    <cellStyle name="Процентный 5 8 27" xfId="27988"/>
    <cellStyle name="Процентный 5 8 28" xfId="27989"/>
    <cellStyle name="Процентный 5 8 29" xfId="27990"/>
    <cellStyle name="Процентный 5 8 3" xfId="27991"/>
    <cellStyle name="Процентный 5 8 3 2" xfId="27992"/>
    <cellStyle name="Процентный 5 8 3 2 2" xfId="27993"/>
    <cellStyle name="Процентный 5 8 3 2 3" xfId="27994"/>
    <cellStyle name="Процентный 5 8 3 3" xfId="27995"/>
    <cellStyle name="Процентный 5 8 3 4" xfId="27996"/>
    <cellStyle name="Процентный 5 8 30" xfId="27997"/>
    <cellStyle name="Процентный 5 8 31" xfId="27998"/>
    <cellStyle name="Процентный 5 8 32" xfId="27999"/>
    <cellStyle name="Процентный 5 8 33" xfId="28000"/>
    <cellStyle name="Процентный 5 8 4" xfId="28001"/>
    <cellStyle name="Процентный 5 8 4 2" xfId="28002"/>
    <cellStyle name="Процентный 5 8 4 3" xfId="28003"/>
    <cellStyle name="Процентный 5 8 5" xfId="28004"/>
    <cellStyle name="Процентный 5 8 6" xfId="28005"/>
    <cellStyle name="Процентный 5 8 7" xfId="28006"/>
    <cellStyle name="Процентный 5 8 8" xfId="28007"/>
    <cellStyle name="Процентный 5 8 9" xfId="28008"/>
    <cellStyle name="Процентный 5 9" xfId="28009"/>
    <cellStyle name="Процентный 5_Копия данецк" xfId="28010"/>
    <cellStyle name="Процентный 6" xfId="28011"/>
    <cellStyle name="Процентный 6 10" xfId="28012"/>
    <cellStyle name="Процентный 6 2" xfId="28013"/>
    <cellStyle name="Процентный 6 2 10" xfId="28014"/>
    <cellStyle name="Процентный 6 2 11" xfId="28015"/>
    <cellStyle name="Процентный 6 2 12" xfId="28016"/>
    <cellStyle name="Процентный 6 2 13" xfId="28017"/>
    <cellStyle name="Процентный 6 2 14" xfId="28018"/>
    <cellStyle name="Процентный 6 2 15" xfId="28019"/>
    <cellStyle name="Процентный 6 2 16" xfId="28020"/>
    <cellStyle name="Процентный 6 2 17" xfId="28021"/>
    <cellStyle name="Процентный 6 2 18" xfId="28022"/>
    <cellStyle name="Процентный 6 2 19" xfId="28023"/>
    <cellStyle name="Процентный 6 2 2" xfId="28024"/>
    <cellStyle name="Процентный 6 2 2 2" xfId="28025"/>
    <cellStyle name="Процентный 6 2 2 3" xfId="28026"/>
    <cellStyle name="Процентный 6 2 20" xfId="28027"/>
    <cellStyle name="Процентный 6 2 21" xfId="28028"/>
    <cellStyle name="Процентный 6 2 22" xfId="28029"/>
    <cellStyle name="Процентный 6 2 23" xfId="28030"/>
    <cellStyle name="Процентный 6 2 24" xfId="28031"/>
    <cellStyle name="Процентный 6 2 25" xfId="28032"/>
    <cellStyle name="Процентный 6 2 26" xfId="28033"/>
    <cellStyle name="Процентный 6 2 27" xfId="28034"/>
    <cellStyle name="Процентный 6 2 28" xfId="28035"/>
    <cellStyle name="Процентный 6 2 29" xfId="28036"/>
    <cellStyle name="Процентный 6 2 3" xfId="28037"/>
    <cellStyle name="Процентный 6 2 3 10" xfId="28038"/>
    <cellStyle name="Процентный 6 2 3 11" xfId="28039"/>
    <cellStyle name="Процентный 6 2 3 12" xfId="28040"/>
    <cellStyle name="Процентный 6 2 3 13" xfId="28041"/>
    <cellStyle name="Процентный 6 2 3 14" xfId="28042"/>
    <cellStyle name="Процентный 6 2 3 15" xfId="28043"/>
    <cellStyle name="Процентный 6 2 3 16" xfId="28044"/>
    <cellStyle name="Процентный 6 2 3 17" xfId="28045"/>
    <cellStyle name="Процентный 6 2 3 18" xfId="28046"/>
    <cellStyle name="Процентный 6 2 3 19" xfId="28047"/>
    <cellStyle name="Процентный 6 2 3 2" xfId="28048"/>
    <cellStyle name="Процентный 6 2 3 2 2" xfId="28049"/>
    <cellStyle name="Процентный 6 2 3 2 2 2" xfId="28050"/>
    <cellStyle name="Процентный 6 2 3 2 2 3" xfId="28051"/>
    <cellStyle name="Процентный 6 2 3 2 3" xfId="28052"/>
    <cellStyle name="Процентный 6 2 3 2 4" xfId="28053"/>
    <cellStyle name="Процентный 6 2 3 20" xfId="28054"/>
    <cellStyle name="Процентный 6 2 3 21" xfId="28055"/>
    <cellStyle name="Процентный 6 2 3 22" xfId="28056"/>
    <cellStyle name="Процентный 6 2 3 23" xfId="28057"/>
    <cellStyle name="Процентный 6 2 3 24" xfId="28058"/>
    <cellStyle name="Процентный 6 2 3 25" xfId="28059"/>
    <cellStyle name="Процентный 6 2 3 26" xfId="28060"/>
    <cellStyle name="Процентный 6 2 3 27" xfId="28061"/>
    <cellStyle name="Процентный 6 2 3 28" xfId="28062"/>
    <cellStyle name="Процентный 6 2 3 29" xfId="28063"/>
    <cellStyle name="Процентный 6 2 3 3" xfId="28064"/>
    <cellStyle name="Процентный 6 2 3 3 2" xfId="28065"/>
    <cellStyle name="Процентный 6 2 3 3 3" xfId="28066"/>
    <cellStyle name="Процентный 6 2 3 30" xfId="28067"/>
    <cellStyle name="Процентный 6 2 3 31" xfId="28068"/>
    <cellStyle name="Процентный 6 2 3 32" xfId="28069"/>
    <cellStyle name="Процентный 6 2 3 4" xfId="28070"/>
    <cellStyle name="Процентный 6 2 3 4 2" xfId="28071"/>
    <cellStyle name="Процентный 6 2 3 5" xfId="28072"/>
    <cellStyle name="Процентный 6 2 3 6" xfId="28073"/>
    <cellStyle name="Процентный 6 2 3 7" xfId="28074"/>
    <cellStyle name="Процентный 6 2 3 8" xfId="28075"/>
    <cellStyle name="Процентный 6 2 3 9" xfId="28076"/>
    <cellStyle name="Процентный 6 2 30" xfId="28077"/>
    <cellStyle name="Процентный 6 2 31" xfId="28078"/>
    <cellStyle name="Процентный 6 2 32" xfId="28079"/>
    <cellStyle name="Процентный 6 2 33" xfId="28080"/>
    <cellStyle name="Процентный 6 2 34" xfId="28081"/>
    <cellStyle name="Процентный 6 2 4" xfId="28082"/>
    <cellStyle name="Процентный 6 2 4 2" xfId="28083"/>
    <cellStyle name="Процентный 6 2 4 2 2" xfId="28084"/>
    <cellStyle name="Процентный 6 2 4 2 3" xfId="28085"/>
    <cellStyle name="Процентный 6 2 4 3" xfId="28086"/>
    <cellStyle name="Процентный 6 2 4 3 2" xfId="28087"/>
    <cellStyle name="Процентный 6 2 4 4" xfId="28088"/>
    <cellStyle name="Процентный 6 2 5" xfId="28089"/>
    <cellStyle name="Процентный 6 2 5 2" xfId="28090"/>
    <cellStyle name="Процентный 6 2 5 3" xfId="28091"/>
    <cellStyle name="Процентный 6 2 6" xfId="28092"/>
    <cellStyle name="Процентный 6 2 7" xfId="28093"/>
    <cellStyle name="Процентный 6 2 8" xfId="28094"/>
    <cellStyle name="Процентный 6 2 9" xfId="28095"/>
    <cellStyle name="Процентный 6 3" xfId="28096"/>
    <cellStyle name="Процентный 6 3 10" xfId="28097"/>
    <cellStyle name="Процентный 6 3 11" xfId="28098"/>
    <cellStyle name="Процентный 6 3 12" xfId="28099"/>
    <cellStyle name="Процентный 6 3 13" xfId="28100"/>
    <cellStyle name="Процентный 6 3 14" xfId="28101"/>
    <cellStyle name="Процентный 6 3 15" xfId="28102"/>
    <cellStyle name="Процентный 6 3 16" xfId="28103"/>
    <cellStyle name="Процентный 6 3 17" xfId="28104"/>
    <cellStyle name="Процентный 6 3 18" xfId="28105"/>
    <cellStyle name="Процентный 6 3 19" xfId="28106"/>
    <cellStyle name="Процентный 6 3 2" xfId="28107"/>
    <cellStyle name="Процентный 6 3 2 2" xfId="28108"/>
    <cellStyle name="Процентный 6 3 2 3" xfId="28109"/>
    <cellStyle name="Процентный 6 3 20" xfId="28110"/>
    <cellStyle name="Процентный 6 3 21" xfId="28111"/>
    <cellStyle name="Процентный 6 3 22" xfId="28112"/>
    <cellStyle name="Процентный 6 3 23" xfId="28113"/>
    <cellStyle name="Процентный 6 3 24" xfId="28114"/>
    <cellStyle name="Процентный 6 3 25" xfId="28115"/>
    <cellStyle name="Процентный 6 3 26" xfId="28116"/>
    <cellStyle name="Процентный 6 3 27" xfId="28117"/>
    <cellStyle name="Процентный 6 3 28" xfId="28118"/>
    <cellStyle name="Процентный 6 3 29" xfId="28119"/>
    <cellStyle name="Процентный 6 3 3" xfId="28120"/>
    <cellStyle name="Процентный 6 3 3 2" xfId="28121"/>
    <cellStyle name="Процентный 6 3 3 2 2" xfId="28122"/>
    <cellStyle name="Процентный 6 3 3 2 2 2" xfId="28123"/>
    <cellStyle name="Процентный 6 3 3 2 3" xfId="28124"/>
    <cellStyle name="Процентный 6 3 3 3" xfId="28125"/>
    <cellStyle name="Процентный 6 3 3 3 2" xfId="28126"/>
    <cellStyle name="Процентный 6 3 3 4" xfId="28127"/>
    <cellStyle name="Процентный 6 3 3 5" xfId="28128"/>
    <cellStyle name="Процентный 6 3 3 6" xfId="28129"/>
    <cellStyle name="Процентный 6 3 30" xfId="28130"/>
    <cellStyle name="Процентный 6 3 31" xfId="28131"/>
    <cellStyle name="Процентный 6 3 32" xfId="28132"/>
    <cellStyle name="Процентный 6 3 4" xfId="28133"/>
    <cellStyle name="Процентный 6 3 4 2" xfId="28134"/>
    <cellStyle name="Процентный 6 3 4 2 2" xfId="28135"/>
    <cellStyle name="Процентный 6 3 4 3" xfId="28136"/>
    <cellStyle name="Процентный 6 3 4 4" xfId="28137"/>
    <cellStyle name="Процентный 6 3 5" xfId="28138"/>
    <cellStyle name="Процентный 6 3 6" xfId="28139"/>
    <cellStyle name="Процентный 6 3 7" xfId="28140"/>
    <cellStyle name="Процентный 6 3 8" xfId="28141"/>
    <cellStyle name="Процентный 6 3 9" xfId="28142"/>
    <cellStyle name="Процентный 6 4" xfId="28143"/>
    <cellStyle name="Процентный 6 4 10" xfId="28144"/>
    <cellStyle name="Процентный 6 4 11" xfId="28145"/>
    <cellStyle name="Процентный 6 4 12" xfId="28146"/>
    <cellStyle name="Процентный 6 4 13" xfId="28147"/>
    <cellStyle name="Процентный 6 4 14" xfId="28148"/>
    <cellStyle name="Процентный 6 4 15" xfId="28149"/>
    <cellStyle name="Процентный 6 4 16" xfId="28150"/>
    <cellStyle name="Процентный 6 4 17" xfId="28151"/>
    <cellStyle name="Процентный 6 4 18" xfId="28152"/>
    <cellStyle name="Процентный 6 4 19" xfId="28153"/>
    <cellStyle name="Процентный 6 4 2" xfId="28154"/>
    <cellStyle name="Процентный 6 4 2 2" xfId="28155"/>
    <cellStyle name="Процентный 6 4 2 3" xfId="28156"/>
    <cellStyle name="Процентный 6 4 20" xfId="28157"/>
    <cellStyle name="Процентный 6 4 21" xfId="28158"/>
    <cellStyle name="Процентный 6 4 22" xfId="28159"/>
    <cellStyle name="Процентный 6 4 23" xfId="28160"/>
    <cellStyle name="Процентный 6 4 24" xfId="28161"/>
    <cellStyle name="Процентный 6 4 25" xfId="28162"/>
    <cellStyle name="Процентный 6 4 26" xfId="28163"/>
    <cellStyle name="Процентный 6 4 27" xfId="28164"/>
    <cellStyle name="Процентный 6 4 28" xfId="28165"/>
    <cellStyle name="Процентный 6 4 29" xfId="28166"/>
    <cellStyle name="Процентный 6 4 3" xfId="28167"/>
    <cellStyle name="Процентный 6 4 3 2" xfId="28168"/>
    <cellStyle name="Процентный 6 4 3 2 2" xfId="28169"/>
    <cellStyle name="Процентный 6 4 3 2 2 2" xfId="28170"/>
    <cellStyle name="Процентный 6 4 3 2 3" xfId="28171"/>
    <cellStyle name="Процентный 6 4 3 3" xfId="28172"/>
    <cellStyle name="Процентный 6 4 3 3 2" xfId="28173"/>
    <cellStyle name="Процентный 6 4 3 4" xfId="28174"/>
    <cellStyle name="Процентный 6 4 3 5" xfId="28175"/>
    <cellStyle name="Процентный 6 4 3 6" xfId="28176"/>
    <cellStyle name="Процентный 6 4 30" xfId="28177"/>
    <cellStyle name="Процентный 6 4 31" xfId="28178"/>
    <cellStyle name="Процентный 6 4 32" xfId="28179"/>
    <cellStyle name="Процентный 6 4 4" xfId="28180"/>
    <cellStyle name="Процентный 6 4 4 2" xfId="28181"/>
    <cellStyle name="Процентный 6 4 4 2 2" xfId="28182"/>
    <cellStyle name="Процентный 6 4 4 3" xfId="28183"/>
    <cellStyle name="Процентный 6 4 4 4" xfId="28184"/>
    <cellStyle name="Процентный 6 4 5" xfId="28185"/>
    <cellStyle name="Процентный 6 4 6" xfId="28186"/>
    <cellStyle name="Процентный 6 4 7" xfId="28187"/>
    <cellStyle name="Процентный 6 4 8" xfId="28188"/>
    <cellStyle name="Процентный 6 4 9" xfId="28189"/>
    <cellStyle name="Процентный 6 5" xfId="28190"/>
    <cellStyle name="Процентный 6 5 10" xfId="28191"/>
    <cellStyle name="Процентный 6 5 11" xfId="28192"/>
    <cellStyle name="Процентный 6 5 12" xfId="28193"/>
    <cellStyle name="Процентный 6 5 13" xfId="28194"/>
    <cellStyle name="Процентный 6 5 14" xfId="28195"/>
    <cellStyle name="Процентный 6 5 15" xfId="28196"/>
    <cellStyle name="Процентный 6 5 16" xfId="28197"/>
    <cellStyle name="Процентный 6 5 17" xfId="28198"/>
    <cellStyle name="Процентный 6 5 18" xfId="28199"/>
    <cellStyle name="Процентный 6 5 19" xfId="28200"/>
    <cellStyle name="Процентный 6 5 2" xfId="28201"/>
    <cellStyle name="Процентный 6 5 2 2" xfId="28202"/>
    <cellStyle name="Процентный 6 5 20" xfId="28203"/>
    <cellStyle name="Процентный 6 5 21" xfId="28204"/>
    <cellStyle name="Процентный 6 5 22" xfId="28205"/>
    <cellStyle name="Процентный 6 5 23" xfId="28206"/>
    <cellStyle name="Процентный 6 5 24" xfId="28207"/>
    <cellStyle name="Процентный 6 5 25" xfId="28208"/>
    <cellStyle name="Процентный 6 5 26" xfId="28209"/>
    <cellStyle name="Процентный 6 5 27" xfId="28210"/>
    <cellStyle name="Процентный 6 5 28" xfId="28211"/>
    <cellStyle name="Процентный 6 5 29" xfId="28212"/>
    <cellStyle name="Процентный 6 5 3" xfId="28213"/>
    <cellStyle name="Процентный 6 5 3 2" xfId="28214"/>
    <cellStyle name="Процентный 6 5 3 2 2" xfId="28215"/>
    <cellStyle name="Процентный 6 5 3 2 3" xfId="28216"/>
    <cellStyle name="Процентный 6 5 3 3" xfId="28217"/>
    <cellStyle name="Процентный 6 5 3 4" xfId="28218"/>
    <cellStyle name="Процентный 6 5 30" xfId="28219"/>
    <cellStyle name="Процентный 6 5 31" xfId="28220"/>
    <cellStyle name="Процентный 6 5 32" xfId="28221"/>
    <cellStyle name="Процентный 6 5 4" xfId="28222"/>
    <cellStyle name="Процентный 6 5 4 2" xfId="28223"/>
    <cellStyle name="Процентный 6 5 4 3" xfId="28224"/>
    <cellStyle name="Процентный 6 5 5" xfId="28225"/>
    <cellStyle name="Процентный 6 5 6" xfId="28226"/>
    <cellStyle name="Процентный 6 5 7" xfId="28227"/>
    <cellStyle name="Процентный 6 5 8" xfId="28228"/>
    <cellStyle name="Процентный 6 5 9" xfId="28229"/>
    <cellStyle name="Процентный 6 6" xfId="28230"/>
    <cellStyle name="Процентный 6 6 10" xfId="28231"/>
    <cellStyle name="Процентный 6 6 11" xfId="28232"/>
    <cellStyle name="Процентный 6 6 12" xfId="28233"/>
    <cellStyle name="Процентный 6 6 13" xfId="28234"/>
    <cellStyle name="Процентный 6 6 14" xfId="28235"/>
    <cellStyle name="Процентный 6 6 15" xfId="28236"/>
    <cellStyle name="Процентный 6 6 16" xfId="28237"/>
    <cellStyle name="Процентный 6 6 17" xfId="28238"/>
    <cellStyle name="Процентный 6 6 18" xfId="28239"/>
    <cellStyle name="Процентный 6 6 19" xfId="28240"/>
    <cellStyle name="Процентный 6 6 2" xfId="28241"/>
    <cellStyle name="Процентный 6 6 2 2" xfId="28242"/>
    <cellStyle name="Процентный 6 6 20" xfId="28243"/>
    <cellStyle name="Процентный 6 6 21" xfId="28244"/>
    <cellStyle name="Процентный 6 6 22" xfId="28245"/>
    <cellStyle name="Процентный 6 6 23" xfId="28246"/>
    <cellStyle name="Процентный 6 6 24" xfId="28247"/>
    <cellStyle name="Процентный 6 6 25" xfId="28248"/>
    <cellStyle name="Процентный 6 6 26" xfId="28249"/>
    <cellStyle name="Процентный 6 6 27" xfId="28250"/>
    <cellStyle name="Процентный 6 6 28" xfId="28251"/>
    <cellStyle name="Процентный 6 6 29" xfId="28252"/>
    <cellStyle name="Процентный 6 6 3" xfId="28253"/>
    <cellStyle name="Процентный 6 6 3 2" xfId="28254"/>
    <cellStyle name="Процентный 6 6 3 2 2" xfId="28255"/>
    <cellStyle name="Процентный 6 6 3 2 3" xfId="28256"/>
    <cellStyle name="Процентный 6 6 3 3" xfId="28257"/>
    <cellStyle name="Процентный 6 6 3 4" xfId="28258"/>
    <cellStyle name="Процентный 6 6 30" xfId="28259"/>
    <cellStyle name="Процентный 6 6 31" xfId="28260"/>
    <cellStyle name="Процентный 6 6 32" xfId="28261"/>
    <cellStyle name="Процентный 6 6 4" xfId="28262"/>
    <cellStyle name="Процентный 6 6 4 2" xfId="28263"/>
    <cellStyle name="Процентный 6 6 4 3" xfId="28264"/>
    <cellStyle name="Процентный 6 6 5" xfId="28265"/>
    <cellStyle name="Процентный 6 6 6" xfId="28266"/>
    <cellStyle name="Процентный 6 6 7" xfId="28267"/>
    <cellStyle name="Процентный 6 6 8" xfId="28268"/>
    <cellStyle name="Процентный 6 6 9" xfId="28269"/>
    <cellStyle name="Процентный 6 7" xfId="28270"/>
    <cellStyle name="Процентный 6 7 10" xfId="28271"/>
    <cellStyle name="Процентный 6 7 11" xfId="28272"/>
    <cellStyle name="Процентный 6 7 12" xfId="28273"/>
    <cellStyle name="Процентный 6 7 13" xfId="28274"/>
    <cellStyle name="Процентный 6 7 14" xfId="28275"/>
    <cellStyle name="Процентный 6 7 15" xfId="28276"/>
    <cellStyle name="Процентный 6 7 16" xfId="28277"/>
    <cellStyle name="Процентный 6 7 17" xfId="28278"/>
    <cellStyle name="Процентный 6 7 18" xfId="28279"/>
    <cellStyle name="Процентный 6 7 19" xfId="28280"/>
    <cellStyle name="Процентный 6 7 2" xfId="28281"/>
    <cellStyle name="Процентный 6 7 2 2" xfId="28282"/>
    <cellStyle name="Процентный 6 7 20" xfId="28283"/>
    <cellStyle name="Процентный 6 7 21" xfId="28284"/>
    <cellStyle name="Процентный 6 7 22" xfId="28285"/>
    <cellStyle name="Процентный 6 7 23" xfId="28286"/>
    <cellStyle name="Процентный 6 7 24" xfId="28287"/>
    <cellStyle name="Процентный 6 7 25" xfId="28288"/>
    <cellStyle name="Процентный 6 7 26" xfId="28289"/>
    <cellStyle name="Процентный 6 7 27" xfId="28290"/>
    <cellStyle name="Процентный 6 7 28" xfId="28291"/>
    <cellStyle name="Процентный 6 7 29" xfId="28292"/>
    <cellStyle name="Процентный 6 7 3" xfId="28293"/>
    <cellStyle name="Процентный 6 7 3 2" xfId="28294"/>
    <cellStyle name="Процентный 6 7 3 2 2" xfId="28295"/>
    <cellStyle name="Процентный 6 7 3 2 3" xfId="28296"/>
    <cellStyle name="Процентный 6 7 3 3" xfId="28297"/>
    <cellStyle name="Процентный 6 7 3 4" xfId="28298"/>
    <cellStyle name="Процентный 6 7 30" xfId="28299"/>
    <cellStyle name="Процентный 6 7 31" xfId="28300"/>
    <cellStyle name="Процентный 6 7 32" xfId="28301"/>
    <cellStyle name="Процентный 6 7 4" xfId="28302"/>
    <cellStyle name="Процентный 6 7 4 2" xfId="28303"/>
    <cellStyle name="Процентный 6 7 4 3" xfId="28304"/>
    <cellStyle name="Процентный 6 7 5" xfId="28305"/>
    <cellStyle name="Процентный 6 7 6" xfId="28306"/>
    <cellStyle name="Процентный 6 7 7" xfId="28307"/>
    <cellStyle name="Процентный 6 7 8" xfId="28308"/>
    <cellStyle name="Процентный 6 7 9" xfId="28309"/>
    <cellStyle name="Процентный 6 8" xfId="28310"/>
    <cellStyle name="Процентный 6 8 2" xfId="28311"/>
    <cellStyle name="Процентный 6 9" xfId="28312"/>
    <cellStyle name="Процентный 6 9 2" xfId="28313"/>
    <cellStyle name="Процентный 6 9 2 2" xfId="28314"/>
    <cellStyle name="Процентный 6 9 2 3" xfId="28315"/>
    <cellStyle name="Процентный 6 9 3" xfId="28316"/>
    <cellStyle name="Процентный 6 9 4" xfId="28317"/>
    <cellStyle name="Процентный 6_Копия данецк" xfId="28318"/>
    <cellStyle name="Процентный 7" xfId="28319"/>
    <cellStyle name="Процентный 7 10" xfId="28320"/>
    <cellStyle name="Процентный 7 11" xfId="28321"/>
    <cellStyle name="Процентный 7 11 2" xfId="28322"/>
    <cellStyle name="Процентный 7 11 2 2" xfId="28323"/>
    <cellStyle name="Процентный 7 11 2 3" xfId="28324"/>
    <cellStyle name="Процентный 7 11 3" xfId="28325"/>
    <cellStyle name="Процентный 7 11 4" xfId="28326"/>
    <cellStyle name="Процентный 7 12" xfId="28327"/>
    <cellStyle name="Процентный 7 12 2" xfId="28328"/>
    <cellStyle name="Процентный 7 12 3" xfId="28329"/>
    <cellStyle name="Процентный 7 13" xfId="28330"/>
    <cellStyle name="Процентный 7 13 2" xfId="28331"/>
    <cellStyle name="Процентный 7 14" xfId="28332"/>
    <cellStyle name="Процентный 7 15" xfId="28333"/>
    <cellStyle name="Процентный 7 16" xfId="28334"/>
    <cellStyle name="Процентный 7 17" xfId="28335"/>
    <cellStyle name="Процентный 7 18" xfId="28336"/>
    <cellStyle name="Процентный 7 19" xfId="28337"/>
    <cellStyle name="Процентный 7 2" xfId="28338"/>
    <cellStyle name="Процентный 7 2 10" xfId="28339"/>
    <cellStyle name="Процентный 7 2 11" xfId="28340"/>
    <cellStyle name="Процентный 7 2 12" xfId="28341"/>
    <cellStyle name="Процентный 7 2 13" xfId="28342"/>
    <cellStyle name="Процентный 7 2 14" xfId="28343"/>
    <cellStyle name="Процентный 7 2 15" xfId="28344"/>
    <cellStyle name="Процентный 7 2 16" xfId="28345"/>
    <cellStyle name="Процентный 7 2 17" xfId="28346"/>
    <cellStyle name="Процентный 7 2 18" xfId="28347"/>
    <cellStyle name="Процентный 7 2 19" xfId="28348"/>
    <cellStyle name="Процентный 7 2 2" xfId="28349"/>
    <cellStyle name="Процентный 7 2 2 2" xfId="28350"/>
    <cellStyle name="Процентный 7 2 2 3" xfId="28351"/>
    <cellStyle name="Процентный 7 2 20" xfId="28352"/>
    <cellStyle name="Процентный 7 2 21" xfId="28353"/>
    <cellStyle name="Процентный 7 2 22" xfId="28354"/>
    <cellStyle name="Процентный 7 2 23" xfId="28355"/>
    <cellStyle name="Процентный 7 2 24" xfId="28356"/>
    <cellStyle name="Процентный 7 2 25" xfId="28357"/>
    <cellStyle name="Процентный 7 2 26" xfId="28358"/>
    <cellStyle name="Процентный 7 2 27" xfId="28359"/>
    <cellStyle name="Процентный 7 2 28" xfId="28360"/>
    <cellStyle name="Процентный 7 2 29" xfId="28361"/>
    <cellStyle name="Процентный 7 2 3" xfId="28362"/>
    <cellStyle name="Процентный 7 2 30" xfId="28363"/>
    <cellStyle name="Процентный 7 2 31" xfId="28364"/>
    <cellStyle name="Процентный 7 2 32" xfId="28365"/>
    <cellStyle name="Процентный 7 2 4" xfId="28366"/>
    <cellStyle name="Процентный 7 2 5" xfId="28367"/>
    <cellStyle name="Процентный 7 2 6" xfId="28368"/>
    <cellStyle name="Процентный 7 2 7" xfId="28369"/>
    <cellStyle name="Процентный 7 2 8" xfId="28370"/>
    <cellStyle name="Процентный 7 2 9" xfId="28371"/>
    <cellStyle name="Процентный 7 20" xfId="28372"/>
    <cellStyle name="Процентный 7 21" xfId="28373"/>
    <cellStyle name="Процентный 7 22" xfId="28374"/>
    <cellStyle name="Процентный 7 23" xfId="28375"/>
    <cellStyle name="Процентный 7 24" xfId="28376"/>
    <cellStyle name="Процентный 7 25" xfId="28377"/>
    <cellStyle name="Процентный 7 26" xfId="28378"/>
    <cellStyle name="Процентный 7 27" xfId="28379"/>
    <cellStyle name="Процентный 7 28" xfId="28380"/>
    <cellStyle name="Процентный 7 29" xfId="28381"/>
    <cellStyle name="Процентный 7 3" xfId="28382"/>
    <cellStyle name="Процентный 7 30" xfId="28383"/>
    <cellStyle name="Процентный 7 31" xfId="28384"/>
    <cellStyle name="Процентный 7 32" xfId="28385"/>
    <cellStyle name="Процентный 7 33" xfId="28386"/>
    <cellStyle name="Процентный 7 34" xfId="28387"/>
    <cellStyle name="Процентный 7 35" xfId="28388"/>
    <cellStyle name="Процентный 7 36" xfId="28389"/>
    <cellStyle name="Процентный 7 37" xfId="28390"/>
    <cellStyle name="Процентный 7 38" xfId="28391"/>
    <cellStyle name="Процентный 7 39" xfId="28392"/>
    <cellStyle name="Процентный 7 4" xfId="28393"/>
    <cellStyle name="Процентный 7 40" xfId="28394"/>
    <cellStyle name="Процентный 7 5" xfId="28395"/>
    <cellStyle name="Процентный 7 6" xfId="28396"/>
    <cellStyle name="Процентный 7 7" xfId="28397"/>
    <cellStyle name="Процентный 7 8" xfId="28398"/>
    <cellStyle name="Процентный 7 9" xfId="28399"/>
    <cellStyle name="Процентный 8" xfId="28400"/>
    <cellStyle name="Процентный 8 2" xfId="28401"/>
    <cellStyle name="Процентный 8 3" xfId="28402"/>
    <cellStyle name="Процентный 8 4" xfId="28403"/>
    <cellStyle name="Процентный 9" xfId="28404"/>
    <cellStyle name="Процентный 9 2" xfId="28405"/>
    <cellStyle name="Процентный 9 2 2" xfId="28406"/>
    <cellStyle name="Процентный 9 2 2 2" xfId="28407"/>
    <cellStyle name="Процентный 9 2 2 3" xfId="28408"/>
    <cellStyle name="Процентный 9 2 3" xfId="28409"/>
    <cellStyle name="Процентный 9 2 4" xfId="28410"/>
    <cellStyle name="Пустая ячейка" xfId="28411"/>
    <cellStyle name="Пустая ячейка 2" xfId="28412"/>
    <cellStyle name="Расчет" xfId="28413"/>
    <cellStyle name="Расчет 2" xfId="28414"/>
    <cellStyle name="Связанная ячейка 1" xfId="28415"/>
    <cellStyle name="Связанная ячейка 10" xfId="28416"/>
    <cellStyle name="Связанная ячейка 10 2" xfId="28417"/>
    <cellStyle name="Связанная ячейка 10 3" xfId="28418"/>
    <cellStyle name="Связанная ячейка 11" xfId="28419"/>
    <cellStyle name="Связанная ячейка 11 2" xfId="28420"/>
    <cellStyle name="Связанная ячейка 11 3" xfId="28421"/>
    <cellStyle name="Связанная ячейка 12" xfId="28422"/>
    <cellStyle name="Связанная ячейка 12 2" xfId="28423"/>
    <cellStyle name="Связанная ячейка 12 3" xfId="28424"/>
    <cellStyle name="Связанная ячейка 13" xfId="28425"/>
    <cellStyle name="Связанная ячейка 14" xfId="28426"/>
    <cellStyle name="Связанная ячейка 15" xfId="28427"/>
    <cellStyle name="Связанная ячейка 16" xfId="28428"/>
    <cellStyle name="Связанная ячейка 17" xfId="28429"/>
    <cellStyle name="Связанная ячейка 18" xfId="28430"/>
    <cellStyle name="Связанная ячейка 19" xfId="28431"/>
    <cellStyle name="Связанная ячейка 2" xfId="56"/>
    <cellStyle name="Связанная ячейка 2 10" xfId="28432"/>
    <cellStyle name="Связанная ячейка 2 11" xfId="28433"/>
    <cellStyle name="Связанная ячейка 2 12" xfId="28434"/>
    <cellStyle name="Связанная ячейка 2 13" xfId="28435"/>
    <cellStyle name="Связанная ячейка 2 14" xfId="28436"/>
    <cellStyle name="Связанная ячейка 2 15" xfId="28437"/>
    <cellStyle name="Связанная ячейка 2 15 2" xfId="28438"/>
    <cellStyle name="Связанная ячейка 2 16" xfId="28439"/>
    <cellStyle name="Связанная ячейка 2 17" xfId="28440"/>
    <cellStyle name="Связанная ячейка 2 18" xfId="28441"/>
    <cellStyle name="Связанная ячейка 2 19" xfId="28442"/>
    <cellStyle name="Связанная ячейка 2 2" xfId="28443"/>
    <cellStyle name="Связанная ячейка 2 20" xfId="28444"/>
    <cellStyle name="Связанная ячейка 2 3" xfId="28445"/>
    <cellStyle name="Связанная ячейка 2 4" xfId="28446"/>
    <cellStyle name="Связанная ячейка 2 5" xfId="28447"/>
    <cellStyle name="Связанная ячейка 2 6" xfId="28448"/>
    <cellStyle name="Связанная ячейка 2 7" xfId="28449"/>
    <cellStyle name="Связанная ячейка 2 8" xfId="28450"/>
    <cellStyle name="Связанная ячейка 2 9" xfId="28451"/>
    <cellStyle name="Связанная ячейка 20" xfId="28452"/>
    <cellStyle name="Связанная ячейка 21" xfId="28453"/>
    <cellStyle name="Связанная ячейка 22" xfId="28454"/>
    <cellStyle name="Связанная ячейка 22 2" xfId="28455"/>
    <cellStyle name="Связанная ячейка 23" xfId="28456"/>
    <cellStyle name="Связанная ячейка 24" xfId="28457"/>
    <cellStyle name="Связанная ячейка 25" xfId="28458"/>
    <cellStyle name="Связанная ячейка 26" xfId="28459"/>
    <cellStyle name="Связанная ячейка 27" xfId="28460"/>
    <cellStyle name="Связанная ячейка 28" xfId="28461"/>
    <cellStyle name="Связанная ячейка 29" xfId="28462"/>
    <cellStyle name="Связанная ячейка 3" xfId="28463"/>
    <cellStyle name="Связанная ячейка 3 2" xfId="28464"/>
    <cellStyle name="Связанная ячейка 3 3" xfId="28465"/>
    <cellStyle name="Связанная ячейка 30" xfId="28466"/>
    <cellStyle name="Связанная ячейка 31" xfId="28467"/>
    <cellStyle name="Связанная ячейка 32" xfId="28468"/>
    <cellStyle name="Связанная ячейка 33" xfId="28469"/>
    <cellStyle name="Связанная ячейка 34" xfId="28470"/>
    <cellStyle name="Связанная ячейка 35" xfId="28471"/>
    <cellStyle name="Связанная ячейка 36" xfId="28472"/>
    <cellStyle name="Связанная ячейка 37" xfId="28473"/>
    <cellStyle name="Связанная ячейка 4" xfId="28474"/>
    <cellStyle name="Связанная ячейка 4 2" xfId="28475"/>
    <cellStyle name="Связанная ячейка 4 3" xfId="28476"/>
    <cellStyle name="Связанная ячейка 5" xfId="28477"/>
    <cellStyle name="Связанная ячейка 5 2" xfId="28478"/>
    <cellStyle name="Связанная ячейка 5 3" xfId="28479"/>
    <cellStyle name="Связанная ячейка 6" xfId="28480"/>
    <cellStyle name="Связанная ячейка 6 2" xfId="28481"/>
    <cellStyle name="Связанная ячейка 6 3" xfId="28482"/>
    <cellStyle name="Связанная ячейка 7" xfId="28483"/>
    <cellStyle name="Связанная ячейка 7 2" xfId="28484"/>
    <cellStyle name="Связанная ячейка 7 3" xfId="28485"/>
    <cellStyle name="Связанная ячейка 8" xfId="28486"/>
    <cellStyle name="Связанная ячейка 8 2" xfId="28487"/>
    <cellStyle name="Связанная ячейка 8 3" xfId="28488"/>
    <cellStyle name="Связанная ячейка 9" xfId="28489"/>
    <cellStyle name="Связанная ячейка 9 2" xfId="28490"/>
    <cellStyle name="Связанная ячейка 9 3" xfId="28491"/>
    <cellStyle name="Секция" xfId="28492"/>
    <cellStyle name="Секция 2" xfId="28493"/>
    <cellStyle name="Секция 3" xfId="28494"/>
    <cellStyle name="Ссылка на пустую ячейку" xfId="28495"/>
    <cellStyle name="Стиль 1" xfId="66"/>
    <cellStyle name="Стиль 1 1" xfId="28496"/>
    <cellStyle name="Стиль 1 10" xfId="28497"/>
    <cellStyle name="Стиль 1 11" xfId="28498"/>
    <cellStyle name="Стиль 1 12" xfId="28499"/>
    <cellStyle name="Стиль 1 2" xfId="28500"/>
    <cellStyle name="Стиль 1 2 2" xfId="28501"/>
    <cellStyle name="Стиль 1 2 2 2" xfId="28502"/>
    <cellStyle name="Стиль 1 2 3" xfId="28503"/>
    <cellStyle name="Стиль 1 2 4" xfId="28504"/>
    <cellStyle name="Стиль 1 2_Setup" xfId="28505"/>
    <cellStyle name="Стиль 1 3" xfId="28506"/>
    <cellStyle name="Стиль 1 3 2" xfId="28507"/>
    <cellStyle name="Стиль 1 4" xfId="28508"/>
    <cellStyle name="Стиль 1 4 2" xfId="28509"/>
    <cellStyle name="Стиль 1 5" xfId="28510"/>
    <cellStyle name="Стиль 1 5 2" xfId="28511"/>
    <cellStyle name="Стиль 1 6" xfId="28512"/>
    <cellStyle name="Стиль 1 7" xfId="28513"/>
    <cellStyle name="Стиль 1 8" xfId="28514"/>
    <cellStyle name="Стиль 1 9" xfId="28515"/>
    <cellStyle name="Стиль 10" xfId="28516"/>
    <cellStyle name="Стиль 2" xfId="28517"/>
    <cellStyle name="Стиль 2 2" xfId="28518"/>
    <cellStyle name="Стиль 2 2 2" xfId="28519"/>
    <cellStyle name="Стиль 2 2 2 2" xfId="28520"/>
    <cellStyle name="Стиль 2 2 3" xfId="28521"/>
    <cellStyle name="Стиль 2 2 3 2" xfId="28522"/>
    <cellStyle name="Стиль 2 2 4" xfId="28523"/>
    <cellStyle name="Стиль 2 2 4 2" xfId="28524"/>
    <cellStyle name="Стиль 2 2 5" xfId="28525"/>
    <cellStyle name="Стиль 2 2 5 2" xfId="28526"/>
    <cellStyle name="Стиль 2 2 6" xfId="28527"/>
    <cellStyle name="Стиль 2 2 6 2" xfId="28528"/>
    <cellStyle name="Стиль 2 2 7" xfId="28529"/>
    <cellStyle name="Стиль 2 3" xfId="28530"/>
    <cellStyle name="Стиль 2 3 2" xfId="28531"/>
    <cellStyle name="Стиль 2 3 2 2" xfId="28532"/>
    <cellStyle name="Стиль 2 3 3" xfId="28533"/>
    <cellStyle name="Стиль 2 3 3 2" xfId="28534"/>
    <cellStyle name="Стиль 2 3 4" xfId="28535"/>
    <cellStyle name="Стиль 2 3 4 2" xfId="28536"/>
    <cellStyle name="Стиль 2 3 5" xfId="28537"/>
    <cellStyle name="Стиль 2 3 5 2" xfId="28538"/>
    <cellStyle name="Стиль 2 3 6" xfId="28539"/>
    <cellStyle name="Стиль 2 3 6 2" xfId="28540"/>
    <cellStyle name="Стиль 2 3 7" xfId="28541"/>
    <cellStyle name="Стиль 2 4" xfId="28542"/>
    <cellStyle name="Стиль 2 4 2" xfId="28543"/>
    <cellStyle name="Стиль 2 4 2 2" xfId="28544"/>
    <cellStyle name="Стиль 2 4 3" xfId="28545"/>
    <cellStyle name="Стиль 2 4 3 2" xfId="28546"/>
    <cellStyle name="Стиль 2 4 4" xfId="28547"/>
    <cellStyle name="Стиль 2 4 4 2" xfId="28548"/>
    <cellStyle name="Стиль 2 4 5" xfId="28549"/>
    <cellStyle name="Стиль 2 4 5 2" xfId="28550"/>
    <cellStyle name="Стиль 2 4 6" xfId="28551"/>
    <cellStyle name="Стиль 2 4 6 2" xfId="28552"/>
    <cellStyle name="Стиль 2 4 7" xfId="28553"/>
    <cellStyle name="Стиль 2 5" xfId="28554"/>
    <cellStyle name="Стиль 2 5 2" xfId="28555"/>
    <cellStyle name="Стиль 2 5 2 2" xfId="28556"/>
    <cellStyle name="Стиль 2 5 3" xfId="28557"/>
    <cellStyle name="Стиль 2 5 3 2" xfId="28558"/>
    <cellStyle name="Стиль 2 5 4" xfId="28559"/>
    <cellStyle name="Стиль 2 5 4 2" xfId="28560"/>
    <cellStyle name="Стиль 2 5 5" xfId="28561"/>
    <cellStyle name="Стиль 2 5 5 2" xfId="28562"/>
    <cellStyle name="Стиль 2 5 6" xfId="28563"/>
    <cellStyle name="Стиль 2 5 6 2" xfId="28564"/>
    <cellStyle name="Стиль 2 5 7" xfId="28565"/>
    <cellStyle name="Стиль 2 6" xfId="28566"/>
    <cellStyle name="Стиль 3" xfId="28567"/>
    <cellStyle name="Стиль 4" xfId="28568"/>
    <cellStyle name="Стиль 5" xfId="28569"/>
    <cellStyle name="Стиль 6" xfId="28570"/>
    <cellStyle name="Стиль 7" xfId="28571"/>
    <cellStyle name="Стиль 8" xfId="28572"/>
    <cellStyle name="Стиль 9" xfId="28573"/>
    <cellStyle name="Стиль ПЭО" xfId="28574"/>
    <cellStyle name="Стиль ПЭО 1" xfId="28575"/>
    <cellStyle name="Стиль ПЭО 1 2" xfId="28576"/>
    <cellStyle name="Стиль ПЭО 10" xfId="28577"/>
    <cellStyle name="Стиль ПЭО 10 2" xfId="28578"/>
    <cellStyle name="Стиль ПЭО 10 2 2" xfId="28579"/>
    <cellStyle name="Стиль ПЭО 10 3" xfId="28580"/>
    <cellStyle name="Стиль ПЭО 11" xfId="28581"/>
    <cellStyle name="Стиль ПЭО 11 2" xfId="28582"/>
    <cellStyle name="Стиль ПЭО 12" xfId="28583"/>
    <cellStyle name="Стиль ПЭО 12 2" xfId="28584"/>
    <cellStyle name="Стиль ПЭО 2" xfId="28585"/>
    <cellStyle name="Стиль ПЭО 2 2" xfId="28586"/>
    <cellStyle name="Стиль ПЭО 2 2 2" xfId="28587"/>
    <cellStyle name="Стиль ПЭО 2 2 3" xfId="28588"/>
    <cellStyle name="Стиль ПЭО 2 2 4" xfId="28589"/>
    <cellStyle name="Стиль ПЭО 2 2 5" xfId="28590"/>
    <cellStyle name="Стиль ПЭО 2 3" xfId="28591"/>
    <cellStyle name="Стиль ПЭО 2 3 2" xfId="28592"/>
    <cellStyle name="Стиль ПЭО 2 4" xfId="28593"/>
    <cellStyle name="Стиль ПЭО 2 4 2" xfId="28594"/>
    <cellStyle name="Стиль ПЭО 2 5" xfId="28595"/>
    <cellStyle name="Стиль ПЭО 2 5 2" xfId="28596"/>
    <cellStyle name="Стиль ПЭО 2 6" xfId="28597"/>
    <cellStyle name="Стиль ПЭО 2 6 2" xfId="28598"/>
    <cellStyle name="Стиль ПЭО 2 7" xfId="28599"/>
    <cellStyle name="Стиль ПЭО 2 7 2" xfId="28600"/>
    <cellStyle name="Стиль ПЭО 2 8" xfId="28601"/>
    <cellStyle name="Стиль ПЭО 3" xfId="28602"/>
    <cellStyle name="Стиль ПЭО 3 2" xfId="28603"/>
    <cellStyle name="Стиль ПЭО 3 2 2" xfId="28604"/>
    <cellStyle name="Стиль ПЭО 3 3" xfId="28605"/>
    <cellStyle name="Стиль ПЭО 3 3 2" xfId="28606"/>
    <cellStyle name="Стиль ПЭО 3 4" xfId="28607"/>
    <cellStyle name="Стиль ПЭО 3 4 2" xfId="28608"/>
    <cellStyle name="Стиль ПЭО 3 5" xfId="28609"/>
    <cellStyle name="Стиль ПЭО 3 5 2" xfId="28610"/>
    <cellStyle name="Стиль ПЭО 3 6" xfId="28611"/>
    <cellStyle name="Стиль ПЭО 3 6 2" xfId="28612"/>
    <cellStyle name="Стиль ПЭО 3 7" xfId="28613"/>
    <cellStyle name="Стиль ПЭО 3 7 2" xfId="28614"/>
    <cellStyle name="Стиль ПЭО 3 8" xfId="28615"/>
    <cellStyle name="Стиль ПЭО 4" xfId="28616"/>
    <cellStyle name="Стиль ПЭО 4 2" xfId="28617"/>
    <cellStyle name="Стиль ПЭО 4 2 2" xfId="28618"/>
    <cellStyle name="Стиль ПЭО 4 3" xfId="28619"/>
    <cellStyle name="Стиль ПЭО 4 3 2" xfId="28620"/>
    <cellStyle name="Стиль ПЭО 4 4" xfId="28621"/>
    <cellStyle name="Стиль ПЭО 4 4 2" xfId="28622"/>
    <cellStyle name="Стиль ПЭО 4 5" xfId="28623"/>
    <cellStyle name="Стиль ПЭО 4 5 2" xfId="28624"/>
    <cellStyle name="Стиль ПЭО 4 6" xfId="28625"/>
    <cellStyle name="Стиль ПЭО 4 6 2" xfId="28626"/>
    <cellStyle name="Стиль ПЭО 4 7" xfId="28627"/>
    <cellStyle name="Стиль ПЭО 4 7 2" xfId="28628"/>
    <cellStyle name="Стиль ПЭО 4 8" xfId="28629"/>
    <cellStyle name="Стиль ПЭО 5" xfId="28630"/>
    <cellStyle name="Стиль ПЭО 5 2" xfId="28631"/>
    <cellStyle name="Стиль ПЭО 5 2 2" xfId="28632"/>
    <cellStyle name="Стиль ПЭО 5 3" xfId="28633"/>
    <cellStyle name="Стиль ПЭО 5 3 2" xfId="28634"/>
    <cellStyle name="Стиль ПЭО 5 4" xfId="28635"/>
    <cellStyle name="Стиль ПЭО 5 4 2" xfId="28636"/>
    <cellStyle name="Стиль ПЭО 5 5" xfId="28637"/>
    <cellStyle name="Стиль ПЭО 5 5 2" xfId="28638"/>
    <cellStyle name="Стиль ПЭО 5 6" xfId="28639"/>
    <cellStyle name="Стиль ПЭО 5 6 2" xfId="28640"/>
    <cellStyle name="Стиль ПЭО 5 7" xfId="28641"/>
    <cellStyle name="Стиль ПЭО 5 7 2" xfId="28642"/>
    <cellStyle name="Стиль ПЭО 5 8" xfId="28643"/>
    <cellStyle name="Стиль ПЭО 6" xfId="28644"/>
    <cellStyle name="Стиль ПЭО 6 2" xfId="28645"/>
    <cellStyle name="Стиль ПЭО 6 2 2" xfId="28646"/>
    <cellStyle name="Стиль ПЭО 6 3" xfId="28647"/>
    <cellStyle name="Стиль ПЭО 7" xfId="28648"/>
    <cellStyle name="Стиль ПЭО 7 2" xfId="28649"/>
    <cellStyle name="Стиль ПЭО 7 2 2" xfId="28650"/>
    <cellStyle name="Стиль ПЭО 7 3" xfId="28651"/>
    <cellStyle name="Стиль ПЭО 8" xfId="28652"/>
    <cellStyle name="Стиль ПЭО 8 2" xfId="28653"/>
    <cellStyle name="Стиль ПЭО 8 2 2" xfId="28654"/>
    <cellStyle name="Стиль ПЭО 8 3" xfId="28655"/>
    <cellStyle name="Стиль ПЭО 9" xfId="28656"/>
    <cellStyle name="Стиль ПЭО 9 2" xfId="28657"/>
    <cellStyle name="Стиль ПЭО 9 2 2" xfId="28658"/>
    <cellStyle name="Стиль ПЭО 9 3" xfId="28659"/>
    <cellStyle name="Стиль_названий" xfId="28660"/>
    <cellStyle name="Столбец 1" xfId="28661"/>
    <cellStyle name="Текст" xfId="28662"/>
    <cellStyle name="Текст %" xfId="28663"/>
    <cellStyle name="Текст 2" xfId="28664"/>
    <cellStyle name="Текст 3" xfId="28665"/>
    <cellStyle name="Текст 4" xfId="28666"/>
    <cellStyle name="Текст предупреждения 1" xfId="28667"/>
    <cellStyle name="Текст предупреждения 10" xfId="28668"/>
    <cellStyle name="Текст предупреждения 10 2" xfId="28669"/>
    <cellStyle name="Текст предупреждения 10 3" xfId="28670"/>
    <cellStyle name="Текст предупреждения 11" xfId="28671"/>
    <cellStyle name="Текст предупреждения 11 2" xfId="28672"/>
    <cellStyle name="Текст предупреждения 11 3" xfId="28673"/>
    <cellStyle name="Текст предупреждения 12" xfId="28674"/>
    <cellStyle name="Текст предупреждения 12 2" xfId="28675"/>
    <cellStyle name="Текст предупреждения 12 3" xfId="28676"/>
    <cellStyle name="Текст предупреждения 13" xfId="28677"/>
    <cellStyle name="Текст предупреждения 14" xfId="28678"/>
    <cellStyle name="Текст предупреждения 15" xfId="28679"/>
    <cellStyle name="Текст предупреждения 16" xfId="28680"/>
    <cellStyle name="Текст предупреждения 17" xfId="28681"/>
    <cellStyle name="Текст предупреждения 18" xfId="28682"/>
    <cellStyle name="Текст предупреждения 19" xfId="28683"/>
    <cellStyle name="Текст предупреждения 2" xfId="57"/>
    <cellStyle name="Текст предупреждения 2 10" xfId="28684"/>
    <cellStyle name="Текст предупреждения 2 11" xfId="28685"/>
    <cellStyle name="Текст предупреждения 2 12" xfId="28686"/>
    <cellStyle name="Текст предупреждения 2 13" xfId="28687"/>
    <cellStyle name="Текст предупреждения 2 14" xfId="28688"/>
    <cellStyle name="Текст предупреждения 2 15" xfId="28689"/>
    <cellStyle name="Текст предупреждения 2 15 2" xfId="28690"/>
    <cellStyle name="Текст предупреждения 2 16" xfId="28691"/>
    <cellStyle name="Текст предупреждения 2 17" xfId="28692"/>
    <cellStyle name="Текст предупреждения 2 18" xfId="28693"/>
    <cellStyle name="Текст предупреждения 2 19" xfId="28694"/>
    <cellStyle name="Текст предупреждения 2 2" xfId="28695"/>
    <cellStyle name="Текст предупреждения 2 20" xfId="28696"/>
    <cellStyle name="Текст предупреждения 2 3" xfId="28697"/>
    <cellStyle name="Текст предупреждения 2 4" xfId="28698"/>
    <cellStyle name="Текст предупреждения 2 5" xfId="28699"/>
    <cellStyle name="Текст предупреждения 2 6" xfId="28700"/>
    <cellStyle name="Текст предупреждения 2 7" xfId="28701"/>
    <cellStyle name="Текст предупреждения 2 8" xfId="28702"/>
    <cellStyle name="Текст предупреждения 2 9" xfId="28703"/>
    <cellStyle name="Текст предупреждения 20" xfId="28704"/>
    <cellStyle name="Текст предупреждения 21" xfId="28705"/>
    <cellStyle name="Текст предупреждения 22" xfId="28706"/>
    <cellStyle name="Текст предупреждения 22 2" xfId="28707"/>
    <cellStyle name="Текст предупреждения 23" xfId="28708"/>
    <cellStyle name="Текст предупреждения 24" xfId="28709"/>
    <cellStyle name="Текст предупреждения 25" xfId="28710"/>
    <cellStyle name="Текст предупреждения 26" xfId="28711"/>
    <cellStyle name="Текст предупреждения 27" xfId="28712"/>
    <cellStyle name="Текст предупреждения 28" xfId="28713"/>
    <cellStyle name="Текст предупреждения 29" xfId="28714"/>
    <cellStyle name="Текст предупреждения 3" xfId="28715"/>
    <cellStyle name="Текст предупреждения 3 2" xfId="28716"/>
    <cellStyle name="Текст предупреждения 3 3" xfId="28717"/>
    <cellStyle name="Текст предупреждения 30" xfId="28718"/>
    <cellStyle name="Текст предупреждения 31" xfId="28719"/>
    <cellStyle name="Текст предупреждения 32" xfId="28720"/>
    <cellStyle name="Текст предупреждения 33" xfId="28721"/>
    <cellStyle name="Текст предупреждения 34" xfId="28722"/>
    <cellStyle name="Текст предупреждения 35" xfId="28723"/>
    <cellStyle name="Текст предупреждения 36" xfId="28724"/>
    <cellStyle name="Текст предупреждения 37" xfId="28725"/>
    <cellStyle name="Текст предупреждения 4" xfId="28726"/>
    <cellStyle name="Текст предупреждения 4 2" xfId="28727"/>
    <cellStyle name="Текст предупреждения 4 3" xfId="28728"/>
    <cellStyle name="Текст предупреждения 5" xfId="28729"/>
    <cellStyle name="Текст предупреждения 5 2" xfId="28730"/>
    <cellStyle name="Текст предупреждения 5 3" xfId="28731"/>
    <cellStyle name="Текст предупреждения 6" xfId="28732"/>
    <cellStyle name="Текст предупреждения 6 2" xfId="28733"/>
    <cellStyle name="Текст предупреждения 6 3" xfId="28734"/>
    <cellStyle name="Текст предупреждения 7" xfId="28735"/>
    <cellStyle name="Текст предупреждения 7 2" xfId="28736"/>
    <cellStyle name="Текст предупреждения 7 3" xfId="28737"/>
    <cellStyle name="Текст предупреждения 8" xfId="28738"/>
    <cellStyle name="Текст предупреждения 8 2" xfId="28739"/>
    <cellStyle name="Текст предупреждения 8 3" xfId="28740"/>
    <cellStyle name="Текст предупреждения 9" xfId="28741"/>
    <cellStyle name="Текст предупреждения 9 2" xfId="28742"/>
    <cellStyle name="Текст предупреждения 9 3" xfId="28743"/>
    <cellStyle name="Тысячи [0]_10" xfId="28744"/>
    <cellStyle name="Тысячи_10" xfId="28745"/>
    <cellStyle name="Указатель1" xfId="28746"/>
    <cellStyle name="Указатель2" xfId="28747"/>
    <cellStyle name="Финансовый [0] 2" xfId="28748"/>
    <cellStyle name="Финансовый [0] 2 10" xfId="28749"/>
    <cellStyle name="Финансовый [0] 2 10 10" xfId="28750"/>
    <cellStyle name="Финансовый [0] 2 10 10 2" xfId="28751"/>
    <cellStyle name="Финансовый [0] 2 10 11" xfId="28752"/>
    <cellStyle name="Финансовый [0] 2 10 11 2" xfId="28753"/>
    <cellStyle name="Финансовый [0] 2 10 12" xfId="28754"/>
    <cellStyle name="Финансовый [0] 2 10 12 2" xfId="28755"/>
    <cellStyle name="Финансовый [0] 2 10 13" xfId="28756"/>
    <cellStyle name="Финансовый [0] 2 10 13 2" xfId="28757"/>
    <cellStyle name="Финансовый [0] 2 10 14" xfId="28758"/>
    <cellStyle name="Финансовый [0] 2 10 14 2" xfId="28759"/>
    <cellStyle name="Финансовый [0] 2 10 15" xfId="28760"/>
    <cellStyle name="Финансовый [0] 2 10 15 2" xfId="28761"/>
    <cellStyle name="Финансовый [0] 2 10 16" xfId="28762"/>
    <cellStyle name="Финансовый [0] 2 10 2" xfId="28763"/>
    <cellStyle name="Финансовый [0] 2 10 2 2" xfId="28764"/>
    <cellStyle name="Финансовый [0] 2 10 3" xfId="28765"/>
    <cellStyle name="Финансовый [0] 2 10 3 2" xfId="28766"/>
    <cellStyle name="Финансовый [0] 2 10 4" xfId="28767"/>
    <cellStyle name="Финансовый [0] 2 10 4 2" xfId="28768"/>
    <cellStyle name="Финансовый [0] 2 10 5" xfId="28769"/>
    <cellStyle name="Финансовый [0] 2 10 5 2" xfId="28770"/>
    <cellStyle name="Финансовый [0] 2 10 6" xfId="28771"/>
    <cellStyle name="Финансовый [0] 2 10 6 2" xfId="28772"/>
    <cellStyle name="Финансовый [0] 2 10 7" xfId="28773"/>
    <cellStyle name="Финансовый [0] 2 10 7 2" xfId="28774"/>
    <cellStyle name="Финансовый [0] 2 10 8" xfId="28775"/>
    <cellStyle name="Финансовый [0] 2 10 8 2" xfId="28776"/>
    <cellStyle name="Финансовый [0] 2 10 9" xfId="28777"/>
    <cellStyle name="Финансовый [0] 2 10 9 2" xfId="28778"/>
    <cellStyle name="Финансовый [0] 2 11" xfId="28779"/>
    <cellStyle name="Финансовый [0] 2 11 10" xfId="28780"/>
    <cellStyle name="Финансовый [0] 2 11 10 2" xfId="28781"/>
    <cellStyle name="Финансовый [0] 2 11 11" xfId="28782"/>
    <cellStyle name="Финансовый [0] 2 11 11 2" xfId="28783"/>
    <cellStyle name="Финансовый [0] 2 11 12" xfId="28784"/>
    <cellStyle name="Финансовый [0] 2 11 12 2" xfId="28785"/>
    <cellStyle name="Финансовый [0] 2 11 13" xfId="28786"/>
    <cellStyle name="Финансовый [0] 2 11 13 2" xfId="28787"/>
    <cellStyle name="Финансовый [0] 2 11 14" xfId="28788"/>
    <cellStyle name="Финансовый [0] 2 11 14 2" xfId="28789"/>
    <cellStyle name="Финансовый [0] 2 11 15" xfId="28790"/>
    <cellStyle name="Финансовый [0] 2 11 15 2" xfId="28791"/>
    <cellStyle name="Финансовый [0] 2 11 16" xfId="28792"/>
    <cellStyle name="Финансовый [0] 2 11 2" xfId="28793"/>
    <cellStyle name="Финансовый [0] 2 11 2 2" xfId="28794"/>
    <cellStyle name="Финансовый [0] 2 11 3" xfId="28795"/>
    <cellStyle name="Финансовый [0] 2 11 3 2" xfId="28796"/>
    <cellStyle name="Финансовый [0] 2 11 4" xfId="28797"/>
    <cellStyle name="Финансовый [0] 2 11 4 2" xfId="28798"/>
    <cellStyle name="Финансовый [0] 2 11 5" xfId="28799"/>
    <cellStyle name="Финансовый [0] 2 11 5 2" xfId="28800"/>
    <cellStyle name="Финансовый [0] 2 11 6" xfId="28801"/>
    <cellStyle name="Финансовый [0] 2 11 6 2" xfId="28802"/>
    <cellStyle name="Финансовый [0] 2 11 7" xfId="28803"/>
    <cellStyle name="Финансовый [0] 2 11 7 2" xfId="28804"/>
    <cellStyle name="Финансовый [0] 2 11 8" xfId="28805"/>
    <cellStyle name="Финансовый [0] 2 11 8 2" xfId="28806"/>
    <cellStyle name="Финансовый [0] 2 11 9" xfId="28807"/>
    <cellStyle name="Финансовый [0] 2 11 9 2" xfId="28808"/>
    <cellStyle name="Финансовый [0] 2 12" xfId="28809"/>
    <cellStyle name="Финансовый [0] 2 12 10" xfId="28810"/>
    <cellStyle name="Финансовый [0] 2 12 10 2" xfId="28811"/>
    <cellStyle name="Финансовый [0] 2 12 11" xfId="28812"/>
    <cellStyle name="Финансовый [0] 2 12 11 2" xfId="28813"/>
    <cellStyle name="Финансовый [0] 2 12 12" xfId="28814"/>
    <cellStyle name="Финансовый [0] 2 12 12 2" xfId="28815"/>
    <cellStyle name="Финансовый [0] 2 12 13" xfId="28816"/>
    <cellStyle name="Финансовый [0] 2 12 13 2" xfId="28817"/>
    <cellStyle name="Финансовый [0] 2 12 14" xfId="28818"/>
    <cellStyle name="Финансовый [0] 2 12 14 2" xfId="28819"/>
    <cellStyle name="Финансовый [0] 2 12 15" xfId="28820"/>
    <cellStyle name="Финансовый [0] 2 12 15 2" xfId="28821"/>
    <cellStyle name="Финансовый [0] 2 12 16" xfId="28822"/>
    <cellStyle name="Финансовый [0] 2 12 2" xfId="28823"/>
    <cellStyle name="Финансовый [0] 2 12 2 2" xfId="28824"/>
    <cellStyle name="Финансовый [0] 2 12 3" xfId="28825"/>
    <cellStyle name="Финансовый [0] 2 12 3 2" xfId="28826"/>
    <cellStyle name="Финансовый [0] 2 12 4" xfId="28827"/>
    <cellStyle name="Финансовый [0] 2 12 4 2" xfId="28828"/>
    <cellStyle name="Финансовый [0] 2 12 5" xfId="28829"/>
    <cellStyle name="Финансовый [0] 2 12 5 2" xfId="28830"/>
    <cellStyle name="Финансовый [0] 2 12 6" xfId="28831"/>
    <cellStyle name="Финансовый [0] 2 12 6 2" xfId="28832"/>
    <cellStyle name="Финансовый [0] 2 12 7" xfId="28833"/>
    <cellStyle name="Финансовый [0] 2 12 7 2" xfId="28834"/>
    <cellStyle name="Финансовый [0] 2 12 8" xfId="28835"/>
    <cellStyle name="Финансовый [0] 2 12 8 2" xfId="28836"/>
    <cellStyle name="Финансовый [0] 2 12 9" xfId="28837"/>
    <cellStyle name="Финансовый [0] 2 12 9 2" xfId="28838"/>
    <cellStyle name="Финансовый [0] 2 13" xfId="28839"/>
    <cellStyle name="Финансовый [0] 2 13 10" xfId="28840"/>
    <cellStyle name="Финансовый [0] 2 13 10 2" xfId="28841"/>
    <cellStyle name="Финансовый [0] 2 13 11" xfId="28842"/>
    <cellStyle name="Финансовый [0] 2 13 11 2" xfId="28843"/>
    <cellStyle name="Финансовый [0] 2 13 12" xfId="28844"/>
    <cellStyle name="Финансовый [0] 2 13 12 2" xfId="28845"/>
    <cellStyle name="Финансовый [0] 2 13 13" xfId="28846"/>
    <cellStyle name="Финансовый [0] 2 13 13 2" xfId="28847"/>
    <cellStyle name="Финансовый [0] 2 13 14" xfId="28848"/>
    <cellStyle name="Финансовый [0] 2 13 14 2" xfId="28849"/>
    <cellStyle name="Финансовый [0] 2 13 15" xfId="28850"/>
    <cellStyle name="Финансовый [0] 2 13 15 2" xfId="28851"/>
    <cellStyle name="Финансовый [0] 2 13 16" xfId="28852"/>
    <cellStyle name="Финансовый [0] 2 13 2" xfId="28853"/>
    <cellStyle name="Финансовый [0] 2 13 2 2" xfId="28854"/>
    <cellStyle name="Финансовый [0] 2 13 3" xfId="28855"/>
    <cellStyle name="Финансовый [0] 2 13 3 2" xfId="28856"/>
    <cellStyle name="Финансовый [0] 2 13 4" xfId="28857"/>
    <cellStyle name="Финансовый [0] 2 13 4 2" xfId="28858"/>
    <cellStyle name="Финансовый [0] 2 13 5" xfId="28859"/>
    <cellStyle name="Финансовый [0] 2 13 5 2" xfId="28860"/>
    <cellStyle name="Финансовый [0] 2 13 6" xfId="28861"/>
    <cellStyle name="Финансовый [0] 2 13 6 2" xfId="28862"/>
    <cellStyle name="Финансовый [0] 2 13 7" xfId="28863"/>
    <cellStyle name="Финансовый [0] 2 13 7 2" xfId="28864"/>
    <cellStyle name="Финансовый [0] 2 13 8" xfId="28865"/>
    <cellStyle name="Финансовый [0] 2 13 8 2" xfId="28866"/>
    <cellStyle name="Финансовый [0] 2 13 9" xfId="28867"/>
    <cellStyle name="Финансовый [0] 2 13 9 2" xfId="28868"/>
    <cellStyle name="Финансовый [0] 2 14" xfId="28869"/>
    <cellStyle name="Финансовый [0] 2 14 10" xfId="28870"/>
    <cellStyle name="Финансовый [0] 2 14 10 2" xfId="28871"/>
    <cellStyle name="Финансовый [0] 2 14 11" xfId="28872"/>
    <cellStyle name="Финансовый [0] 2 14 11 2" xfId="28873"/>
    <cellStyle name="Финансовый [0] 2 14 12" xfId="28874"/>
    <cellStyle name="Финансовый [0] 2 14 12 2" xfId="28875"/>
    <cellStyle name="Финансовый [0] 2 14 13" xfId="28876"/>
    <cellStyle name="Финансовый [0] 2 14 13 2" xfId="28877"/>
    <cellStyle name="Финансовый [0] 2 14 14" xfId="28878"/>
    <cellStyle name="Финансовый [0] 2 14 14 2" xfId="28879"/>
    <cellStyle name="Финансовый [0] 2 14 15" xfId="28880"/>
    <cellStyle name="Финансовый [0] 2 14 15 2" xfId="28881"/>
    <cellStyle name="Финансовый [0] 2 14 16" xfId="28882"/>
    <cellStyle name="Финансовый [0] 2 14 2" xfId="28883"/>
    <cellStyle name="Финансовый [0] 2 14 2 2" xfId="28884"/>
    <cellStyle name="Финансовый [0] 2 14 3" xfId="28885"/>
    <cellStyle name="Финансовый [0] 2 14 3 2" xfId="28886"/>
    <cellStyle name="Финансовый [0] 2 14 4" xfId="28887"/>
    <cellStyle name="Финансовый [0] 2 14 4 2" xfId="28888"/>
    <cellStyle name="Финансовый [0] 2 14 5" xfId="28889"/>
    <cellStyle name="Финансовый [0] 2 14 5 2" xfId="28890"/>
    <cellStyle name="Финансовый [0] 2 14 6" xfId="28891"/>
    <cellStyle name="Финансовый [0] 2 14 6 2" xfId="28892"/>
    <cellStyle name="Финансовый [0] 2 14 7" xfId="28893"/>
    <cellStyle name="Финансовый [0] 2 14 7 2" xfId="28894"/>
    <cellStyle name="Финансовый [0] 2 14 8" xfId="28895"/>
    <cellStyle name="Финансовый [0] 2 14 8 2" xfId="28896"/>
    <cellStyle name="Финансовый [0] 2 14 9" xfId="28897"/>
    <cellStyle name="Финансовый [0] 2 14 9 2" xfId="28898"/>
    <cellStyle name="Финансовый [0] 2 15" xfId="28899"/>
    <cellStyle name="Финансовый [0] 2 2" xfId="28900"/>
    <cellStyle name="Финансовый [0] 2 2 10" xfId="28901"/>
    <cellStyle name="Финансовый [0] 2 2 10 2" xfId="28902"/>
    <cellStyle name="Финансовый [0] 2 2 11" xfId="28903"/>
    <cellStyle name="Финансовый [0] 2 2 11 2" xfId="28904"/>
    <cellStyle name="Финансовый [0] 2 2 12" xfId="28905"/>
    <cellStyle name="Финансовый [0] 2 2 12 2" xfId="28906"/>
    <cellStyle name="Финансовый [0] 2 2 13" xfId="28907"/>
    <cellStyle name="Финансовый [0] 2 2 13 2" xfId="28908"/>
    <cellStyle name="Финансовый [0] 2 2 14" xfId="28909"/>
    <cellStyle name="Финансовый [0] 2 2 14 2" xfId="28910"/>
    <cellStyle name="Финансовый [0] 2 2 15" xfId="28911"/>
    <cellStyle name="Финансовый [0] 2 2 15 2" xfId="28912"/>
    <cellStyle name="Финансовый [0] 2 2 16" xfId="28913"/>
    <cellStyle name="Финансовый [0] 2 2 2" xfId="28914"/>
    <cellStyle name="Финансовый [0] 2 2 2 2" xfId="28915"/>
    <cellStyle name="Финансовый [0] 2 2 3" xfId="28916"/>
    <cellStyle name="Финансовый [0] 2 2 3 2" xfId="28917"/>
    <cellStyle name="Финансовый [0] 2 2 4" xfId="28918"/>
    <cellStyle name="Финансовый [0] 2 2 4 2" xfId="28919"/>
    <cellStyle name="Финансовый [0] 2 2 5" xfId="28920"/>
    <cellStyle name="Финансовый [0] 2 2 5 2" xfId="28921"/>
    <cellStyle name="Финансовый [0] 2 2 6" xfId="28922"/>
    <cellStyle name="Финансовый [0] 2 2 6 2" xfId="28923"/>
    <cellStyle name="Финансовый [0] 2 2 7" xfId="28924"/>
    <cellStyle name="Финансовый [0] 2 2 7 2" xfId="28925"/>
    <cellStyle name="Финансовый [0] 2 2 8" xfId="28926"/>
    <cellStyle name="Финансовый [0] 2 2 8 2" xfId="28927"/>
    <cellStyle name="Финансовый [0] 2 2 9" xfId="28928"/>
    <cellStyle name="Финансовый [0] 2 2 9 2" xfId="28929"/>
    <cellStyle name="Финансовый [0] 2 3" xfId="28930"/>
    <cellStyle name="Финансовый [0] 2 3 10" xfId="28931"/>
    <cellStyle name="Финансовый [0] 2 3 10 2" xfId="28932"/>
    <cellStyle name="Финансовый [0] 2 3 11" xfId="28933"/>
    <cellStyle name="Финансовый [0] 2 3 11 2" xfId="28934"/>
    <cellStyle name="Финансовый [0] 2 3 12" xfId="28935"/>
    <cellStyle name="Финансовый [0] 2 3 12 2" xfId="28936"/>
    <cellStyle name="Финансовый [0] 2 3 13" xfId="28937"/>
    <cellStyle name="Финансовый [0] 2 3 13 2" xfId="28938"/>
    <cellStyle name="Финансовый [0] 2 3 14" xfId="28939"/>
    <cellStyle name="Финансовый [0] 2 3 14 2" xfId="28940"/>
    <cellStyle name="Финансовый [0] 2 3 15" xfId="28941"/>
    <cellStyle name="Финансовый [0] 2 3 15 2" xfId="28942"/>
    <cellStyle name="Финансовый [0] 2 3 16" xfId="28943"/>
    <cellStyle name="Финансовый [0] 2 3 2" xfId="28944"/>
    <cellStyle name="Финансовый [0] 2 3 2 2" xfId="28945"/>
    <cellStyle name="Финансовый [0] 2 3 3" xfId="28946"/>
    <cellStyle name="Финансовый [0] 2 3 3 2" xfId="28947"/>
    <cellStyle name="Финансовый [0] 2 3 4" xfId="28948"/>
    <cellStyle name="Финансовый [0] 2 3 4 2" xfId="28949"/>
    <cellStyle name="Финансовый [0] 2 3 5" xfId="28950"/>
    <cellStyle name="Финансовый [0] 2 3 5 2" xfId="28951"/>
    <cellStyle name="Финансовый [0] 2 3 6" xfId="28952"/>
    <cellStyle name="Финансовый [0] 2 3 6 2" xfId="28953"/>
    <cellStyle name="Финансовый [0] 2 3 7" xfId="28954"/>
    <cellStyle name="Финансовый [0] 2 3 7 2" xfId="28955"/>
    <cellStyle name="Финансовый [0] 2 3 8" xfId="28956"/>
    <cellStyle name="Финансовый [0] 2 3 8 2" xfId="28957"/>
    <cellStyle name="Финансовый [0] 2 3 9" xfId="28958"/>
    <cellStyle name="Финансовый [0] 2 3 9 2" xfId="28959"/>
    <cellStyle name="Финансовый [0] 2 4" xfId="28960"/>
    <cellStyle name="Финансовый [0] 2 4 10" xfId="28961"/>
    <cellStyle name="Финансовый [0] 2 4 10 2" xfId="28962"/>
    <cellStyle name="Финансовый [0] 2 4 11" xfId="28963"/>
    <cellStyle name="Финансовый [0] 2 4 11 2" xfId="28964"/>
    <cellStyle name="Финансовый [0] 2 4 12" xfId="28965"/>
    <cellStyle name="Финансовый [0] 2 4 12 2" xfId="28966"/>
    <cellStyle name="Финансовый [0] 2 4 13" xfId="28967"/>
    <cellStyle name="Финансовый [0] 2 4 13 2" xfId="28968"/>
    <cellStyle name="Финансовый [0] 2 4 14" xfId="28969"/>
    <cellStyle name="Финансовый [0] 2 4 14 2" xfId="28970"/>
    <cellStyle name="Финансовый [0] 2 4 15" xfId="28971"/>
    <cellStyle name="Финансовый [0] 2 4 15 2" xfId="28972"/>
    <cellStyle name="Финансовый [0] 2 4 16" xfId="28973"/>
    <cellStyle name="Финансовый [0] 2 4 2" xfId="28974"/>
    <cellStyle name="Финансовый [0] 2 4 2 2" xfId="28975"/>
    <cellStyle name="Финансовый [0] 2 4 3" xfId="28976"/>
    <cellStyle name="Финансовый [0] 2 4 3 2" xfId="28977"/>
    <cellStyle name="Финансовый [0] 2 4 4" xfId="28978"/>
    <cellStyle name="Финансовый [0] 2 4 4 2" xfId="28979"/>
    <cellStyle name="Финансовый [0] 2 4 5" xfId="28980"/>
    <cellStyle name="Финансовый [0] 2 4 5 2" xfId="28981"/>
    <cellStyle name="Финансовый [0] 2 4 6" xfId="28982"/>
    <cellStyle name="Финансовый [0] 2 4 6 2" xfId="28983"/>
    <cellStyle name="Финансовый [0] 2 4 7" xfId="28984"/>
    <cellStyle name="Финансовый [0] 2 4 7 2" xfId="28985"/>
    <cellStyle name="Финансовый [0] 2 4 8" xfId="28986"/>
    <cellStyle name="Финансовый [0] 2 4 8 2" xfId="28987"/>
    <cellStyle name="Финансовый [0] 2 4 9" xfId="28988"/>
    <cellStyle name="Финансовый [0] 2 4 9 2" xfId="28989"/>
    <cellStyle name="Финансовый [0] 2 5" xfId="28990"/>
    <cellStyle name="Финансовый [0] 2 5 10" xfId="28991"/>
    <cellStyle name="Финансовый [0] 2 5 10 2" xfId="28992"/>
    <cellStyle name="Финансовый [0] 2 5 11" xfId="28993"/>
    <cellStyle name="Финансовый [0] 2 5 11 2" xfId="28994"/>
    <cellStyle name="Финансовый [0] 2 5 12" xfId="28995"/>
    <cellStyle name="Финансовый [0] 2 5 12 2" xfId="28996"/>
    <cellStyle name="Финансовый [0] 2 5 13" xfId="28997"/>
    <cellStyle name="Финансовый [0] 2 5 13 2" xfId="28998"/>
    <cellStyle name="Финансовый [0] 2 5 14" xfId="28999"/>
    <cellStyle name="Финансовый [0] 2 5 14 2" xfId="29000"/>
    <cellStyle name="Финансовый [0] 2 5 15" xfId="29001"/>
    <cellStyle name="Финансовый [0] 2 5 15 2" xfId="29002"/>
    <cellStyle name="Финансовый [0] 2 5 16" xfId="29003"/>
    <cellStyle name="Финансовый [0] 2 5 2" xfId="29004"/>
    <cellStyle name="Финансовый [0] 2 5 2 2" xfId="29005"/>
    <cellStyle name="Финансовый [0] 2 5 3" xfId="29006"/>
    <cellStyle name="Финансовый [0] 2 5 3 2" xfId="29007"/>
    <cellStyle name="Финансовый [0] 2 5 4" xfId="29008"/>
    <cellStyle name="Финансовый [0] 2 5 4 2" xfId="29009"/>
    <cellStyle name="Финансовый [0] 2 5 5" xfId="29010"/>
    <cellStyle name="Финансовый [0] 2 5 5 2" xfId="29011"/>
    <cellStyle name="Финансовый [0] 2 5 6" xfId="29012"/>
    <cellStyle name="Финансовый [0] 2 5 6 2" xfId="29013"/>
    <cellStyle name="Финансовый [0] 2 5 7" xfId="29014"/>
    <cellStyle name="Финансовый [0] 2 5 7 2" xfId="29015"/>
    <cellStyle name="Финансовый [0] 2 5 8" xfId="29016"/>
    <cellStyle name="Финансовый [0] 2 5 8 2" xfId="29017"/>
    <cellStyle name="Финансовый [0] 2 5 9" xfId="29018"/>
    <cellStyle name="Финансовый [0] 2 5 9 2" xfId="29019"/>
    <cellStyle name="Финансовый [0] 2 6" xfId="29020"/>
    <cellStyle name="Финансовый [0] 2 6 10" xfId="29021"/>
    <cellStyle name="Финансовый [0] 2 6 10 2" xfId="29022"/>
    <cellStyle name="Финансовый [0] 2 6 11" xfId="29023"/>
    <cellStyle name="Финансовый [0] 2 6 11 2" xfId="29024"/>
    <cellStyle name="Финансовый [0] 2 6 12" xfId="29025"/>
    <cellStyle name="Финансовый [0] 2 6 12 2" xfId="29026"/>
    <cellStyle name="Финансовый [0] 2 6 13" xfId="29027"/>
    <cellStyle name="Финансовый [0] 2 6 13 2" xfId="29028"/>
    <cellStyle name="Финансовый [0] 2 6 14" xfId="29029"/>
    <cellStyle name="Финансовый [0] 2 6 14 2" xfId="29030"/>
    <cellStyle name="Финансовый [0] 2 6 15" xfId="29031"/>
    <cellStyle name="Финансовый [0] 2 6 15 2" xfId="29032"/>
    <cellStyle name="Финансовый [0] 2 6 16" xfId="29033"/>
    <cellStyle name="Финансовый [0] 2 6 2" xfId="29034"/>
    <cellStyle name="Финансовый [0] 2 6 2 2" xfId="29035"/>
    <cellStyle name="Финансовый [0] 2 6 3" xfId="29036"/>
    <cellStyle name="Финансовый [0] 2 6 3 2" xfId="29037"/>
    <cellStyle name="Финансовый [0] 2 6 4" xfId="29038"/>
    <cellStyle name="Финансовый [0] 2 6 4 2" xfId="29039"/>
    <cellStyle name="Финансовый [0] 2 6 5" xfId="29040"/>
    <cellStyle name="Финансовый [0] 2 6 5 2" xfId="29041"/>
    <cellStyle name="Финансовый [0] 2 6 6" xfId="29042"/>
    <cellStyle name="Финансовый [0] 2 6 6 2" xfId="29043"/>
    <cellStyle name="Финансовый [0] 2 6 7" xfId="29044"/>
    <cellStyle name="Финансовый [0] 2 6 7 2" xfId="29045"/>
    <cellStyle name="Финансовый [0] 2 6 8" xfId="29046"/>
    <cellStyle name="Финансовый [0] 2 6 8 2" xfId="29047"/>
    <cellStyle name="Финансовый [0] 2 6 9" xfId="29048"/>
    <cellStyle name="Финансовый [0] 2 6 9 2" xfId="29049"/>
    <cellStyle name="Финансовый [0] 2 7" xfId="29050"/>
    <cellStyle name="Финансовый [0] 2 7 10" xfId="29051"/>
    <cellStyle name="Финансовый [0] 2 7 10 2" xfId="29052"/>
    <cellStyle name="Финансовый [0] 2 7 11" xfId="29053"/>
    <cellStyle name="Финансовый [0] 2 7 11 2" xfId="29054"/>
    <cellStyle name="Финансовый [0] 2 7 12" xfId="29055"/>
    <cellStyle name="Финансовый [0] 2 7 12 2" xfId="29056"/>
    <cellStyle name="Финансовый [0] 2 7 13" xfId="29057"/>
    <cellStyle name="Финансовый [0] 2 7 13 2" xfId="29058"/>
    <cellStyle name="Финансовый [0] 2 7 14" xfId="29059"/>
    <cellStyle name="Финансовый [0] 2 7 14 2" xfId="29060"/>
    <cellStyle name="Финансовый [0] 2 7 15" xfId="29061"/>
    <cellStyle name="Финансовый [0] 2 7 15 2" xfId="29062"/>
    <cellStyle name="Финансовый [0] 2 7 16" xfId="29063"/>
    <cellStyle name="Финансовый [0] 2 7 2" xfId="29064"/>
    <cellStyle name="Финансовый [0] 2 7 2 2" xfId="29065"/>
    <cellStyle name="Финансовый [0] 2 7 3" xfId="29066"/>
    <cellStyle name="Финансовый [0] 2 7 3 2" xfId="29067"/>
    <cellStyle name="Финансовый [0] 2 7 4" xfId="29068"/>
    <cellStyle name="Финансовый [0] 2 7 4 2" xfId="29069"/>
    <cellStyle name="Финансовый [0] 2 7 5" xfId="29070"/>
    <cellStyle name="Финансовый [0] 2 7 5 2" xfId="29071"/>
    <cellStyle name="Финансовый [0] 2 7 6" xfId="29072"/>
    <cellStyle name="Финансовый [0] 2 7 6 2" xfId="29073"/>
    <cellStyle name="Финансовый [0] 2 7 7" xfId="29074"/>
    <cellStyle name="Финансовый [0] 2 7 7 2" xfId="29075"/>
    <cellStyle name="Финансовый [0] 2 7 8" xfId="29076"/>
    <cellStyle name="Финансовый [0] 2 7 8 2" xfId="29077"/>
    <cellStyle name="Финансовый [0] 2 7 9" xfId="29078"/>
    <cellStyle name="Финансовый [0] 2 7 9 2" xfId="29079"/>
    <cellStyle name="Финансовый [0] 2 8" xfId="29080"/>
    <cellStyle name="Финансовый [0] 2 8 10" xfId="29081"/>
    <cellStyle name="Финансовый [0] 2 8 10 2" xfId="29082"/>
    <cellStyle name="Финансовый [0] 2 8 11" xfId="29083"/>
    <cellStyle name="Финансовый [0] 2 8 11 2" xfId="29084"/>
    <cellStyle name="Финансовый [0] 2 8 12" xfId="29085"/>
    <cellStyle name="Финансовый [0] 2 8 12 2" xfId="29086"/>
    <cellStyle name="Финансовый [0] 2 8 13" xfId="29087"/>
    <cellStyle name="Финансовый [0] 2 8 13 2" xfId="29088"/>
    <cellStyle name="Финансовый [0] 2 8 14" xfId="29089"/>
    <cellStyle name="Финансовый [0] 2 8 14 2" xfId="29090"/>
    <cellStyle name="Финансовый [0] 2 8 15" xfId="29091"/>
    <cellStyle name="Финансовый [0] 2 8 15 2" xfId="29092"/>
    <cellStyle name="Финансовый [0] 2 8 16" xfId="29093"/>
    <cellStyle name="Финансовый [0] 2 8 2" xfId="29094"/>
    <cellStyle name="Финансовый [0] 2 8 2 2" xfId="29095"/>
    <cellStyle name="Финансовый [0] 2 8 3" xfId="29096"/>
    <cellStyle name="Финансовый [0] 2 8 3 2" xfId="29097"/>
    <cellStyle name="Финансовый [0] 2 8 4" xfId="29098"/>
    <cellStyle name="Финансовый [0] 2 8 4 2" xfId="29099"/>
    <cellStyle name="Финансовый [0] 2 8 5" xfId="29100"/>
    <cellStyle name="Финансовый [0] 2 8 5 2" xfId="29101"/>
    <cellStyle name="Финансовый [0] 2 8 6" xfId="29102"/>
    <cellStyle name="Финансовый [0] 2 8 6 2" xfId="29103"/>
    <cellStyle name="Финансовый [0] 2 8 7" xfId="29104"/>
    <cellStyle name="Финансовый [0] 2 8 7 2" xfId="29105"/>
    <cellStyle name="Финансовый [0] 2 8 8" xfId="29106"/>
    <cellStyle name="Финансовый [0] 2 8 8 2" xfId="29107"/>
    <cellStyle name="Финансовый [0] 2 8 9" xfId="29108"/>
    <cellStyle name="Финансовый [0] 2 8 9 2" xfId="29109"/>
    <cellStyle name="Финансовый [0] 2 9" xfId="29110"/>
    <cellStyle name="Финансовый [0] 2 9 10" xfId="29111"/>
    <cellStyle name="Финансовый [0] 2 9 10 2" xfId="29112"/>
    <cellStyle name="Финансовый [0] 2 9 11" xfId="29113"/>
    <cellStyle name="Финансовый [0] 2 9 11 2" xfId="29114"/>
    <cellStyle name="Финансовый [0] 2 9 12" xfId="29115"/>
    <cellStyle name="Финансовый [0] 2 9 12 2" xfId="29116"/>
    <cellStyle name="Финансовый [0] 2 9 13" xfId="29117"/>
    <cellStyle name="Финансовый [0] 2 9 13 2" xfId="29118"/>
    <cellStyle name="Финансовый [0] 2 9 14" xfId="29119"/>
    <cellStyle name="Финансовый [0] 2 9 14 2" xfId="29120"/>
    <cellStyle name="Финансовый [0] 2 9 15" xfId="29121"/>
    <cellStyle name="Финансовый [0] 2 9 15 2" xfId="29122"/>
    <cellStyle name="Финансовый [0] 2 9 16" xfId="29123"/>
    <cellStyle name="Финансовый [0] 2 9 2" xfId="29124"/>
    <cellStyle name="Финансовый [0] 2 9 2 2" xfId="29125"/>
    <cellStyle name="Финансовый [0] 2 9 3" xfId="29126"/>
    <cellStyle name="Финансовый [0] 2 9 3 2" xfId="29127"/>
    <cellStyle name="Финансовый [0] 2 9 4" xfId="29128"/>
    <cellStyle name="Финансовый [0] 2 9 4 2" xfId="29129"/>
    <cellStyle name="Финансовый [0] 2 9 5" xfId="29130"/>
    <cellStyle name="Финансовый [0] 2 9 5 2" xfId="29131"/>
    <cellStyle name="Финансовый [0] 2 9 6" xfId="29132"/>
    <cellStyle name="Финансовый [0] 2 9 6 2" xfId="29133"/>
    <cellStyle name="Финансовый [0] 2 9 7" xfId="29134"/>
    <cellStyle name="Финансовый [0] 2 9 7 2" xfId="29135"/>
    <cellStyle name="Финансовый [0] 2 9 8" xfId="29136"/>
    <cellStyle name="Финансовый [0] 2 9 8 2" xfId="29137"/>
    <cellStyle name="Финансовый [0] 2 9 9" xfId="29138"/>
    <cellStyle name="Финансовый [0] 2 9 9 2" xfId="29139"/>
    <cellStyle name="Финансовый [0] 3" xfId="29140"/>
    <cellStyle name="Финансовый [0] 3 2" xfId="29141"/>
    <cellStyle name="Финансовый [0] 4" xfId="29142"/>
    <cellStyle name="Финансовый [0] 4 2" xfId="29143"/>
    <cellStyle name="Финансовый [0] 5" xfId="29144"/>
    <cellStyle name="Финансовый [0] 5 2" xfId="29145"/>
    <cellStyle name="Финансовый [0] 6" xfId="29146"/>
    <cellStyle name="Финансовый [0] 6 2" xfId="29147"/>
    <cellStyle name="Финансовый [0] 7" xfId="29148"/>
    <cellStyle name="Финансовый [0] 7 2" xfId="29149"/>
    <cellStyle name="Финансовый [0] 8" xfId="29150"/>
    <cellStyle name="Финансовый [0] 8 2" xfId="29151"/>
    <cellStyle name="Финансовый [0] 9" xfId="29152"/>
    <cellStyle name="Финансовый [0] 9 2" xfId="29153"/>
    <cellStyle name="Финансовый 10" xfId="29154"/>
    <cellStyle name="Финансовый 10 2" xfId="29155"/>
    <cellStyle name="Финансовый 10 3" xfId="29156"/>
    <cellStyle name="Финансовый 10 5" xfId="29157"/>
    <cellStyle name="Финансовый 11" xfId="29158"/>
    <cellStyle name="Финансовый 11 2" xfId="29159"/>
    <cellStyle name="Финансовый 12" xfId="29160"/>
    <cellStyle name="Финансовый 12 2" xfId="29161"/>
    <cellStyle name="Финансовый 13" xfId="29162"/>
    <cellStyle name="Финансовый 13 2" xfId="29163"/>
    <cellStyle name="Финансовый 14" xfId="29164"/>
    <cellStyle name="Финансовый 14 2" xfId="29165"/>
    <cellStyle name="Финансовый 15" xfId="29166"/>
    <cellStyle name="Финансовый 15 2" xfId="29167"/>
    <cellStyle name="Финансовый 16" xfId="29168"/>
    <cellStyle name="Финансовый 16 10" xfId="29169"/>
    <cellStyle name="Финансовый 16 11" xfId="29170"/>
    <cellStyle name="Финансовый 16 12" xfId="29171"/>
    <cellStyle name="Финансовый 16 13" xfId="29172"/>
    <cellStyle name="Финансовый 16 14" xfId="29173"/>
    <cellStyle name="Финансовый 16 15" xfId="29174"/>
    <cellStyle name="Финансовый 16 16" xfId="29175"/>
    <cellStyle name="Финансовый 16 17" xfId="29176"/>
    <cellStyle name="Финансовый 16 18" xfId="29177"/>
    <cellStyle name="Финансовый 16 19" xfId="29178"/>
    <cellStyle name="Финансовый 16 2" xfId="29179"/>
    <cellStyle name="Финансовый 16 2 2" xfId="29180"/>
    <cellStyle name="Финансовый 16 2 2 2" xfId="29181"/>
    <cellStyle name="Финансовый 16 2 2 3" xfId="29182"/>
    <cellStyle name="Финансовый 16 2 3" xfId="29183"/>
    <cellStyle name="Финансовый 16 2 4" xfId="29184"/>
    <cellStyle name="Финансовый 16 20" xfId="29185"/>
    <cellStyle name="Финансовый 16 21" xfId="29186"/>
    <cellStyle name="Финансовый 16 22" xfId="29187"/>
    <cellStyle name="Финансовый 16 23" xfId="29188"/>
    <cellStyle name="Финансовый 16 24" xfId="29189"/>
    <cellStyle name="Финансовый 16 25" xfId="29190"/>
    <cellStyle name="Финансовый 16 26" xfId="29191"/>
    <cellStyle name="Финансовый 16 27" xfId="29192"/>
    <cellStyle name="Финансовый 16 28" xfId="29193"/>
    <cellStyle name="Финансовый 16 29" xfId="29194"/>
    <cellStyle name="Финансовый 16 3" xfId="29195"/>
    <cellStyle name="Финансовый 16 3 2" xfId="29196"/>
    <cellStyle name="Финансовый 16 3 3" xfId="29197"/>
    <cellStyle name="Финансовый 16 30" xfId="29198"/>
    <cellStyle name="Финансовый 16 31" xfId="29199"/>
    <cellStyle name="Финансовый 16 32" xfId="29200"/>
    <cellStyle name="Финансовый 16 4" xfId="29201"/>
    <cellStyle name="Финансовый 16 4 2" xfId="29202"/>
    <cellStyle name="Финансовый 16 5" xfId="29203"/>
    <cellStyle name="Финансовый 16 6" xfId="29204"/>
    <cellStyle name="Финансовый 16 7" xfId="29205"/>
    <cellStyle name="Финансовый 16 8" xfId="29206"/>
    <cellStyle name="Финансовый 16 9" xfId="29207"/>
    <cellStyle name="Финансовый 17" xfId="29208"/>
    <cellStyle name="Финансовый 17 2" xfId="29209"/>
    <cellStyle name="Финансовый 18" xfId="29210"/>
    <cellStyle name="Финансовый 18 2" xfId="29211"/>
    <cellStyle name="Финансовый 19" xfId="29212"/>
    <cellStyle name="Финансовый 19 2" xfId="29213"/>
    <cellStyle name="Финансовый 2" xfId="58"/>
    <cellStyle name="Финансовый 2 10" xfId="29214"/>
    <cellStyle name="Финансовый 2 10 2" xfId="29215"/>
    <cellStyle name="Финансовый 2 10 2 2" xfId="29216"/>
    <cellStyle name="Финансовый 2 10 3" xfId="29217"/>
    <cellStyle name="Финансовый 2 10 4" xfId="29218"/>
    <cellStyle name="Финансовый 2 10 5" xfId="29219"/>
    <cellStyle name="Финансовый 2 11" xfId="29220"/>
    <cellStyle name="Финансовый 2 11 2" xfId="29221"/>
    <cellStyle name="Финансовый 2 11 2 2" xfId="29222"/>
    <cellStyle name="Финансовый 2 11 3" xfId="29223"/>
    <cellStyle name="Финансовый 2 11 4" xfId="29224"/>
    <cellStyle name="Финансовый 2 11 5" xfId="29225"/>
    <cellStyle name="Финансовый 2 12" xfId="29226"/>
    <cellStyle name="Финансовый 2 12 2" xfId="29227"/>
    <cellStyle name="Финансовый 2 12 3" xfId="29228"/>
    <cellStyle name="Финансовый 2 13" xfId="29229"/>
    <cellStyle name="Финансовый 2 13 2" xfId="29230"/>
    <cellStyle name="Финансовый 2 14" xfId="29231"/>
    <cellStyle name="Финансовый 2 14 2" xfId="29232"/>
    <cellStyle name="Финансовый 2 15" xfId="29233"/>
    <cellStyle name="Финансовый 2 15 2" xfId="29234"/>
    <cellStyle name="Финансовый 2 16" xfId="29235"/>
    <cellStyle name="Финансовый 2 16 2" xfId="29236"/>
    <cellStyle name="Финансовый 2 17" xfId="29237"/>
    <cellStyle name="Финансовый 2 17 2" xfId="29238"/>
    <cellStyle name="Финансовый 2 18" xfId="29239"/>
    <cellStyle name="Финансовый 2 18 2" xfId="29240"/>
    <cellStyle name="Финансовый 2 19" xfId="29241"/>
    <cellStyle name="Финансовый 2 19 2" xfId="29242"/>
    <cellStyle name="Финансовый 2 2" xfId="29243"/>
    <cellStyle name="Финансовый 2 2 10" xfId="29244"/>
    <cellStyle name="Финансовый 2 2 10 2" xfId="29245"/>
    <cellStyle name="Финансовый 2 2 11" xfId="29246"/>
    <cellStyle name="Финансовый 2 2 11 2" xfId="29247"/>
    <cellStyle name="Финансовый 2 2 12" xfId="29248"/>
    <cellStyle name="Финансовый 2 2 12 2" xfId="29249"/>
    <cellStyle name="Финансовый 2 2 13" xfId="29250"/>
    <cellStyle name="Финансовый 2 2 13 2" xfId="29251"/>
    <cellStyle name="Финансовый 2 2 14" xfId="29252"/>
    <cellStyle name="Финансовый 2 2 14 2" xfId="29253"/>
    <cellStyle name="Финансовый 2 2 15" xfId="29254"/>
    <cellStyle name="Финансовый 2 2 15 2" xfId="29255"/>
    <cellStyle name="Финансовый 2 2 16" xfId="29256"/>
    <cellStyle name="Финансовый 2 2 17" xfId="29257"/>
    <cellStyle name="Финансовый 2 2 18" xfId="29258"/>
    <cellStyle name="Финансовый 2 2 18 2" xfId="29259"/>
    <cellStyle name="Финансовый 2 2 18 2 2" xfId="29260"/>
    <cellStyle name="Финансовый 2 2 18 3" xfId="29261"/>
    <cellStyle name="Финансовый 2 2 18 4" xfId="29262"/>
    <cellStyle name="Финансовый 2 2 18 5" xfId="29263"/>
    <cellStyle name="Финансовый 2 2 18 6" xfId="29264"/>
    <cellStyle name="Финансовый 2 2 18 7" xfId="29265"/>
    <cellStyle name="Финансовый 2 2 19" xfId="29266"/>
    <cellStyle name="Финансовый 2 2 2" xfId="29267"/>
    <cellStyle name="Финансовый 2 2 2 10" xfId="29268"/>
    <cellStyle name="Финансовый 2 2 2 11" xfId="29269"/>
    <cellStyle name="Финансовый 2 2 2 12" xfId="29270"/>
    <cellStyle name="Финансовый 2 2 2 13" xfId="29271"/>
    <cellStyle name="Финансовый 2 2 2 14" xfId="29272"/>
    <cellStyle name="Финансовый 2 2 2 15" xfId="29273"/>
    <cellStyle name="Финансовый 2 2 2 16" xfId="29274"/>
    <cellStyle name="Финансовый 2 2 2 17" xfId="29275"/>
    <cellStyle name="Финансовый 2 2 2 18" xfId="29276"/>
    <cellStyle name="Финансовый 2 2 2 19" xfId="29277"/>
    <cellStyle name="Финансовый 2 2 2 2" xfId="29278"/>
    <cellStyle name="Финансовый 2 2 2 2 2" xfId="59"/>
    <cellStyle name="Финансовый 2 2 2 20" xfId="29279"/>
    <cellStyle name="Финансовый 2 2 2 21" xfId="29280"/>
    <cellStyle name="Финансовый 2 2 2 22" xfId="29281"/>
    <cellStyle name="Финансовый 2 2 2 23" xfId="29282"/>
    <cellStyle name="Финансовый 2 2 2 3" xfId="29283"/>
    <cellStyle name="Финансовый 2 2 2 3 2" xfId="29284"/>
    <cellStyle name="Финансовый 2 2 2 3 2 2" xfId="29285"/>
    <cellStyle name="Финансовый 2 2 2 3 3" xfId="29286"/>
    <cellStyle name="Финансовый 2 2 2 3 4" xfId="29287"/>
    <cellStyle name="Финансовый 2 2 2 3 5" xfId="29288"/>
    <cellStyle name="Финансовый 2 2 2 3 6" xfId="29289"/>
    <cellStyle name="Финансовый 2 2 2 3 7" xfId="29290"/>
    <cellStyle name="Финансовый 2 2 2 4" xfId="29291"/>
    <cellStyle name="Финансовый 2 2 2 5" xfId="29292"/>
    <cellStyle name="Финансовый 2 2 2 6" xfId="29293"/>
    <cellStyle name="Финансовый 2 2 2 7" xfId="29294"/>
    <cellStyle name="Финансовый 2 2 2 8" xfId="29295"/>
    <cellStyle name="Финансовый 2 2 2 9" xfId="29296"/>
    <cellStyle name="Финансовый 2 2 20" xfId="29297"/>
    <cellStyle name="Финансовый 2 2 21" xfId="29298"/>
    <cellStyle name="Финансовый 2 2 22" xfId="29299"/>
    <cellStyle name="Финансовый 2 2 23" xfId="29300"/>
    <cellStyle name="Финансовый 2 2 24" xfId="29301"/>
    <cellStyle name="Финансовый 2 2 25" xfId="29302"/>
    <cellStyle name="Финансовый 2 2 26" xfId="29303"/>
    <cellStyle name="Финансовый 2 2 27" xfId="29304"/>
    <cellStyle name="Финансовый 2 2 28" xfId="29305"/>
    <cellStyle name="Финансовый 2 2 29" xfId="29306"/>
    <cellStyle name="Финансовый 2 2 3" xfId="29307"/>
    <cellStyle name="Финансовый 2 2 3 10" xfId="29308"/>
    <cellStyle name="Финансовый 2 2 3 11" xfId="29309"/>
    <cellStyle name="Финансовый 2 2 3 12" xfId="29310"/>
    <cellStyle name="Финансовый 2 2 3 2" xfId="29311"/>
    <cellStyle name="Финансовый 2 2 3 2 2" xfId="29312"/>
    <cellStyle name="Финансовый 2 2 3 2 3" xfId="29313"/>
    <cellStyle name="Финансовый 2 2 3 3" xfId="29314"/>
    <cellStyle name="Финансовый 2 2 3 3 2" xfId="29315"/>
    <cellStyle name="Финансовый 2 2 3 3 2 2" xfId="29316"/>
    <cellStyle name="Финансовый 2 2 3 3 3" xfId="29317"/>
    <cellStyle name="Финансовый 2 2 3 3 4" xfId="29318"/>
    <cellStyle name="Финансовый 2 2 3 3 5" xfId="29319"/>
    <cellStyle name="Финансовый 2 2 3 4" xfId="29320"/>
    <cellStyle name="Финансовый 2 2 3 4 2" xfId="29321"/>
    <cellStyle name="Финансовый 2 2 3 4 3" xfId="29322"/>
    <cellStyle name="Финансовый 2 2 3 5" xfId="29323"/>
    <cellStyle name="Финансовый 2 2 3 6" xfId="29324"/>
    <cellStyle name="Финансовый 2 2 3 7" xfId="29325"/>
    <cellStyle name="Финансовый 2 2 3 8" xfId="29326"/>
    <cellStyle name="Финансовый 2 2 3 9" xfId="29327"/>
    <cellStyle name="Финансовый 2 2 30" xfId="29328"/>
    <cellStyle name="Финансовый 2 2 31" xfId="29329"/>
    <cellStyle name="Финансовый 2 2 32" xfId="29330"/>
    <cellStyle name="Финансовый 2 2 33" xfId="29331"/>
    <cellStyle name="Финансовый 2 2 34" xfId="29332"/>
    <cellStyle name="Финансовый 2 2 35" xfId="29333"/>
    <cellStyle name="Финансовый 2 2 36" xfId="29334"/>
    <cellStyle name="Финансовый 2 2 37" xfId="29335"/>
    <cellStyle name="Финансовый 2 2 4" xfId="29336"/>
    <cellStyle name="Финансовый 2 2 4 2" xfId="29337"/>
    <cellStyle name="Финансовый 2 2 4 3" xfId="29338"/>
    <cellStyle name="Финансовый 2 2 5" xfId="29339"/>
    <cellStyle name="Финансовый 2 2 5 2" xfId="29340"/>
    <cellStyle name="Финансовый 2 2 5 2 2" xfId="29341"/>
    <cellStyle name="Финансовый 2 2 5 3" xfId="29342"/>
    <cellStyle name="Финансовый 2 2 5 4" xfId="29343"/>
    <cellStyle name="Финансовый 2 2 5 5" xfId="29344"/>
    <cellStyle name="Финансовый 2 2 6" xfId="29345"/>
    <cellStyle name="Финансовый 2 2 6 2" xfId="29346"/>
    <cellStyle name="Финансовый 2 2 6 3" xfId="29347"/>
    <cellStyle name="Финансовый 2 2 7" xfId="29348"/>
    <cellStyle name="Финансовый 2 2 7 2" xfId="29349"/>
    <cellStyle name="Финансовый 2 2 8" xfId="29350"/>
    <cellStyle name="Финансовый 2 2 8 2" xfId="29351"/>
    <cellStyle name="Финансовый 2 2 9" xfId="29352"/>
    <cellStyle name="Финансовый 2 2 9 2" xfId="29353"/>
    <cellStyle name="Финансовый 2 2_Копия данецк" xfId="29354"/>
    <cellStyle name="Финансовый 2 20" xfId="29355"/>
    <cellStyle name="Финансовый 2 20 2" xfId="29356"/>
    <cellStyle name="Финансовый 2 21" xfId="29357"/>
    <cellStyle name="Финансовый 2 21 2" xfId="29358"/>
    <cellStyle name="Финансовый 2 22" xfId="29359"/>
    <cellStyle name="Финансовый 2 23" xfId="29360"/>
    <cellStyle name="Финансовый 2 24" xfId="29361"/>
    <cellStyle name="Финансовый 2 25" xfId="29362"/>
    <cellStyle name="Финансовый 2 26" xfId="29363"/>
    <cellStyle name="Финансовый 2 27" xfId="29364"/>
    <cellStyle name="Финансовый 2 28" xfId="29365"/>
    <cellStyle name="Финансовый 2 29" xfId="29366"/>
    <cellStyle name="Финансовый 2 3" xfId="29367"/>
    <cellStyle name="Финансовый 2 3 10" xfId="29368"/>
    <cellStyle name="Финансовый 2 3 10 2" xfId="29369"/>
    <cellStyle name="Финансовый 2 3 11" xfId="29370"/>
    <cellStyle name="Финансовый 2 3 11 2" xfId="29371"/>
    <cellStyle name="Финансовый 2 3 12" xfId="29372"/>
    <cellStyle name="Финансовый 2 3 12 2" xfId="29373"/>
    <cellStyle name="Финансовый 2 3 13" xfId="29374"/>
    <cellStyle name="Финансовый 2 3 13 2" xfId="29375"/>
    <cellStyle name="Финансовый 2 3 14" xfId="29376"/>
    <cellStyle name="Финансовый 2 3 14 2" xfId="29377"/>
    <cellStyle name="Финансовый 2 3 15" xfId="29378"/>
    <cellStyle name="Финансовый 2 3 15 2" xfId="29379"/>
    <cellStyle name="Финансовый 2 3 16" xfId="29380"/>
    <cellStyle name="Финансовый 2 3 17" xfId="29381"/>
    <cellStyle name="Финансовый 2 3 17 2" xfId="29382"/>
    <cellStyle name="Финансовый 2 3 18" xfId="29383"/>
    <cellStyle name="Финансовый 2 3 2" xfId="29384"/>
    <cellStyle name="Финансовый 2 3 2 2" xfId="29385"/>
    <cellStyle name="Финансовый 2 3 2 3" xfId="29386"/>
    <cellStyle name="Финансовый 2 3 2 3 2" xfId="29387"/>
    <cellStyle name="Финансовый 2 3 3" xfId="29388"/>
    <cellStyle name="Финансовый 2 3 3 2" xfId="29389"/>
    <cellStyle name="Финансовый 2 3 4" xfId="29390"/>
    <cellStyle name="Финансовый 2 3 4 2" xfId="29391"/>
    <cellStyle name="Финансовый 2 3 5" xfId="29392"/>
    <cellStyle name="Финансовый 2 3 5 2" xfId="29393"/>
    <cellStyle name="Финансовый 2 3 6" xfId="29394"/>
    <cellStyle name="Финансовый 2 3 6 2" xfId="29395"/>
    <cellStyle name="Финансовый 2 3 7" xfId="29396"/>
    <cellStyle name="Финансовый 2 3 7 2" xfId="29397"/>
    <cellStyle name="Финансовый 2 3 8" xfId="29398"/>
    <cellStyle name="Финансовый 2 3 8 2" xfId="29399"/>
    <cellStyle name="Финансовый 2 3 9" xfId="29400"/>
    <cellStyle name="Финансовый 2 3 9 2" xfId="29401"/>
    <cellStyle name="Финансовый 2 30" xfId="29402"/>
    <cellStyle name="Финансовый 2 31" xfId="29403"/>
    <cellStyle name="Финансовый 2 32" xfId="29404"/>
    <cellStyle name="Финансовый 2 33" xfId="29405"/>
    <cellStyle name="Финансовый 2 34" xfId="29406"/>
    <cellStyle name="Финансовый 2 35" xfId="29407"/>
    <cellStyle name="Финансовый 2 36" xfId="29408"/>
    <cellStyle name="Финансовый 2 37" xfId="29409"/>
    <cellStyle name="Финансовый 2 38" xfId="29410"/>
    <cellStyle name="Финансовый 2 39" xfId="29411"/>
    <cellStyle name="Финансовый 2 4" xfId="29412"/>
    <cellStyle name="Финансовый 2 4 2" xfId="29413"/>
    <cellStyle name="Финансовый 2 4 2 2" xfId="29414"/>
    <cellStyle name="Финансовый 2 4 2 2 2" xfId="29415"/>
    <cellStyle name="Финансовый 2 4 3" xfId="29416"/>
    <cellStyle name="Финансовый 2 4 3 2" xfId="29417"/>
    <cellStyle name="Финансовый 2 4 4" xfId="29418"/>
    <cellStyle name="Финансовый 2 40" xfId="29419"/>
    <cellStyle name="Финансовый 2 41" xfId="29420"/>
    <cellStyle name="Финансовый 2 42" xfId="29421"/>
    <cellStyle name="Финансовый 2 43" xfId="29422"/>
    <cellStyle name="Финансовый 2 44" xfId="29423"/>
    <cellStyle name="Финансовый 2 45" xfId="29424"/>
    <cellStyle name="Финансовый 2 46" xfId="29425"/>
    <cellStyle name="Финансовый 2 47" xfId="29426"/>
    <cellStyle name="Финансовый 2 48" xfId="29427"/>
    <cellStyle name="Финансовый 2 49" xfId="29428"/>
    <cellStyle name="Финансовый 2 5" xfId="29429"/>
    <cellStyle name="Финансовый 2 5 2" xfId="29430"/>
    <cellStyle name="Финансовый 2 5 3" xfId="29431"/>
    <cellStyle name="Финансовый 2 5 3 2" xfId="29432"/>
    <cellStyle name="Финансовый 2 5 4" xfId="29433"/>
    <cellStyle name="Финансовый 2 50" xfId="29434"/>
    <cellStyle name="Финансовый 2 51" xfId="29435"/>
    <cellStyle name="Финансовый 2 52" xfId="29436"/>
    <cellStyle name="Финансовый 2 53" xfId="29437"/>
    <cellStyle name="Финансовый 2 54" xfId="29438"/>
    <cellStyle name="Финансовый 2 6" xfId="29439"/>
    <cellStyle name="Финансовый 2 6 2" xfId="29440"/>
    <cellStyle name="Финансовый 2 6 3" xfId="29441"/>
    <cellStyle name="Финансовый 2 7" xfId="29442"/>
    <cellStyle name="Финансовый 2 7 10" xfId="29443"/>
    <cellStyle name="Финансовый 2 7 11" xfId="29444"/>
    <cellStyle name="Финансовый 2 7 12" xfId="29445"/>
    <cellStyle name="Финансовый 2 7 2" xfId="29446"/>
    <cellStyle name="Финансовый 2 7 2 2" xfId="29447"/>
    <cellStyle name="Финансовый 2 7 2 3" xfId="29448"/>
    <cellStyle name="Финансовый 2 7 3" xfId="29449"/>
    <cellStyle name="Финансовый 2 7 3 2" xfId="29450"/>
    <cellStyle name="Финансовый 2 7 3 2 2" xfId="29451"/>
    <cellStyle name="Финансовый 2 7 3 3" xfId="29452"/>
    <cellStyle name="Финансовый 2 7 3 4" xfId="29453"/>
    <cellStyle name="Финансовый 2 7 3 5" xfId="29454"/>
    <cellStyle name="Финансовый 2 7 4" xfId="29455"/>
    <cellStyle name="Финансовый 2 7 4 2" xfId="29456"/>
    <cellStyle name="Финансовый 2 7 4 3" xfId="29457"/>
    <cellStyle name="Финансовый 2 7 5" xfId="29458"/>
    <cellStyle name="Финансовый 2 7 6" xfId="29459"/>
    <cellStyle name="Финансовый 2 7 7" xfId="29460"/>
    <cellStyle name="Финансовый 2 7 8" xfId="29461"/>
    <cellStyle name="Финансовый 2 7 9" xfId="29462"/>
    <cellStyle name="Финансовый 2 8" xfId="29463"/>
    <cellStyle name="Финансовый 2 8 2" xfId="29464"/>
    <cellStyle name="Финансовый 2 8 3" xfId="29465"/>
    <cellStyle name="Финансовый 2 9" xfId="29466"/>
    <cellStyle name="Финансовый 2 9 2" xfId="29467"/>
    <cellStyle name="Финансовый 2 9 2 2" xfId="29468"/>
    <cellStyle name="Финансовый 2 9 3" xfId="29469"/>
    <cellStyle name="Финансовый 2 9 4" xfId="29470"/>
    <cellStyle name="Финансовый 2 9 5" xfId="29471"/>
    <cellStyle name="Финансовый 2_Копия данецк" xfId="29472"/>
    <cellStyle name="Финансовый 20" xfId="29473"/>
    <cellStyle name="Финансовый 20 2" xfId="29474"/>
    <cellStyle name="Финансовый 21" xfId="29475"/>
    <cellStyle name="Финансовый 22" xfId="29476"/>
    <cellStyle name="Финансовый 23" xfId="29477"/>
    <cellStyle name="Финансовый 24" xfId="29478"/>
    <cellStyle name="Финансовый 25" xfId="29479"/>
    <cellStyle name="Финансовый 26" xfId="29480"/>
    <cellStyle name="Финансовый 27" xfId="29481"/>
    <cellStyle name="Финансовый 28" xfId="29482"/>
    <cellStyle name="Финансовый 29" xfId="29483"/>
    <cellStyle name="Финансовый 3" xfId="60"/>
    <cellStyle name="Финансовый 3 10" xfId="29484"/>
    <cellStyle name="Финансовый 3 10 10" xfId="29485"/>
    <cellStyle name="Финансовый 3 10 10 2" xfId="29486"/>
    <cellStyle name="Финансовый 3 10 11" xfId="29487"/>
    <cellStyle name="Финансовый 3 10 11 2" xfId="29488"/>
    <cellStyle name="Финансовый 3 10 12" xfId="29489"/>
    <cellStyle name="Финансовый 3 10 12 2" xfId="29490"/>
    <cellStyle name="Финансовый 3 10 13" xfId="29491"/>
    <cellStyle name="Финансовый 3 10 13 2" xfId="29492"/>
    <cellStyle name="Финансовый 3 10 14" xfId="29493"/>
    <cellStyle name="Финансовый 3 10 14 2" xfId="29494"/>
    <cellStyle name="Финансовый 3 10 15" xfId="29495"/>
    <cellStyle name="Финансовый 3 10 15 2" xfId="29496"/>
    <cellStyle name="Финансовый 3 10 16" xfId="29497"/>
    <cellStyle name="Финансовый 3 10 2" xfId="29498"/>
    <cellStyle name="Финансовый 3 10 2 2" xfId="29499"/>
    <cellStyle name="Финансовый 3 10 3" xfId="29500"/>
    <cellStyle name="Финансовый 3 10 3 2" xfId="29501"/>
    <cellStyle name="Финансовый 3 10 4" xfId="29502"/>
    <cellStyle name="Финансовый 3 10 4 2" xfId="29503"/>
    <cellStyle name="Финансовый 3 10 5" xfId="29504"/>
    <cellStyle name="Финансовый 3 10 5 2" xfId="29505"/>
    <cellStyle name="Финансовый 3 10 6" xfId="29506"/>
    <cellStyle name="Финансовый 3 10 6 2" xfId="29507"/>
    <cellStyle name="Финансовый 3 10 7" xfId="29508"/>
    <cellStyle name="Финансовый 3 10 7 2" xfId="29509"/>
    <cellStyle name="Финансовый 3 10 8" xfId="29510"/>
    <cellStyle name="Финансовый 3 10 8 2" xfId="29511"/>
    <cellStyle name="Финансовый 3 10 9" xfId="29512"/>
    <cellStyle name="Финансовый 3 10 9 2" xfId="29513"/>
    <cellStyle name="Финансовый 3 11" xfId="29514"/>
    <cellStyle name="Финансовый 3 11 10" xfId="29515"/>
    <cellStyle name="Финансовый 3 11 10 2" xfId="29516"/>
    <cellStyle name="Финансовый 3 11 11" xfId="29517"/>
    <cellStyle name="Финансовый 3 11 11 2" xfId="29518"/>
    <cellStyle name="Финансовый 3 11 12" xfId="29519"/>
    <cellStyle name="Финансовый 3 11 12 2" xfId="29520"/>
    <cellStyle name="Финансовый 3 11 13" xfId="29521"/>
    <cellStyle name="Финансовый 3 11 13 2" xfId="29522"/>
    <cellStyle name="Финансовый 3 11 14" xfId="29523"/>
    <cellStyle name="Финансовый 3 11 14 2" xfId="29524"/>
    <cellStyle name="Финансовый 3 11 15" xfId="29525"/>
    <cellStyle name="Финансовый 3 11 15 2" xfId="29526"/>
    <cellStyle name="Финансовый 3 11 16" xfId="29527"/>
    <cellStyle name="Финансовый 3 11 2" xfId="29528"/>
    <cellStyle name="Финансовый 3 11 2 2" xfId="29529"/>
    <cellStyle name="Финансовый 3 11 3" xfId="29530"/>
    <cellStyle name="Финансовый 3 11 3 2" xfId="29531"/>
    <cellStyle name="Финансовый 3 11 4" xfId="29532"/>
    <cellStyle name="Финансовый 3 11 4 2" xfId="29533"/>
    <cellStyle name="Финансовый 3 11 5" xfId="29534"/>
    <cellStyle name="Финансовый 3 11 5 2" xfId="29535"/>
    <cellStyle name="Финансовый 3 11 6" xfId="29536"/>
    <cellStyle name="Финансовый 3 11 6 2" xfId="29537"/>
    <cellStyle name="Финансовый 3 11 7" xfId="29538"/>
    <cellStyle name="Финансовый 3 11 7 2" xfId="29539"/>
    <cellStyle name="Финансовый 3 11 8" xfId="29540"/>
    <cellStyle name="Финансовый 3 11 8 2" xfId="29541"/>
    <cellStyle name="Финансовый 3 11 9" xfId="29542"/>
    <cellStyle name="Финансовый 3 11 9 2" xfId="29543"/>
    <cellStyle name="Финансовый 3 12" xfId="29544"/>
    <cellStyle name="Финансовый 3 12 10" xfId="29545"/>
    <cellStyle name="Финансовый 3 12 10 2" xfId="29546"/>
    <cellStyle name="Финансовый 3 12 11" xfId="29547"/>
    <cellStyle name="Финансовый 3 12 11 2" xfId="29548"/>
    <cellStyle name="Финансовый 3 12 12" xfId="29549"/>
    <cellStyle name="Финансовый 3 12 12 2" xfId="29550"/>
    <cellStyle name="Финансовый 3 12 13" xfId="29551"/>
    <cellStyle name="Финансовый 3 12 13 2" xfId="29552"/>
    <cellStyle name="Финансовый 3 12 14" xfId="29553"/>
    <cellStyle name="Финансовый 3 12 14 2" xfId="29554"/>
    <cellStyle name="Финансовый 3 12 15" xfId="29555"/>
    <cellStyle name="Финансовый 3 12 15 2" xfId="29556"/>
    <cellStyle name="Финансовый 3 12 16" xfId="29557"/>
    <cellStyle name="Финансовый 3 12 2" xfId="29558"/>
    <cellStyle name="Финансовый 3 12 2 2" xfId="29559"/>
    <cellStyle name="Финансовый 3 12 3" xfId="29560"/>
    <cellStyle name="Финансовый 3 12 3 2" xfId="29561"/>
    <cellStyle name="Финансовый 3 12 4" xfId="29562"/>
    <cellStyle name="Финансовый 3 12 4 2" xfId="29563"/>
    <cellStyle name="Финансовый 3 12 5" xfId="29564"/>
    <cellStyle name="Финансовый 3 12 5 2" xfId="29565"/>
    <cellStyle name="Финансовый 3 12 6" xfId="29566"/>
    <cellStyle name="Финансовый 3 12 6 2" xfId="29567"/>
    <cellStyle name="Финансовый 3 12 7" xfId="29568"/>
    <cellStyle name="Финансовый 3 12 7 2" xfId="29569"/>
    <cellStyle name="Финансовый 3 12 8" xfId="29570"/>
    <cellStyle name="Финансовый 3 12 8 2" xfId="29571"/>
    <cellStyle name="Финансовый 3 12 9" xfId="29572"/>
    <cellStyle name="Финансовый 3 12 9 2" xfId="29573"/>
    <cellStyle name="Финансовый 3 13" xfId="29574"/>
    <cellStyle name="Финансовый 3 13 10" xfId="29575"/>
    <cellStyle name="Финансовый 3 13 10 2" xfId="29576"/>
    <cellStyle name="Финансовый 3 13 11" xfId="29577"/>
    <cellStyle name="Финансовый 3 13 11 2" xfId="29578"/>
    <cellStyle name="Финансовый 3 13 12" xfId="29579"/>
    <cellStyle name="Финансовый 3 13 12 2" xfId="29580"/>
    <cellStyle name="Финансовый 3 13 13" xfId="29581"/>
    <cellStyle name="Финансовый 3 13 13 2" xfId="29582"/>
    <cellStyle name="Финансовый 3 13 14" xfId="29583"/>
    <cellStyle name="Финансовый 3 13 14 2" xfId="29584"/>
    <cellStyle name="Финансовый 3 13 15" xfId="29585"/>
    <cellStyle name="Финансовый 3 13 15 2" xfId="29586"/>
    <cellStyle name="Финансовый 3 13 16" xfId="29587"/>
    <cellStyle name="Финансовый 3 13 2" xfId="29588"/>
    <cellStyle name="Финансовый 3 13 2 2" xfId="29589"/>
    <cellStyle name="Финансовый 3 13 3" xfId="29590"/>
    <cellStyle name="Финансовый 3 13 3 2" xfId="29591"/>
    <cellStyle name="Финансовый 3 13 4" xfId="29592"/>
    <cellStyle name="Финансовый 3 13 4 2" xfId="29593"/>
    <cellStyle name="Финансовый 3 13 5" xfId="29594"/>
    <cellStyle name="Финансовый 3 13 5 2" xfId="29595"/>
    <cellStyle name="Финансовый 3 13 6" xfId="29596"/>
    <cellStyle name="Финансовый 3 13 6 2" xfId="29597"/>
    <cellStyle name="Финансовый 3 13 7" xfId="29598"/>
    <cellStyle name="Финансовый 3 13 7 2" xfId="29599"/>
    <cellStyle name="Финансовый 3 13 8" xfId="29600"/>
    <cellStyle name="Финансовый 3 13 8 2" xfId="29601"/>
    <cellStyle name="Финансовый 3 13 9" xfId="29602"/>
    <cellStyle name="Финансовый 3 13 9 2" xfId="29603"/>
    <cellStyle name="Финансовый 3 14" xfId="29604"/>
    <cellStyle name="Финансовый 3 14 10" xfId="29605"/>
    <cellStyle name="Финансовый 3 14 10 2" xfId="29606"/>
    <cellStyle name="Финансовый 3 14 11" xfId="29607"/>
    <cellStyle name="Финансовый 3 14 11 2" xfId="29608"/>
    <cellStyle name="Финансовый 3 14 12" xfId="29609"/>
    <cellStyle name="Финансовый 3 14 12 2" xfId="29610"/>
    <cellStyle name="Финансовый 3 14 13" xfId="29611"/>
    <cellStyle name="Финансовый 3 14 13 2" xfId="29612"/>
    <cellStyle name="Финансовый 3 14 14" xfId="29613"/>
    <cellStyle name="Финансовый 3 14 14 2" xfId="29614"/>
    <cellStyle name="Финансовый 3 14 15" xfId="29615"/>
    <cellStyle name="Финансовый 3 14 15 2" xfId="29616"/>
    <cellStyle name="Финансовый 3 14 16" xfId="29617"/>
    <cellStyle name="Финансовый 3 14 2" xfId="29618"/>
    <cellStyle name="Финансовый 3 14 2 2" xfId="29619"/>
    <cellStyle name="Финансовый 3 14 3" xfId="29620"/>
    <cellStyle name="Финансовый 3 14 3 2" xfId="29621"/>
    <cellStyle name="Финансовый 3 14 4" xfId="29622"/>
    <cellStyle name="Финансовый 3 14 4 2" xfId="29623"/>
    <cellStyle name="Финансовый 3 14 5" xfId="29624"/>
    <cellStyle name="Финансовый 3 14 5 2" xfId="29625"/>
    <cellStyle name="Финансовый 3 14 6" xfId="29626"/>
    <cellStyle name="Финансовый 3 14 6 2" xfId="29627"/>
    <cellStyle name="Финансовый 3 14 7" xfId="29628"/>
    <cellStyle name="Финансовый 3 14 7 2" xfId="29629"/>
    <cellStyle name="Финансовый 3 14 8" xfId="29630"/>
    <cellStyle name="Финансовый 3 14 8 2" xfId="29631"/>
    <cellStyle name="Финансовый 3 14 9" xfId="29632"/>
    <cellStyle name="Финансовый 3 14 9 2" xfId="29633"/>
    <cellStyle name="Финансовый 3 15" xfId="29634"/>
    <cellStyle name="Финансовый 3 16" xfId="29635"/>
    <cellStyle name="Финансовый 3 2" xfId="29636"/>
    <cellStyle name="Финансовый 3 2 10" xfId="29637"/>
    <cellStyle name="Финансовый 3 2 10 2" xfId="29638"/>
    <cellStyle name="Финансовый 3 2 11" xfId="29639"/>
    <cellStyle name="Финансовый 3 2 11 2" xfId="29640"/>
    <cellStyle name="Финансовый 3 2 12" xfId="29641"/>
    <cellStyle name="Финансовый 3 2 12 2" xfId="29642"/>
    <cellStyle name="Финансовый 3 2 13" xfId="29643"/>
    <cellStyle name="Финансовый 3 2 13 2" xfId="29644"/>
    <cellStyle name="Финансовый 3 2 14" xfId="29645"/>
    <cellStyle name="Финансовый 3 2 14 2" xfId="29646"/>
    <cellStyle name="Финансовый 3 2 15" xfId="29647"/>
    <cellStyle name="Финансовый 3 2 15 2" xfId="29648"/>
    <cellStyle name="Финансовый 3 2 16" xfId="29649"/>
    <cellStyle name="Финансовый 3 2 17" xfId="29650"/>
    <cellStyle name="Финансовый 3 2 2" xfId="29651"/>
    <cellStyle name="Финансовый 3 2 2 2" xfId="29652"/>
    <cellStyle name="Финансовый 3 2 3" xfId="29653"/>
    <cellStyle name="Финансовый 3 2 3 2" xfId="29654"/>
    <cellStyle name="Финансовый 3 2 4" xfId="29655"/>
    <cellStyle name="Финансовый 3 2 4 2" xfId="29656"/>
    <cellStyle name="Финансовый 3 2 5" xfId="29657"/>
    <cellStyle name="Финансовый 3 2 5 2" xfId="29658"/>
    <cellStyle name="Финансовый 3 2 6" xfId="29659"/>
    <cellStyle name="Финансовый 3 2 6 2" xfId="29660"/>
    <cellStyle name="Финансовый 3 2 7" xfId="29661"/>
    <cellStyle name="Финансовый 3 2 7 2" xfId="29662"/>
    <cellStyle name="Финансовый 3 2 8" xfId="29663"/>
    <cellStyle name="Финансовый 3 2 8 2" xfId="29664"/>
    <cellStyle name="Финансовый 3 2 9" xfId="29665"/>
    <cellStyle name="Финансовый 3 2 9 2" xfId="29666"/>
    <cellStyle name="Финансовый 3 3" xfId="29667"/>
    <cellStyle name="Финансовый 3 3 10" xfId="29668"/>
    <cellStyle name="Финансовый 3 3 10 2" xfId="29669"/>
    <cellStyle name="Финансовый 3 3 11" xfId="29670"/>
    <cellStyle name="Финансовый 3 3 11 2" xfId="29671"/>
    <cellStyle name="Финансовый 3 3 12" xfId="29672"/>
    <cellStyle name="Финансовый 3 3 12 2" xfId="29673"/>
    <cellStyle name="Финансовый 3 3 13" xfId="29674"/>
    <cellStyle name="Финансовый 3 3 13 2" xfId="29675"/>
    <cellStyle name="Финансовый 3 3 14" xfId="29676"/>
    <cellStyle name="Финансовый 3 3 14 2" xfId="29677"/>
    <cellStyle name="Финансовый 3 3 15" xfId="29678"/>
    <cellStyle name="Финансовый 3 3 15 2" xfId="29679"/>
    <cellStyle name="Финансовый 3 3 16" xfId="29680"/>
    <cellStyle name="Финансовый 3 3 17" xfId="29681"/>
    <cellStyle name="Финансовый 3 3 2" xfId="29682"/>
    <cellStyle name="Финансовый 3 3 2 2" xfId="29683"/>
    <cellStyle name="Финансовый 3 3 3" xfId="29684"/>
    <cellStyle name="Финансовый 3 3 3 2" xfId="29685"/>
    <cellStyle name="Финансовый 3 3 4" xfId="29686"/>
    <cellStyle name="Финансовый 3 3 4 2" xfId="29687"/>
    <cellStyle name="Финансовый 3 3 5" xfId="29688"/>
    <cellStyle name="Финансовый 3 3 5 2" xfId="29689"/>
    <cellStyle name="Финансовый 3 3 6" xfId="29690"/>
    <cellStyle name="Финансовый 3 3 6 2" xfId="29691"/>
    <cellStyle name="Финансовый 3 3 7" xfId="29692"/>
    <cellStyle name="Финансовый 3 3 7 2" xfId="29693"/>
    <cellStyle name="Финансовый 3 3 8" xfId="29694"/>
    <cellStyle name="Финансовый 3 3 8 2" xfId="29695"/>
    <cellStyle name="Финансовый 3 3 9" xfId="29696"/>
    <cellStyle name="Финансовый 3 3 9 2" xfId="29697"/>
    <cellStyle name="Финансовый 3 4" xfId="29698"/>
    <cellStyle name="Финансовый 3 4 10" xfId="29699"/>
    <cellStyle name="Финансовый 3 4 10 2" xfId="29700"/>
    <cellStyle name="Финансовый 3 4 11" xfId="29701"/>
    <cellStyle name="Финансовый 3 4 11 2" xfId="29702"/>
    <cellStyle name="Финансовый 3 4 12" xfId="29703"/>
    <cellStyle name="Финансовый 3 4 12 2" xfId="29704"/>
    <cellStyle name="Финансовый 3 4 13" xfId="29705"/>
    <cellStyle name="Финансовый 3 4 13 2" xfId="29706"/>
    <cellStyle name="Финансовый 3 4 14" xfId="29707"/>
    <cellStyle name="Финансовый 3 4 14 2" xfId="29708"/>
    <cellStyle name="Финансовый 3 4 15" xfId="29709"/>
    <cellStyle name="Финансовый 3 4 15 2" xfId="29710"/>
    <cellStyle name="Финансовый 3 4 16" xfId="29711"/>
    <cellStyle name="Финансовый 3 4 17" xfId="29712"/>
    <cellStyle name="Финансовый 3 4 2" xfId="29713"/>
    <cellStyle name="Финансовый 3 4 2 2" xfId="29714"/>
    <cellStyle name="Финансовый 3 4 3" xfId="29715"/>
    <cellStyle name="Финансовый 3 4 3 2" xfId="29716"/>
    <cellStyle name="Финансовый 3 4 4" xfId="29717"/>
    <cellStyle name="Финансовый 3 4 4 2" xfId="29718"/>
    <cellStyle name="Финансовый 3 4 5" xfId="29719"/>
    <cellStyle name="Финансовый 3 4 5 2" xfId="29720"/>
    <cellStyle name="Финансовый 3 4 6" xfId="29721"/>
    <cellStyle name="Финансовый 3 4 6 2" xfId="29722"/>
    <cellStyle name="Финансовый 3 4 7" xfId="29723"/>
    <cellStyle name="Финансовый 3 4 7 2" xfId="29724"/>
    <cellStyle name="Финансовый 3 4 8" xfId="29725"/>
    <cellStyle name="Финансовый 3 4 8 2" xfId="29726"/>
    <cellStyle name="Финансовый 3 4 9" xfId="29727"/>
    <cellStyle name="Финансовый 3 4 9 2" xfId="29728"/>
    <cellStyle name="Финансовый 3 5" xfId="29729"/>
    <cellStyle name="Финансовый 3 5 10" xfId="29730"/>
    <cellStyle name="Финансовый 3 5 10 2" xfId="29731"/>
    <cellStyle name="Финансовый 3 5 11" xfId="29732"/>
    <cellStyle name="Финансовый 3 5 11 2" xfId="29733"/>
    <cellStyle name="Финансовый 3 5 12" xfId="29734"/>
    <cellStyle name="Финансовый 3 5 12 2" xfId="29735"/>
    <cellStyle name="Финансовый 3 5 13" xfId="29736"/>
    <cellStyle name="Финансовый 3 5 13 2" xfId="29737"/>
    <cellStyle name="Финансовый 3 5 14" xfId="29738"/>
    <cellStyle name="Финансовый 3 5 14 2" xfId="29739"/>
    <cellStyle name="Финансовый 3 5 15" xfId="29740"/>
    <cellStyle name="Финансовый 3 5 15 2" xfId="29741"/>
    <cellStyle name="Финансовый 3 5 16" xfId="29742"/>
    <cellStyle name="Финансовый 3 5 2" xfId="29743"/>
    <cellStyle name="Финансовый 3 5 2 2" xfId="29744"/>
    <cellStyle name="Финансовый 3 5 3" xfId="29745"/>
    <cellStyle name="Финансовый 3 5 3 2" xfId="29746"/>
    <cellStyle name="Финансовый 3 5 4" xfId="29747"/>
    <cellStyle name="Финансовый 3 5 4 2" xfId="29748"/>
    <cellStyle name="Финансовый 3 5 5" xfId="29749"/>
    <cellStyle name="Финансовый 3 5 5 2" xfId="29750"/>
    <cellStyle name="Финансовый 3 5 6" xfId="29751"/>
    <cellStyle name="Финансовый 3 5 6 2" xfId="29752"/>
    <cellStyle name="Финансовый 3 5 7" xfId="29753"/>
    <cellStyle name="Финансовый 3 5 7 2" xfId="29754"/>
    <cellStyle name="Финансовый 3 5 8" xfId="29755"/>
    <cellStyle name="Финансовый 3 5 8 2" xfId="29756"/>
    <cellStyle name="Финансовый 3 5 9" xfId="29757"/>
    <cellStyle name="Финансовый 3 5 9 2" xfId="29758"/>
    <cellStyle name="Финансовый 3 6" xfId="29759"/>
    <cellStyle name="Финансовый 3 6 10" xfId="29760"/>
    <cellStyle name="Финансовый 3 6 10 2" xfId="29761"/>
    <cellStyle name="Финансовый 3 6 11" xfId="29762"/>
    <cellStyle name="Финансовый 3 6 11 2" xfId="29763"/>
    <cellStyle name="Финансовый 3 6 12" xfId="29764"/>
    <cellStyle name="Финансовый 3 6 12 2" xfId="29765"/>
    <cellStyle name="Финансовый 3 6 13" xfId="29766"/>
    <cellStyle name="Финансовый 3 6 13 2" xfId="29767"/>
    <cellStyle name="Финансовый 3 6 14" xfId="29768"/>
    <cellStyle name="Финансовый 3 6 14 2" xfId="29769"/>
    <cellStyle name="Финансовый 3 6 15" xfId="29770"/>
    <cellStyle name="Финансовый 3 6 15 2" xfId="29771"/>
    <cellStyle name="Финансовый 3 6 16" xfId="29772"/>
    <cellStyle name="Финансовый 3 6 2" xfId="29773"/>
    <cellStyle name="Финансовый 3 6 2 2" xfId="29774"/>
    <cellStyle name="Финансовый 3 6 3" xfId="29775"/>
    <cellStyle name="Финансовый 3 6 3 2" xfId="29776"/>
    <cellStyle name="Финансовый 3 6 4" xfId="29777"/>
    <cellStyle name="Финансовый 3 6 4 2" xfId="29778"/>
    <cellStyle name="Финансовый 3 6 5" xfId="29779"/>
    <cellStyle name="Финансовый 3 6 5 2" xfId="29780"/>
    <cellStyle name="Финансовый 3 6 6" xfId="29781"/>
    <cellStyle name="Финансовый 3 6 6 2" xfId="29782"/>
    <cellStyle name="Финансовый 3 6 7" xfId="29783"/>
    <cellStyle name="Финансовый 3 6 7 2" xfId="29784"/>
    <cellStyle name="Финансовый 3 6 8" xfId="29785"/>
    <cellStyle name="Финансовый 3 6 8 2" xfId="29786"/>
    <cellStyle name="Финансовый 3 6 9" xfId="29787"/>
    <cellStyle name="Финансовый 3 6 9 2" xfId="29788"/>
    <cellStyle name="Финансовый 3 7" xfId="29789"/>
    <cellStyle name="Финансовый 3 7 10" xfId="29790"/>
    <cellStyle name="Финансовый 3 7 10 2" xfId="29791"/>
    <cellStyle name="Финансовый 3 7 11" xfId="29792"/>
    <cellStyle name="Финансовый 3 7 11 2" xfId="29793"/>
    <cellStyle name="Финансовый 3 7 12" xfId="29794"/>
    <cellStyle name="Финансовый 3 7 12 2" xfId="29795"/>
    <cellStyle name="Финансовый 3 7 13" xfId="29796"/>
    <cellStyle name="Финансовый 3 7 13 2" xfId="29797"/>
    <cellStyle name="Финансовый 3 7 14" xfId="29798"/>
    <cellStyle name="Финансовый 3 7 14 2" xfId="29799"/>
    <cellStyle name="Финансовый 3 7 15" xfId="29800"/>
    <cellStyle name="Финансовый 3 7 15 2" xfId="29801"/>
    <cellStyle name="Финансовый 3 7 16" xfId="29802"/>
    <cellStyle name="Финансовый 3 7 2" xfId="29803"/>
    <cellStyle name="Финансовый 3 7 2 2" xfId="29804"/>
    <cellStyle name="Финансовый 3 7 3" xfId="29805"/>
    <cellStyle name="Финансовый 3 7 3 2" xfId="29806"/>
    <cellStyle name="Финансовый 3 7 4" xfId="29807"/>
    <cellStyle name="Финансовый 3 7 4 2" xfId="29808"/>
    <cellStyle name="Финансовый 3 7 5" xfId="29809"/>
    <cellStyle name="Финансовый 3 7 5 2" xfId="29810"/>
    <cellStyle name="Финансовый 3 7 6" xfId="29811"/>
    <cellStyle name="Финансовый 3 7 6 2" xfId="29812"/>
    <cellStyle name="Финансовый 3 7 7" xfId="29813"/>
    <cellStyle name="Финансовый 3 7 7 2" xfId="29814"/>
    <cellStyle name="Финансовый 3 7 8" xfId="29815"/>
    <cellStyle name="Финансовый 3 7 8 2" xfId="29816"/>
    <cellStyle name="Финансовый 3 7 9" xfId="29817"/>
    <cellStyle name="Финансовый 3 7 9 2" xfId="29818"/>
    <cellStyle name="Финансовый 3 8" xfId="29819"/>
    <cellStyle name="Финансовый 3 8 10" xfId="29820"/>
    <cellStyle name="Финансовый 3 8 10 2" xfId="29821"/>
    <cellStyle name="Финансовый 3 8 11" xfId="29822"/>
    <cellStyle name="Финансовый 3 8 11 2" xfId="29823"/>
    <cellStyle name="Финансовый 3 8 12" xfId="29824"/>
    <cellStyle name="Финансовый 3 8 12 2" xfId="29825"/>
    <cellStyle name="Финансовый 3 8 13" xfId="29826"/>
    <cellStyle name="Финансовый 3 8 13 2" xfId="29827"/>
    <cellStyle name="Финансовый 3 8 14" xfId="29828"/>
    <cellStyle name="Финансовый 3 8 14 2" xfId="29829"/>
    <cellStyle name="Финансовый 3 8 15" xfId="29830"/>
    <cellStyle name="Финансовый 3 8 15 2" xfId="29831"/>
    <cellStyle name="Финансовый 3 8 16" xfId="29832"/>
    <cellStyle name="Финансовый 3 8 2" xfId="29833"/>
    <cellStyle name="Финансовый 3 8 2 2" xfId="29834"/>
    <cellStyle name="Финансовый 3 8 3" xfId="29835"/>
    <cellStyle name="Финансовый 3 8 3 2" xfId="29836"/>
    <cellStyle name="Финансовый 3 8 4" xfId="29837"/>
    <cellStyle name="Финансовый 3 8 4 2" xfId="29838"/>
    <cellStyle name="Финансовый 3 8 5" xfId="29839"/>
    <cellStyle name="Финансовый 3 8 5 2" xfId="29840"/>
    <cellStyle name="Финансовый 3 8 6" xfId="29841"/>
    <cellStyle name="Финансовый 3 8 6 2" xfId="29842"/>
    <cellStyle name="Финансовый 3 8 7" xfId="29843"/>
    <cellStyle name="Финансовый 3 8 7 2" xfId="29844"/>
    <cellStyle name="Финансовый 3 8 8" xfId="29845"/>
    <cellStyle name="Финансовый 3 8 8 2" xfId="29846"/>
    <cellStyle name="Финансовый 3 8 9" xfId="29847"/>
    <cellStyle name="Финансовый 3 8 9 2" xfId="29848"/>
    <cellStyle name="Финансовый 3 9" xfId="29849"/>
    <cellStyle name="Финансовый 3 9 10" xfId="29850"/>
    <cellStyle name="Финансовый 3 9 10 2" xfId="29851"/>
    <cellStyle name="Финансовый 3 9 11" xfId="29852"/>
    <cellStyle name="Финансовый 3 9 11 2" xfId="29853"/>
    <cellStyle name="Финансовый 3 9 12" xfId="29854"/>
    <cellStyle name="Финансовый 3 9 12 2" xfId="29855"/>
    <cellStyle name="Финансовый 3 9 13" xfId="29856"/>
    <cellStyle name="Финансовый 3 9 13 2" xfId="29857"/>
    <cellStyle name="Финансовый 3 9 14" xfId="29858"/>
    <cellStyle name="Финансовый 3 9 14 2" xfId="29859"/>
    <cellStyle name="Финансовый 3 9 15" xfId="29860"/>
    <cellStyle name="Финансовый 3 9 15 2" xfId="29861"/>
    <cellStyle name="Финансовый 3 9 16" xfId="29862"/>
    <cellStyle name="Финансовый 3 9 2" xfId="29863"/>
    <cellStyle name="Финансовый 3 9 2 2" xfId="29864"/>
    <cellStyle name="Финансовый 3 9 3" xfId="29865"/>
    <cellStyle name="Финансовый 3 9 3 2" xfId="29866"/>
    <cellStyle name="Финансовый 3 9 4" xfId="29867"/>
    <cellStyle name="Финансовый 3 9 4 2" xfId="29868"/>
    <cellStyle name="Финансовый 3 9 5" xfId="29869"/>
    <cellStyle name="Финансовый 3 9 5 2" xfId="29870"/>
    <cellStyle name="Финансовый 3 9 6" xfId="29871"/>
    <cellStyle name="Финансовый 3 9 6 2" xfId="29872"/>
    <cellStyle name="Финансовый 3 9 7" xfId="29873"/>
    <cellStyle name="Финансовый 3 9 7 2" xfId="29874"/>
    <cellStyle name="Финансовый 3 9 8" xfId="29875"/>
    <cellStyle name="Финансовый 3 9 8 2" xfId="29876"/>
    <cellStyle name="Финансовый 3 9 9" xfId="29877"/>
    <cellStyle name="Финансовый 3 9 9 2" xfId="29878"/>
    <cellStyle name="Финансовый 3_Копия данецк" xfId="29879"/>
    <cellStyle name="Финансовый 30" xfId="29880"/>
    <cellStyle name="Финансовый 31" xfId="29881"/>
    <cellStyle name="Финансовый 32" xfId="29882"/>
    <cellStyle name="Финансовый 33" xfId="29883"/>
    <cellStyle name="Финансовый 34" xfId="29884"/>
    <cellStyle name="Финансовый 35" xfId="29885"/>
    <cellStyle name="Финансовый 36" xfId="29886"/>
    <cellStyle name="Финансовый 37" xfId="29887"/>
    <cellStyle name="Финансовый 38" xfId="29888"/>
    <cellStyle name="Финансовый 39" xfId="29889"/>
    <cellStyle name="Финансовый 4" xfId="29890"/>
    <cellStyle name="Финансовый 4 10" xfId="29891"/>
    <cellStyle name="Финансовый 4 10 10" xfId="29892"/>
    <cellStyle name="Финансовый 4 10 10 2" xfId="29893"/>
    <cellStyle name="Финансовый 4 10 11" xfId="29894"/>
    <cellStyle name="Финансовый 4 10 11 2" xfId="29895"/>
    <cellStyle name="Финансовый 4 10 12" xfId="29896"/>
    <cellStyle name="Финансовый 4 10 12 2" xfId="29897"/>
    <cellStyle name="Финансовый 4 10 13" xfId="29898"/>
    <cellStyle name="Финансовый 4 10 13 2" xfId="29899"/>
    <cellStyle name="Финансовый 4 10 14" xfId="29900"/>
    <cellStyle name="Финансовый 4 10 14 2" xfId="29901"/>
    <cellStyle name="Финансовый 4 10 15" xfId="29902"/>
    <cellStyle name="Финансовый 4 10 15 2" xfId="29903"/>
    <cellStyle name="Финансовый 4 10 16" xfId="29904"/>
    <cellStyle name="Финансовый 4 10 2" xfId="29905"/>
    <cellStyle name="Финансовый 4 10 2 2" xfId="29906"/>
    <cellStyle name="Финансовый 4 10 3" xfId="29907"/>
    <cellStyle name="Финансовый 4 10 3 2" xfId="29908"/>
    <cellStyle name="Финансовый 4 10 4" xfId="29909"/>
    <cellStyle name="Финансовый 4 10 4 2" xfId="29910"/>
    <cellStyle name="Финансовый 4 10 5" xfId="29911"/>
    <cellStyle name="Финансовый 4 10 5 2" xfId="29912"/>
    <cellStyle name="Финансовый 4 10 6" xfId="29913"/>
    <cellStyle name="Финансовый 4 10 6 2" xfId="29914"/>
    <cellStyle name="Финансовый 4 10 7" xfId="29915"/>
    <cellStyle name="Финансовый 4 10 7 2" xfId="29916"/>
    <cellStyle name="Финансовый 4 10 8" xfId="29917"/>
    <cellStyle name="Финансовый 4 10 8 2" xfId="29918"/>
    <cellStyle name="Финансовый 4 10 9" xfId="29919"/>
    <cellStyle name="Финансовый 4 10 9 2" xfId="29920"/>
    <cellStyle name="Финансовый 4 11" xfId="29921"/>
    <cellStyle name="Финансовый 4 11 10" xfId="29922"/>
    <cellStyle name="Финансовый 4 11 10 2" xfId="29923"/>
    <cellStyle name="Финансовый 4 11 11" xfId="29924"/>
    <cellStyle name="Финансовый 4 11 11 2" xfId="29925"/>
    <cellStyle name="Финансовый 4 11 12" xfId="29926"/>
    <cellStyle name="Финансовый 4 11 12 2" xfId="29927"/>
    <cellStyle name="Финансовый 4 11 13" xfId="29928"/>
    <cellStyle name="Финансовый 4 11 13 2" xfId="29929"/>
    <cellStyle name="Финансовый 4 11 14" xfId="29930"/>
    <cellStyle name="Финансовый 4 11 14 2" xfId="29931"/>
    <cellStyle name="Финансовый 4 11 15" xfId="29932"/>
    <cellStyle name="Финансовый 4 11 15 2" xfId="29933"/>
    <cellStyle name="Финансовый 4 11 16" xfId="29934"/>
    <cellStyle name="Финансовый 4 11 2" xfId="29935"/>
    <cellStyle name="Финансовый 4 11 2 2" xfId="29936"/>
    <cellStyle name="Финансовый 4 11 3" xfId="29937"/>
    <cellStyle name="Финансовый 4 11 3 2" xfId="29938"/>
    <cellStyle name="Финансовый 4 11 4" xfId="29939"/>
    <cellStyle name="Финансовый 4 11 4 2" xfId="29940"/>
    <cellStyle name="Финансовый 4 11 5" xfId="29941"/>
    <cellStyle name="Финансовый 4 11 5 2" xfId="29942"/>
    <cellStyle name="Финансовый 4 11 6" xfId="29943"/>
    <cellStyle name="Финансовый 4 11 6 2" xfId="29944"/>
    <cellStyle name="Финансовый 4 11 7" xfId="29945"/>
    <cellStyle name="Финансовый 4 11 7 2" xfId="29946"/>
    <cellStyle name="Финансовый 4 11 8" xfId="29947"/>
    <cellStyle name="Финансовый 4 11 8 2" xfId="29948"/>
    <cellStyle name="Финансовый 4 11 9" xfId="29949"/>
    <cellStyle name="Финансовый 4 11 9 2" xfId="29950"/>
    <cellStyle name="Финансовый 4 12" xfId="29951"/>
    <cellStyle name="Финансовый 4 12 10" xfId="29952"/>
    <cellStyle name="Финансовый 4 12 10 2" xfId="29953"/>
    <cellStyle name="Финансовый 4 12 11" xfId="29954"/>
    <cellStyle name="Финансовый 4 12 11 2" xfId="29955"/>
    <cellStyle name="Финансовый 4 12 12" xfId="29956"/>
    <cellStyle name="Финансовый 4 12 12 2" xfId="29957"/>
    <cellStyle name="Финансовый 4 12 13" xfId="29958"/>
    <cellStyle name="Финансовый 4 12 13 2" xfId="29959"/>
    <cellStyle name="Финансовый 4 12 14" xfId="29960"/>
    <cellStyle name="Финансовый 4 12 14 2" xfId="29961"/>
    <cellStyle name="Финансовый 4 12 15" xfId="29962"/>
    <cellStyle name="Финансовый 4 12 15 2" xfId="29963"/>
    <cellStyle name="Финансовый 4 12 16" xfId="29964"/>
    <cellStyle name="Финансовый 4 12 2" xfId="29965"/>
    <cellStyle name="Финансовый 4 12 2 2" xfId="29966"/>
    <cellStyle name="Финансовый 4 12 3" xfId="29967"/>
    <cellStyle name="Финансовый 4 12 3 2" xfId="29968"/>
    <cellStyle name="Финансовый 4 12 4" xfId="29969"/>
    <cellStyle name="Финансовый 4 12 4 2" xfId="29970"/>
    <cellStyle name="Финансовый 4 12 5" xfId="29971"/>
    <cellStyle name="Финансовый 4 12 5 2" xfId="29972"/>
    <cellStyle name="Финансовый 4 12 6" xfId="29973"/>
    <cellStyle name="Финансовый 4 12 6 2" xfId="29974"/>
    <cellStyle name="Финансовый 4 12 7" xfId="29975"/>
    <cellStyle name="Финансовый 4 12 7 2" xfId="29976"/>
    <cellStyle name="Финансовый 4 12 8" xfId="29977"/>
    <cellStyle name="Финансовый 4 12 8 2" xfId="29978"/>
    <cellStyle name="Финансовый 4 12 9" xfId="29979"/>
    <cellStyle name="Финансовый 4 12 9 2" xfId="29980"/>
    <cellStyle name="Финансовый 4 13" xfId="29981"/>
    <cellStyle name="Финансовый 4 13 10" xfId="29982"/>
    <cellStyle name="Финансовый 4 13 10 2" xfId="29983"/>
    <cellStyle name="Финансовый 4 13 11" xfId="29984"/>
    <cellStyle name="Финансовый 4 13 11 2" xfId="29985"/>
    <cellStyle name="Финансовый 4 13 12" xfId="29986"/>
    <cellStyle name="Финансовый 4 13 12 2" xfId="29987"/>
    <cellStyle name="Финансовый 4 13 13" xfId="29988"/>
    <cellStyle name="Финансовый 4 13 13 2" xfId="29989"/>
    <cellStyle name="Финансовый 4 13 14" xfId="29990"/>
    <cellStyle name="Финансовый 4 13 14 2" xfId="29991"/>
    <cellStyle name="Финансовый 4 13 15" xfId="29992"/>
    <cellStyle name="Финансовый 4 13 15 2" xfId="29993"/>
    <cellStyle name="Финансовый 4 13 16" xfId="29994"/>
    <cellStyle name="Финансовый 4 13 2" xfId="29995"/>
    <cellStyle name="Финансовый 4 13 2 2" xfId="29996"/>
    <cellStyle name="Финансовый 4 13 3" xfId="29997"/>
    <cellStyle name="Финансовый 4 13 3 2" xfId="29998"/>
    <cellStyle name="Финансовый 4 13 4" xfId="29999"/>
    <cellStyle name="Финансовый 4 13 4 2" xfId="30000"/>
    <cellStyle name="Финансовый 4 13 5" xfId="30001"/>
    <cellStyle name="Финансовый 4 13 5 2" xfId="30002"/>
    <cellStyle name="Финансовый 4 13 6" xfId="30003"/>
    <cellStyle name="Финансовый 4 13 6 2" xfId="30004"/>
    <cellStyle name="Финансовый 4 13 7" xfId="30005"/>
    <cellStyle name="Финансовый 4 13 7 2" xfId="30006"/>
    <cellStyle name="Финансовый 4 13 8" xfId="30007"/>
    <cellStyle name="Финансовый 4 13 8 2" xfId="30008"/>
    <cellStyle name="Финансовый 4 13 9" xfId="30009"/>
    <cellStyle name="Финансовый 4 13 9 2" xfId="30010"/>
    <cellStyle name="Финансовый 4 14" xfId="30011"/>
    <cellStyle name="Финансовый 4 14 10" xfId="30012"/>
    <cellStyle name="Финансовый 4 14 10 2" xfId="30013"/>
    <cellStyle name="Финансовый 4 14 11" xfId="30014"/>
    <cellStyle name="Финансовый 4 14 11 2" xfId="30015"/>
    <cellStyle name="Финансовый 4 14 12" xfId="30016"/>
    <cellStyle name="Финансовый 4 14 12 2" xfId="30017"/>
    <cellStyle name="Финансовый 4 14 13" xfId="30018"/>
    <cellStyle name="Финансовый 4 14 13 2" xfId="30019"/>
    <cellStyle name="Финансовый 4 14 14" xfId="30020"/>
    <cellStyle name="Финансовый 4 14 14 2" xfId="30021"/>
    <cellStyle name="Финансовый 4 14 15" xfId="30022"/>
    <cellStyle name="Финансовый 4 14 15 2" xfId="30023"/>
    <cellStyle name="Финансовый 4 14 16" xfId="30024"/>
    <cellStyle name="Финансовый 4 14 2" xfId="30025"/>
    <cellStyle name="Финансовый 4 14 2 2" xfId="30026"/>
    <cellStyle name="Финансовый 4 14 3" xfId="30027"/>
    <cellStyle name="Финансовый 4 14 3 2" xfId="30028"/>
    <cellStyle name="Финансовый 4 14 4" xfId="30029"/>
    <cellStyle name="Финансовый 4 14 4 2" xfId="30030"/>
    <cellStyle name="Финансовый 4 14 5" xfId="30031"/>
    <cellStyle name="Финансовый 4 14 5 2" xfId="30032"/>
    <cellStyle name="Финансовый 4 14 6" xfId="30033"/>
    <cellStyle name="Финансовый 4 14 6 2" xfId="30034"/>
    <cellStyle name="Финансовый 4 14 7" xfId="30035"/>
    <cellStyle name="Финансовый 4 14 7 2" xfId="30036"/>
    <cellStyle name="Финансовый 4 14 8" xfId="30037"/>
    <cellStyle name="Финансовый 4 14 8 2" xfId="30038"/>
    <cellStyle name="Финансовый 4 14 9" xfId="30039"/>
    <cellStyle name="Финансовый 4 14 9 2" xfId="30040"/>
    <cellStyle name="Финансовый 4 15" xfId="30041"/>
    <cellStyle name="Финансовый 4 15 2" xfId="30042"/>
    <cellStyle name="Финансовый 4 16" xfId="30043"/>
    <cellStyle name="Финансовый 4 16 2" xfId="30044"/>
    <cellStyle name="Финансовый 4 17" xfId="30045"/>
    <cellStyle name="Финансовый 4 17 2" xfId="30046"/>
    <cellStyle name="Финансовый 4 18" xfId="30047"/>
    <cellStyle name="Финансовый 4 18 2" xfId="30048"/>
    <cellStyle name="Финансовый 4 19" xfId="30049"/>
    <cellStyle name="Финансовый 4 2" xfId="30050"/>
    <cellStyle name="Финансовый 4 2 10" xfId="30051"/>
    <cellStyle name="Финансовый 4 2 10 2" xfId="30052"/>
    <cellStyle name="Финансовый 4 2 11" xfId="30053"/>
    <cellStyle name="Финансовый 4 2 11 2" xfId="30054"/>
    <cellStyle name="Финансовый 4 2 12" xfId="30055"/>
    <cellStyle name="Финансовый 4 2 12 2" xfId="30056"/>
    <cellStyle name="Финансовый 4 2 13" xfId="30057"/>
    <cellStyle name="Финансовый 4 2 13 2" xfId="30058"/>
    <cellStyle name="Финансовый 4 2 14" xfId="30059"/>
    <cellStyle name="Финансовый 4 2 14 2" xfId="30060"/>
    <cellStyle name="Финансовый 4 2 15" xfId="30061"/>
    <cellStyle name="Финансовый 4 2 15 2" xfId="30062"/>
    <cellStyle name="Финансовый 4 2 16" xfId="30063"/>
    <cellStyle name="Финансовый 4 2 2" xfId="30064"/>
    <cellStyle name="Финансовый 4 2 2 2" xfId="30065"/>
    <cellStyle name="Финансовый 4 2 3" xfId="30066"/>
    <cellStyle name="Финансовый 4 2 3 2" xfId="30067"/>
    <cellStyle name="Финансовый 4 2 4" xfId="30068"/>
    <cellStyle name="Финансовый 4 2 4 2" xfId="30069"/>
    <cellStyle name="Финансовый 4 2 5" xfId="30070"/>
    <cellStyle name="Финансовый 4 2 5 2" xfId="30071"/>
    <cellStyle name="Финансовый 4 2 6" xfId="30072"/>
    <cellStyle name="Финансовый 4 2 6 2" xfId="30073"/>
    <cellStyle name="Финансовый 4 2 7" xfId="30074"/>
    <cellStyle name="Финансовый 4 2 7 2" xfId="30075"/>
    <cellStyle name="Финансовый 4 2 8" xfId="30076"/>
    <cellStyle name="Финансовый 4 2 8 2" xfId="30077"/>
    <cellStyle name="Финансовый 4 2 9" xfId="30078"/>
    <cellStyle name="Финансовый 4 2 9 2" xfId="30079"/>
    <cellStyle name="Финансовый 4 20" xfId="30080"/>
    <cellStyle name="Финансовый 4 21" xfId="30081"/>
    <cellStyle name="Финансовый 4 22" xfId="30082"/>
    <cellStyle name="Финансовый 4 23" xfId="30083"/>
    <cellStyle name="Финансовый 4 3" xfId="30084"/>
    <cellStyle name="Финансовый 4 3 10" xfId="30085"/>
    <cellStyle name="Финансовый 4 3 10 2" xfId="30086"/>
    <cellStyle name="Финансовый 4 3 11" xfId="30087"/>
    <cellStyle name="Финансовый 4 3 11 2" xfId="30088"/>
    <cellStyle name="Финансовый 4 3 12" xfId="30089"/>
    <cellStyle name="Финансовый 4 3 12 2" xfId="30090"/>
    <cellStyle name="Финансовый 4 3 13" xfId="30091"/>
    <cellStyle name="Финансовый 4 3 13 2" xfId="30092"/>
    <cellStyle name="Финансовый 4 3 14" xfId="30093"/>
    <cellStyle name="Финансовый 4 3 14 2" xfId="30094"/>
    <cellStyle name="Финансовый 4 3 15" xfId="30095"/>
    <cellStyle name="Финансовый 4 3 15 2" xfId="30096"/>
    <cellStyle name="Финансовый 4 3 16" xfId="30097"/>
    <cellStyle name="Финансовый 4 3 17" xfId="30098"/>
    <cellStyle name="Финансовый 4 3 18" xfId="30099"/>
    <cellStyle name="Финансовый 4 3 19" xfId="30100"/>
    <cellStyle name="Финансовый 4 3 2" xfId="30101"/>
    <cellStyle name="Финансовый 4 3 2 2" xfId="30102"/>
    <cellStyle name="Финансовый 4 3 2 3" xfId="30103"/>
    <cellStyle name="Финансовый 4 3 3" xfId="30104"/>
    <cellStyle name="Финансовый 4 3 3 2" xfId="30105"/>
    <cellStyle name="Финансовый 4 3 3 2 2" xfId="30106"/>
    <cellStyle name="Финансовый 4 3 3 3" xfId="30107"/>
    <cellStyle name="Финансовый 4 3 3 4" xfId="30108"/>
    <cellStyle name="Финансовый 4 3 3 5" xfId="30109"/>
    <cellStyle name="Финансовый 4 3 4" xfId="30110"/>
    <cellStyle name="Финансовый 4 3 4 2" xfId="30111"/>
    <cellStyle name="Финансовый 4 3 4 3" xfId="30112"/>
    <cellStyle name="Финансовый 4 3 5" xfId="30113"/>
    <cellStyle name="Финансовый 4 3 5 2" xfId="30114"/>
    <cellStyle name="Финансовый 4 3 6" xfId="30115"/>
    <cellStyle name="Финансовый 4 3 6 2" xfId="30116"/>
    <cellStyle name="Финансовый 4 3 7" xfId="30117"/>
    <cellStyle name="Финансовый 4 3 7 2" xfId="30118"/>
    <cellStyle name="Финансовый 4 3 8" xfId="30119"/>
    <cellStyle name="Финансовый 4 3 8 2" xfId="30120"/>
    <cellStyle name="Финансовый 4 3 9" xfId="30121"/>
    <cellStyle name="Финансовый 4 3 9 2" xfId="30122"/>
    <cellStyle name="Финансовый 4 4" xfId="30123"/>
    <cellStyle name="Финансовый 4 4 10" xfId="30124"/>
    <cellStyle name="Финансовый 4 4 10 2" xfId="30125"/>
    <cellStyle name="Финансовый 4 4 11" xfId="30126"/>
    <cellStyle name="Финансовый 4 4 11 2" xfId="30127"/>
    <cellStyle name="Финансовый 4 4 12" xfId="30128"/>
    <cellStyle name="Финансовый 4 4 12 2" xfId="30129"/>
    <cellStyle name="Финансовый 4 4 13" xfId="30130"/>
    <cellStyle name="Финансовый 4 4 13 2" xfId="30131"/>
    <cellStyle name="Финансовый 4 4 14" xfId="30132"/>
    <cellStyle name="Финансовый 4 4 14 2" xfId="30133"/>
    <cellStyle name="Финансовый 4 4 15" xfId="30134"/>
    <cellStyle name="Финансовый 4 4 15 2" xfId="30135"/>
    <cellStyle name="Финансовый 4 4 16" xfId="30136"/>
    <cellStyle name="Финансовый 4 4 17" xfId="30137"/>
    <cellStyle name="Финансовый 4 4 2" xfId="30138"/>
    <cellStyle name="Финансовый 4 4 2 2" xfId="30139"/>
    <cellStyle name="Финансовый 4 4 3" xfId="30140"/>
    <cellStyle name="Финансовый 4 4 3 2" xfId="30141"/>
    <cellStyle name="Финансовый 4 4 4" xfId="30142"/>
    <cellStyle name="Финансовый 4 4 4 2" xfId="30143"/>
    <cellStyle name="Финансовый 4 4 5" xfId="30144"/>
    <cellStyle name="Финансовый 4 4 5 2" xfId="30145"/>
    <cellStyle name="Финансовый 4 4 6" xfId="30146"/>
    <cellStyle name="Финансовый 4 4 6 2" xfId="30147"/>
    <cellStyle name="Финансовый 4 4 7" xfId="30148"/>
    <cellStyle name="Финансовый 4 4 7 2" xfId="30149"/>
    <cellStyle name="Финансовый 4 4 8" xfId="30150"/>
    <cellStyle name="Финансовый 4 4 8 2" xfId="30151"/>
    <cellStyle name="Финансовый 4 4 9" xfId="30152"/>
    <cellStyle name="Финансовый 4 4 9 2" xfId="30153"/>
    <cellStyle name="Финансовый 4 5" xfId="30154"/>
    <cellStyle name="Финансовый 4 5 10" xfId="30155"/>
    <cellStyle name="Финансовый 4 5 10 2" xfId="30156"/>
    <cellStyle name="Финансовый 4 5 11" xfId="30157"/>
    <cellStyle name="Финансовый 4 5 11 2" xfId="30158"/>
    <cellStyle name="Финансовый 4 5 12" xfId="30159"/>
    <cellStyle name="Финансовый 4 5 12 2" xfId="30160"/>
    <cellStyle name="Финансовый 4 5 13" xfId="30161"/>
    <cellStyle name="Финансовый 4 5 13 2" xfId="30162"/>
    <cellStyle name="Финансовый 4 5 14" xfId="30163"/>
    <cellStyle name="Финансовый 4 5 14 2" xfId="30164"/>
    <cellStyle name="Финансовый 4 5 15" xfId="30165"/>
    <cellStyle name="Финансовый 4 5 15 2" xfId="30166"/>
    <cellStyle name="Финансовый 4 5 16" xfId="30167"/>
    <cellStyle name="Финансовый 4 5 17" xfId="30168"/>
    <cellStyle name="Финансовый 4 5 18" xfId="30169"/>
    <cellStyle name="Финансовый 4 5 2" xfId="30170"/>
    <cellStyle name="Финансовый 4 5 2 2" xfId="30171"/>
    <cellStyle name="Финансовый 4 5 2 3" xfId="30172"/>
    <cellStyle name="Финансовый 4 5 3" xfId="30173"/>
    <cellStyle name="Финансовый 4 5 3 2" xfId="30174"/>
    <cellStyle name="Финансовый 4 5 4" xfId="30175"/>
    <cellStyle name="Финансовый 4 5 4 2" xfId="30176"/>
    <cellStyle name="Финансовый 4 5 5" xfId="30177"/>
    <cellStyle name="Финансовый 4 5 5 2" xfId="30178"/>
    <cellStyle name="Финансовый 4 5 6" xfId="30179"/>
    <cellStyle name="Финансовый 4 5 6 2" xfId="30180"/>
    <cellStyle name="Финансовый 4 5 7" xfId="30181"/>
    <cellStyle name="Финансовый 4 5 7 2" xfId="30182"/>
    <cellStyle name="Финансовый 4 5 8" xfId="30183"/>
    <cellStyle name="Финансовый 4 5 8 2" xfId="30184"/>
    <cellStyle name="Финансовый 4 5 9" xfId="30185"/>
    <cellStyle name="Финансовый 4 5 9 2" xfId="30186"/>
    <cellStyle name="Финансовый 4 6" xfId="30187"/>
    <cellStyle name="Финансовый 4 6 10" xfId="30188"/>
    <cellStyle name="Финансовый 4 6 10 2" xfId="30189"/>
    <cellStyle name="Финансовый 4 6 11" xfId="30190"/>
    <cellStyle name="Финансовый 4 6 11 2" xfId="30191"/>
    <cellStyle name="Финансовый 4 6 12" xfId="30192"/>
    <cellStyle name="Финансовый 4 6 12 2" xfId="30193"/>
    <cellStyle name="Финансовый 4 6 13" xfId="30194"/>
    <cellStyle name="Финансовый 4 6 13 2" xfId="30195"/>
    <cellStyle name="Финансовый 4 6 14" xfId="30196"/>
    <cellStyle name="Финансовый 4 6 14 2" xfId="30197"/>
    <cellStyle name="Финансовый 4 6 15" xfId="30198"/>
    <cellStyle name="Финансовый 4 6 15 2" xfId="30199"/>
    <cellStyle name="Финансовый 4 6 16" xfId="30200"/>
    <cellStyle name="Финансовый 4 6 17" xfId="30201"/>
    <cellStyle name="Финансовый 4 6 2" xfId="30202"/>
    <cellStyle name="Финансовый 4 6 2 2" xfId="30203"/>
    <cellStyle name="Финансовый 4 6 3" xfId="30204"/>
    <cellStyle name="Финансовый 4 6 3 2" xfId="30205"/>
    <cellStyle name="Финансовый 4 6 4" xfId="30206"/>
    <cellStyle name="Финансовый 4 6 4 2" xfId="30207"/>
    <cellStyle name="Финансовый 4 6 5" xfId="30208"/>
    <cellStyle name="Финансовый 4 6 5 2" xfId="30209"/>
    <cellStyle name="Финансовый 4 6 6" xfId="30210"/>
    <cellStyle name="Финансовый 4 6 6 2" xfId="30211"/>
    <cellStyle name="Финансовый 4 6 7" xfId="30212"/>
    <cellStyle name="Финансовый 4 6 7 2" xfId="30213"/>
    <cellStyle name="Финансовый 4 6 8" xfId="30214"/>
    <cellStyle name="Финансовый 4 6 8 2" xfId="30215"/>
    <cellStyle name="Финансовый 4 6 9" xfId="30216"/>
    <cellStyle name="Финансовый 4 6 9 2" xfId="30217"/>
    <cellStyle name="Финансовый 4 7" xfId="30218"/>
    <cellStyle name="Финансовый 4 7 10" xfId="30219"/>
    <cellStyle name="Финансовый 4 7 10 2" xfId="30220"/>
    <cellStyle name="Финансовый 4 7 11" xfId="30221"/>
    <cellStyle name="Финансовый 4 7 11 2" xfId="30222"/>
    <cellStyle name="Финансовый 4 7 12" xfId="30223"/>
    <cellStyle name="Финансовый 4 7 12 2" xfId="30224"/>
    <cellStyle name="Финансовый 4 7 13" xfId="30225"/>
    <cellStyle name="Финансовый 4 7 13 2" xfId="30226"/>
    <cellStyle name="Финансовый 4 7 14" xfId="30227"/>
    <cellStyle name="Финансовый 4 7 14 2" xfId="30228"/>
    <cellStyle name="Финансовый 4 7 15" xfId="30229"/>
    <cellStyle name="Финансовый 4 7 15 2" xfId="30230"/>
    <cellStyle name="Финансовый 4 7 16" xfId="30231"/>
    <cellStyle name="Финансовый 4 7 2" xfId="30232"/>
    <cellStyle name="Финансовый 4 7 2 2" xfId="30233"/>
    <cellStyle name="Финансовый 4 7 3" xfId="30234"/>
    <cellStyle name="Финансовый 4 7 3 2" xfId="30235"/>
    <cellStyle name="Финансовый 4 7 4" xfId="30236"/>
    <cellStyle name="Финансовый 4 7 4 2" xfId="30237"/>
    <cellStyle name="Финансовый 4 7 5" xfId="30238"/>
    <cellStyle name="Финансовый 4 7 5 2" xfId="30239"/>
    <cellStyle name="Финансовый 4 7 6" xfId="30240"/>
    <cellStyle name="Финансовый 4 7 6 2" xfId="30241"/>
    <cellStyle name="Финансовый 4 7 7" xfId="30242"/>
    <cellStyle name="Финансовый 4 7 7 2" xfId="30243"/>
    <cellStyle name="Финансовый 4 7 8" xfId="30244"/>
    <cellStyle name="Финансовый 4 7 8 2" xfId="30245"/>
    <cellStyle name="Финансовый 4 7 9" xfId="30246"/>
    <cellStyle name="Финансовый 4 7 9 2" xfId="30247"/>
    <cellStyle name="Финансовый 4 8" xfId="30248"/>
    <cellStyle name="Финансовый 4 8 10" xfId="30249"/>
    <cellStyle name="Финансовый 4 8 10 2" xfId="30250"/>
    <cellStyle name="Финансовый 4 8 11" xfId="30251"/>
    <cellStyle name="Финансовый 4 8 11 2" xfId="30252"/>
    <cellStyle name="Финансовый 4 8 12" xfId="30253"/>
    <cellStyle name="Финансовый 4 8 12 2" xfId="30254"/>
    <cellStyle name="Финансовый 4 8 13" xfId="30255"/>
    <cellStyle name="Финансовый 4 8 13 2" xfId="30256"/>
    <cellStyle name="Финансовый 4 8 14" xfId="30257"/>
    <cellStyle name="Финансовый 4 8 14 2" xfId="30258"/>
    <cellStyle name="Финансовый 4 8 15" xfId="30259"/>
    <cellStyle name="Финансовый 4 8 15 2" xfId="30260"/>
    <cellStyle name="Финансовый 4 8 16" xfId="30261"/>
    <cellStyle name="Финансовый 4 8 2" xfId="30262"/>
    <cellStyle name="Финансовый 4 8 2 2" xfId="30263"/>
    <cellStyle name="Финансовый 4 8 3" xfId="30264"/>
    <cellStyle name="Финансовый 4 8 3 2" xfId="30265"/>
    <cellStyle name="Финансовый 4 8 4" xfId="30266"/>
    <cellStyle name="Финансовый 4 8 4 2" xfId="30267"/>
    <cellStyle name="Финансовый 4 8 5" xfId="30268"/>
    <cellStyle name="Финансовый 4 8 5 2" xfId="30269"/>
    <cellStyle name="Финансовый 4 8 6" xfId="30270"/>
    <cellStyle name="Финансовый 4 8 6 2" xfId="30271"/>
    <cellStyle name="Финансовый 4 8 7" xfId="30272"/>
    <cellStyle name="Финансовый 4 8 7 2" xfId="30273"/>
    <cellStyle name="Финансовый 4 8 8" xfId="30274"/>
    <cellStyle name="Финансовый 4 8 8 2" xfId="30275"/>
    <cellStyle name="Финансовый 4 8 9" xfId="30276"/>
    <cellStyle name="Финансовый 4 8 9 2" xfId="30277"/>
    <cellStyle name="Финансовый 4 9" xfId="30278"/>
    <cellStyle name="Финансовый 4 9 10" xfId="30279"/>
    <cellStyle name="Финансовый 4 9 10 2" xfId="30280"/>
    <cellStyle name="Финансовый 4 9 11" xfId="30281"/>
    <cellStyle name="Финансовый 4 9 11 2" xfId="30282"/>
    <cellStyle name="Финансовый 4 9 12" xfId="30283"/>
    <cellStyle name="Финансовый 4 9 12 2" xfId="30284"/>
    <cellStyle name="Финансовый 4 9 13" xfId="30285"/>
    <cellStyle name="Финансовый 4 9 13 2" xfId="30286"/>
    <cellStyle name="Финансовый 4 9 14" xfId="30287"/>
    <cellStyle name="Финансовый 4 9 14 2" xfId="30288"/>
    <cellStyle name="Финансовый 4 9 15" xfId="30289"/>
    <cellStyle name="Финансовый 4 9 15 2" xfId="30290"/>
    <cellStyle name="Финансовый 4 9 16" xfId="30291"/>
    <cellStyle name="Финансовый 4 9 2" xfId="30292"/>
    <cellStyle name="Финансовый 4 9 2 2" xfId="30293"/>
    <cellStyle name="Финансовый 4 9 3" xfId="30294"/>
    <cellStyle name="Финансовый 4 9 3 2" xfId="30295"/>
    <cellStyle name="Финансовый 4 9 4" xfId="30296"/>
    <cellStyle name="Финансовый 4 9 4 2" xfId="30297"/>
    <cellStyle name="Финансовый 4 9 5" xfId="30298"/>
    <cellStyle name="Финансовый 4 9 5 2" xfId="30299"/>
    <cellStyle name="Финансовый 4 9 6" xfId="30300"/>
    <cellStyle name="Финансовый 4 9 6 2" xfId="30301"/>
    <cellStyle name="Финансовый 4 9 7" xfId="30302"/>
    <cellStyle name="Финансовый 4 9 7 2" xfId="30303"/>
    <cellStyle name="Финансовый 4 9 8" xfId="30304"/>
    <cellStyle name="Финансовый 4 9 8 2" xfId="30305"/>
    <cellStyle name="Финансовый 4 9 9" xfId="30306"/>
    <cellStyle name="Финансовый 4 9 9 2" xfId="30307"/>
    <cellStyle name="Финансовый 4_Копия данецк" xfId="30308"/>
    <cellStyle name="Финансовый 40" xfId="30309"/>
    <cellStyle name="Финансовый 41" xfId="30310"/>
    <cellStyle name="Финансовый 42" xfId="30311"/>
    <cellStyle name="Финансовый 43" xfId="30312"/>
    <cellStyle name="Финансовый 44" xfId="30313"/>
    <cellStyle name="Финансовый 45" xfId="30314"/>
    <cellStyle name="Финансовый 46" xfId="30315"/>
    <cellStyle name="Финансовый 47" xfId="30316"/>
    <cellStyle name="Финансовый 48" xfId="30317"/>
    <cellStyle name="Финансовый 49" xfId="30318"/>
    <cellStyle name="Финансовый 5" xfId="30319"/>
    <cellStyle name="Финансовый 5 10" xfId="30320"/>
    <cellStyle name="Финансовый 5 10 2" xfId="30321"/>
    <cellStyle name="Финансовый 5 11" xfId="30322"/>
    <cellStyle name="Финансовый 5 11 2" xfId="30323"/>
    <cellStyle name="Финансовый 5 12" xfId="30324"/>
    <cellStyle name="Финансовый 5 12 2" xfId="30325"/>
    <cellStyle name="Финансовый 5 13" xfId="30326"/>
    <cellStyle name="Финансовый 5 13 2" xfId="30327"/>
    <cellStyle name="Финансовый 5 14" xfId="30328"/>
    <cellStyle name="Финансовый 5 14 2" xfId="30329"/>
    <cellStyle name="Финансовый 5 15" xfId="30330"/>
    <cellStyle name="Финансовый 5 15 2" xfId="30331"/>
    <cellStyle name="Финансовый 5 16" xfId="30332"/>
    <cellStyle name="Финансовый 5 16 10" xfId="30333"/>
    <cellStyle name="Финансовый 5 16 11" xfId="30334"/>
    <cellStyle name="Финансовый 5 16 12" xfId="30335"/>
    <cellStyle name="Финансовый 5 16 13" xfId="30336"/>
    <cellStyle name="Финансовый 5 16 14" xfId="30337"/>
    <cellStyle name="Финансовый 5 16 15" xfId="30338"/>
    <cellStyle name="Финансовый 5 16 16" xfId="30339"/>
    <cellStyle name="Финансовый 5 16 17" xfId="30340"/>
    <cellStyle name="Финансовый 5 16 18" xfId="30341"/>
    <cellStyle name="Финансовый 5 16 19" xfId="30342"/>
    <cellStyle name="Финансовый 5 16 2" xfId="30343"/>
    <cellStyle name="Финансовый 5 16 2 2" xfId="30344"/>
    <cellStyle name="Финансовый 5 16 2 2 2" xfId="30345"/>
    <cellStyle name="Финансовый 5 16 2 2 3" xfId="30346"/>
    <cellStyle name="Финансовый 5 16 2 3" xfId="30347"/>
    <cellStyle name="Финансовый 5 16 2 4" xfId="30348"/>
    <cellStyle name="Финансовый 5 16 20" xfId="30349"/>
    <cellStyle name="Финансовый 5 16 21" xfId="30350"/>
    <cellStyle name="Финансовый 5 16 22" xfId="30351"/>
    <cellStyle name="Финансовый 5 16 23" xfId="30352"/>
    <cellStyle name="Финансовый 5 16 24" xfId="30353"/>
    <cellStyle name="Финансовый 5 16 25" xfId="30354"/>
    <cellStyle name="Финансовый 5 16 26" xfId="30355"/>
    <cellStyle name="Финансовый 5 16 27" xfId="30356"/>
    <cellStyle name="Финансовый 5 16 28" xfId="30357"/>
    <cellStyle name="Финансовый 5 16 29" xfId="30358"/>
    <cellStyle name="Финансовый 5 16 3" xfId="30359"/>
    <cellStyle name="Финансовый 5 16 3 2" xfId="30360"/>
    <cellStyle name="Финансовый 5 16 3 3" xfId="30361"/>
    <cellStyle name="Финансовый 5 16 30" xfId="30362"/>
    <cellStyle name="Финансовый 5 16 31" xfId="30363"/>
    <cellStyle name="Финансовый 5 16 32" xfId="30364"/>
    <cellStyle name="Финансовый 5 16 4" xfId="30365"/>
    <cellStyle name="Финансовый 5 16 4 2" xfId="30366"/>
    <cellStyle name="Финансовый 5 16 5" xfId="30367"/>
    <cellStyle name="Финансовый 5 16 6" xfId="30368"/>
    <cellStyle name="Финансовый 5 16 7" xfId="30369"/>
    <cellStyle name="Финансовый 5 16 8" xfId="30370"/>
    <cellStyle name="Финансовый 5 16 9" xfId="30371"/>
    <cellStyle name="Финансовый 5 17" xfId="30372"/>
    <cellStyle name="Финансовый 5 17 2" xfId="30373"/>
    <cellStyle name="Финансовый 5 17 2 2" xfId="30374"/>
    <cellStyle name="Финансовый 5 17 2 3" xfId="30375"/>
    <cellStyle name="Финансовый 5 17 3" xfId="30376"/>
    <cellStyle name="Финансовый 5 17 4" xfId="30377"/>
    <cellStyle name="Финансовый 5 18" xfId="30378"/>
    <cellStyle name="Финансовый 5 18 2" xfId="30379"/>
    <cellStyle name="Финансовый 5 18 3" xfId="30380"/>
    <cellStyle name="Финансовый 5 19" xfId="30381"/>
    <cellStyle name="Финансовый 5 19 2" xfId="30382"/>
    <cellStyle name="Финансовый 5 2" xfId="30383"/>
    <cellStyle name="Финансовый 5 2 2" xfId="30384"/>
    <cellStyle name="Финансовый 5 2 3" xfId="30385"/>
    <cellStyle name="Финансовый 5 20" xfId="30386"/>
    <cellStyle name="Финансовый 5 21" xfId="30387"/>
    <cellStyle name="Финансовый 5 22" xfId="30388"/>
    <cellStyle name="Финансовый 5 23" xfId="30389"/>
    <cellStyle name="Финансовый 5 24" xfId="30390"/>
    <cellStyle name="Финансовый 5 25" xfId="30391"/>
    <cellStyle name="Финансовый 5 26" xfId="30392"/>
    <cellStyle name="Финансовый 5 27" xfId="30393"/>
    <cellStyle name="Финансовый 5 28" xfId="30394"/>
    <cellStyle name="Финансовый 5 29" xfId="30395"/>
    <cellStyle name="Финансовый 5 3" xfId="30396"/>
    <cellStyle name="Финансовый 5 3 2" xfId="30397"/>
    <cellStyle name="Финансовый 5 30" xfId="30398"/>
    <cellStyle name="Финансовый 5 31" xfId="30399"/>
    <cellStyle name="Финансовый 5 32" xfId="30400"/>
    <cellStyle name="Финансовый 5 33" xfId="30401"/>
    <cellStyle name="Финансовый 5 34" xfId="30402"/>
    <cellStyle name="Финансовый 5 35" xfId="30403"/>
    <cellStyle name="Финансовый 5 36" xfId="30404"/>
    <cellStyle name="Финансовый 5 37" xfId="30405"/>
    <cellStyle name="Финансовый 5 38" xfId="30406"/>
    <cellStyle name="Финансовый 5 39" xfId="30407"/>
    <cellStyle name="Финансовый 5 4" xfId="30408"/>
    <cellStyle name="Финансовый 5 4 2" xfId="30409"/>
    <cellStyle name="Финансовый 5 4 3" xfId="30410"/>
    <cellStyle name="Финансовый 5 40" xfId="30411"/>
    <cellStyle name="Финансовый 5 41" xfId="30412"/>
    <cellStyle name="Финансовый 5 42" xfId="30413"/>
    <cellStyle name="Финансовый 5 43" xfId="30414"/>
    <cellStyle name="Финансовый 5 44" xfId="30415"/>
    <cellStyle name="Финансовый 5 45" xfId="30416"/>
    <cellStyle name="Финансовый 5 46" xfId="30417"/>
    <cellStyle name="Финансовый 5 47" xfId="30418"/>
    <cellStyle name="Финансовый 5 5" xfId="30419"/>
    <cellStyle name="Финансовый 5 5 2" xfId="30420"/>
    <cellStyle name="Финансовый 5 6" xfId="30421"/>
    <cellStyle name="Финансовый 5 6 2" xfId="30422"/>
    <cellStyle name="Финансовый 5 7" xfId="30423"/>
    <cellStyle name="Финансовый 5 7 2" xfId="30424"/>
    <cellStyle name="Финансовый 5 8" xfId="30425"/>
    <cellStyle name="Финансовый 5 8 2" xfId="30426"/>
    <cellStyle name="Финансовый 5 9" xfId="30427"/>
    <cellStyle name="Финансовый 5 9 2" xfId="30428"/>
    <cellStyle name="Финансовый 5_Копия данецк" xfId="30429"/>
    <cellStyle name="Финансовый 50" xfId="30430"/>
    <cellStyle name="Финансовый 51" xfId="30431"/>
    <cellStyle name="Финансовый 52" xfId="30432"/>
    <cellStyle name="Финансовый 53" xfId="30433"/>
    <cellStyle name="Финансовый 54" xfId="30434"/>
    <cellStyle name="Финансовый 55" xfId="30435"/>
    <cellStyle name="Финансовый 56" xfId="30436"/>
    <cellStyle name="Финансовый 57" xfId="30437"/>
    <cellStyle name="Финансовый 58" xfId="30438"/>
    <cellStyle name="Финансовый 59" xfId="30439"/>
    <cellStyle name="Финансовый 6" xfId="30440"/>
    <cellStyle name="Финансовый 6 10" xfId="30441"/>
    <cellStyle name="Финансовый 6 11" xfId="30442"/>
    <cellStyle name="Финансовый 6 12" xfId="30443"/>
    <cellStyle name="Финансовый 6 13" xfId="30444"/>
    <cellStyle name="Финансовый 6 2" xfId="30445"/>
    <cellStyle name="Финансовый 6 2 2" xfId="30446"/>
    <cellStyle name="Финансовый 6 2 3" xfId="30447"/>
    <cellStyle name="Финансовый 6 3" xfId="30448"/>
    <cellStyle name="Финансовый 6 3 2" xfId="30449"/>
    <cellStyle name="Финансовый 6 4" xfId="30450"/>
    <cellStyle name="Финансовый 6 4 2" xfId="30451"/>
    <cellStyle name="Финансовый 6 4 2 2" xfId="30452"/>
    <cellStyle name="Финансовый 6 4 3" xfId="30453"/>
    <cellStyle name="Финансовый 6 4 4" xfId="30454"/>
    <cellStyle name="Финансовый 6 4 5" xfId="30455"/>
    <cellStyle name="Финансовый 6 5" xfId="30456"/>
    <cellStyle name="Финансовый 6 5 2" xfId="30457"/>
    <cellStyle name="Финансовый 6 5 3" xfId="30458"/>
    <cellStyle name="Финансовый 6 6" xfId="30459"/>
    <cellStyle name="Финансовый 6 7" xfId="30460"/>
    <cellStyle name="Финансовый 6 8" xfId="30461"/>
    <cellStyle name="Финансовый 6 9" xfId="30462"/>
    <cellStyle name="Финансовый 60" xfId="30463"/>
    <cellStyle name="Финансовый 61" xfId="30464"/>
    <cellStyle name="Финансовый 62" xfId="30465"/>
    <cellStyle name="Финансовый 62 2" xfId="30466"/>
    <cellStyle name="Финансовый 63" xfId="30467"/>
    <cellStyle name="Финансовый 63 2" xfId="30468"/>
    <cellStyle name="Финансовый 64" xfId="30469"/>
    <cellStyle name="Финансовый 65" xfId="30470"/>
    <cellStyle name="Финансовый 66" xfId="30471"/>
    <cellStyle name="Финансовый 67" xfId="30472"/>
    <cellStyle name="Финансовый 7" xfId="30473"/>
    <cellStyle name="Финансовый 7 2" xfId="30474"/>
    <cellStyle name="Финансовый 7 3" xfId="30475"/>
    <cellStyle name="Финансовый 8" xfId="30476"/>
    <cellStyle name="Финансовый 8 2" xfId="30477"/>
    <cellStyle name="Финансовый 8 2 2" xfId="30478"/>
    <cellStyle name="Финансовый 8 3" xfId="30479"/>
    <cellStyle name="Финансовый 9" xfId="30480"/>
    <cellStyle name="Финансовый 9 2" xfId="30481"/>
    <cellStyle name="Формула" xfId="30482"/>
    <cellStyle name="Формула - дата" xfId="30483"/>
    <cellStyle name="Формула %" xfId="30484"/>
    <cellStyle name="Хороший 1" xfId="30485"/>
    <cellStyle name="Хороший 10" xfId="30486"/>
    <cellStyle name="Хороший 10 2" xfId="30487"/>
    <cellStyle name="Хороший 10 3" xfId="30488"/>
    <cellStyle name="Хороший 11" xfId="30489"/>
    <cellStyle name="Хороший 11 2" xfId="30490"/>
    <cellStyle name="Хороший 11 3" xfId="30491"/>
    <cellStyle name="Хороший 12" xfId="30492"/>
    <cellStyle name="Хороший 12 2" xfId="30493"/>
    <cellStyle name="Хороший 12 3" xfId="30494"/>
    <cellStyle name="Хороший 13" xfId="30495"/>
    <cellStyle name="Хороший 14" xfId="30496"/>
    <cellStyle name="Хороший 15" xfId="30497"/>
    <cellStyle name="Хороший 16" xfId="30498"/>
    <cellStyle name="Хороший 17" xfId="30499"/>
    <cellStyle name="Хороший 18" xfId="30500"/>
    <cellStyle name="Хороший 19" xfId="30501"/>
    <cellStyle name="Хороший 2" xfId="61"/>
    <cellStyle name="Хороший 2 10" xfId="30502"/>
    <cellStyle name="Хороший 2 11" xfId="30503"/>
    <cellStyle name="Хороший 2 12" xfId="30504"/>
    <cellStyle name="Хороший 2 13" xfId="30505"/>
    <cellStyle name="Хороший 2 14" xfId="30506"/>
    <cellStyle name="Хороший 2 15" xfId="30507"/>
    <cellStyle name="Хороший 2 16" xfId="30508"/>
    <cellStyle name="Хороший 2 16 2" xfId="30509"/>
    <cellStyle name="Хороший 2 16 3" xfId="30510"/>
    <cellStyle name="Хороший 2 16 4" xfId="30511"/>
    <cellStyle name="Хороший 2 16 5" xfId="30512"/>
    <cellStyle name="Хороший 2 16 6" xfId="30513"/>
    <cellStyle name="Хороший 2 16 7" xfId="30514"/>
    <cellStyle name="Хороший 2 17" xfId="30515"/>
    <cellStyle name="Хороший 2 18" xfId="30516"/>
    <cellStyle name="Хороший 2 19" xfId="30517"/>
    <cellStyle name="Хороший 2 2" xfId="30518"/>
    <cellStyle name="Хороший 2 2 10" xfId="30519"/>
    <cellStyle name="Хороший 2 2 11" xfId="30520"/>
    <cellStyle name="Хороший 2 2 12" xfId="30521"/>
    <cellStyle name="Хороший 2 2 13" xfId="30522"/>
    <cellStyle name="Хороший 2 2 14" xfId="30523"/>
    <cellStyle name="Хороший 2 2 15" xfId="30524"/>
    <cellStyle name="Хороший 2 2 16" xfId="30525"/>
    <cellStyle name="Хороший 2 2 17" xfId="30526"/>
    <cellStyle name="Хороший 2 2 18" xfId="30527"/>
    <cellStyle name="Хороший 2 2 19" xfId="30528"/>
    <cellStyle name="Хороший 2 2 2" xfId="30529"/>
    <cellStyle name="Хороший 2 2 2 2" xfId="30530"/>
    <cellStyle name="Хороший 2 2 2 3" xfId="30531"/>
    <cellStyle name="Хороший 2 2 2 4" xfId="30532"/>
    <cellStyle name="Хороший 2 2 2 5" xfId="30533"/>
    <cellStyle name="Хороший 2 2 2 6" xfId="30534"/>
    <cellStyle name="Хороший 2 2 20" xfId="30535"/>
    <cellStyle name="Хороший 2 2 21" xfId="30536"/>
    <cellStyle name="Хороший 2 2 22" xfId="30537"/>
    <cellStyle name="Хороший 2 2 3" xfId="30538"/>
    <cellStyle name="Хороший 2 2 4" xfId="30539"/>
    <cellStyle name="Хороший 2 2 5" xfId="30540"/>
    <cellStyle name="Хороший 2 2 6" xfId="30541"/>
    <cellStyle name="Хороший 2 2 7" xfId="30542"/>
    <cellStyle name="Хороший 2 2 8" xfId="30543"/>
    <cellStyle name="Хороший 2 2 9" xfId="30544"/>
    <cellStyle name="Хороший 2 20" xfId="30545"/>
    <cellStyle name="Хороший 2 21" xfId="30546"/>
    <cellStyle name="Хороший 2 22" xfId="30547"/>
    <cellStyle name="Хороший 2 23" xfId="30548"/>
    <cellStyle name="Хороший 2 24" xfId="30549"/>
    <cellStyle name="Хороший 2 25" xfId="30550"/>
    <cellStyle name="Хороший 2 26" xfId="30551"/>
    <cellStyle name="Хороший 2 27" xfId="30552"/>
    <cellStyle name="Хороший 2 28" xfId="30553"/>
    <cellStyle name="Хороший 2 29" xfId="30554"/>
    <cellStyle name="Хороший 2 3" xfId="30555"/>
    <cellStyle name="Хороший 2 30" xfId="30556"/>
    <cellStyle name="Хороший 2 31" xfId="30557"/>
    <cellStyle name="Хороший 2 32" xfId="30558"/>
    <cellStyle name="Хороший 2 33" xfId="30559"/>
    <cellStyle name="Хороший 2 34" xfId="30560"/>
    <cellStyle name="Хороший 2 35" xfId="30561"/>
    <cellStyle name="Хороший 2 4" xfId="30562"/>
    <cellStyle name="Хороший 2 5" xfId="30563"/>
    <cellStyle name="Хороший 2 6" xfId="30564"/>
    <cellStyle name="Хороший 2 7" xfId="30565"/>
    <cellStyle name="Хороший 2 8" xfId="30566"/>
    <cellStyle name="Хороший 2 9" xfId="30567"/>
    <cellStyle name="Хороший 20" xfId="30568"/>
    <cellStyle name="Хороший 21" xfId="30569"/>
    <cellStyle name="Хороший 22" xfId="30570"/>
    <cellStyle name="Хороший 22 2" xfId="30571"/>
    <cellStyle name="Хороший 23" xfId="30572"/>
    <cellStyle name="Хороший 24" xfId="30573"/>
    <cellStyle name="Хороший 25" xfId="30574"/>
    <cellStyle name="Хороший 26" xfId="30575"/>
    <cellStyle name="Хороший 27" xfId="30576"/>
    <cellStyle name="Хороший 28" xfId="30577"/>
    <cellStyle name="Хороший 29" xfId="30578"/>
    <cellStyle name="Хороший 3" xfId="30579"/>
    <cellStyle name="Хороший 3 2" xfId="30580"/>
    <cellStyle name="Хороший 3 3" xfId="30581"/>
    <cellStyle name="Хороший 30" xfId="30582"/>
    <cellStyle name="Хороший 31" xfId="30583"/>
    <cellStyle name="Хороший 32" xfId="30584"/>
    <cellStyle name="Хороший 33" xfId="30585"/>
    <cellStyle name="Хороший 34" xfId="30586"/>
    <cellStyle name="Хороший 35" xfId="30587"/>
    <cellStyle name="Хороший 36" xfId="30588"/>
    <cellStyle name="Хороший 37" xfId="30589"/>
    <cellStyle name="Хороший 4" xfId="30590"/>
    <cellStyle name="Хороший 4 2" xfId="30591"/>
    <cellStyle name="Хороший 4 3" xfId="30592"/>
    <cellStyle name="Хороший 5" xfId="30593"/>
    <cellStyle name="Хороший 5 2" xfId="30594"/>
    <cellStyle name="Хороший 5 3" xfId="30595"/>
    <cellStyle name="Хороший 6" xfId="30596"/>
    <cellStyle name="Хороший 6 2" xfId="30597"/>
    <cellStyle name="Хороший 6 3" xfId="30598"/>
    <cellStyle name="Хороший 7" xfId="30599"/>
    <cellStyle name="Хороший 7 2" xfId="30600"/>
    <cellStyle name="Хороший 7 3" xfId="30601"/>
    <cellStyle name="Хороший 8" xfId="30602"/>
    <cellStyle name="Хороший 8 2" xfId="30603"/>
    <cellStyle name="Хороший 8 3" xfId="30604"/>
    <cellStyle name="Хороший 9" xfId="30605"/>
    <cellStyle name="Хороший 9 2" xfId="30606"/>
    <cellStyle name="Хороший 9 3" xfId="30607"/>
    <cellStyle name="Џђћ–…ќ’ќ›‰" xfId="30608"/>
    <cellStyle name="Џђћ–…ќ’ќ›‰ 10" xfId="30609"/>
    <cellStyle name="Џђћ–…ќ’ќ›‰ 11" xfId="30610"/>
    <cellStyle name="Џђћ–…ќ’ќ›‰ 12" xfId="30611"/>
    <cellStyle name="Џђћ–…ќ’ќ›‰ 13" xfId="30612"/>
    <cellStyle name="Џђћ–…ќ’ќ›‰ 14" xfId="30613"/>
    <cellStyle name="Џђћ–…ќ’ќ›‰ 15" xfId="30614"/>
    <cellStyle name="Џђћ–…ќ’ќ›‰ 16" xfId="30615"/>
    <cellStyle name="Џђћ–…ќ’ќ›‰ 17" xfId="30616"/>
    <cellStyle name="Џђћ–…ќ’ќ›‰ 18" xfId="30617"/>
    <cellStyle name="Џђћ–…ќ’ќ›‰ 19" xfId="30618"/>
    <cellStyle name="Џђћ–…ќ’ќ›‰ 2" xfId="30619"/>
    <cellStyle name="Џђћ–…ќ’ќ›‰ 2 2" xfId="30620"/>
    <cellStyle name="Џђћ–…ќ’ќ›‰ 20" xfId="30621"/>
    <cellStyle name="Џђћ–…ќ’ќ›‰ 21" xfId="30622"/>
    <cellStyle name="Џђћ–…ќ’ќ›‰ 22" xfId="30623"/>
    <cellStyle name="Џђћ–…ќ’ќ›‰ 23" xfId="30624"/>
    <cellStyle name="Џђћ–…ќ’ќ›‰ 24" xfId="30625"/>
    <cellStyle name="Џђћ–…ќ’ќ›‰ 25" xfId="30626"/>
    <cellStyle name="Џђћ–…ќ’ќ›‰ 26" xfId="30627"/>
    <cellStyle name="Џђћ–…ќ’ќ›‰ 27" xfId="30628"/>
    <cellStyle name="Џђћ–…ќ’ќ›‰ 28" xfId="30629"/>
    <cellStyle name="Џђћ–…ќ’ќ›‰ 29" xfId="30630"/>
    <cellStyle name="Џђћ–…ќ’ќ›‰ 3" xfId="30631"/>
    <cellStyle name="Џђћ–…ќ’ќ›‰ 30" xfId="30632"/>
    <cellStyle name="Џђћ–…ќ’ќ›‰ 31" xfId="30633"/>
    <cellStyle name="Џђћ–…ќ’ќ›‰ 32" xfId="30634"/>
    <cellStyle name="Џђћ–…ќ’ќ›‰ 33" xfId="30635"/>
    <cellStyle name="Џђћ–…ќ’ќ›‰ 34" xfId="30636"/>
    <cellStyle name="Џђћ–…ќ’ќ›‰ 35" xfId="30637"/>
    <cellStyle name="Џђћ–…ќ’ќ›‰ 36" xfId="30638"/>
    <cellStyle name="Џђћ–…ќ’ќ›‰ 4" xfId="30639"/>
    <cellStyle name="Џђћ–…ќ’ќ›‰ 5" xfId="30640"/>
    <cellStyle name="Џђћ–…ќ’ќ›‰ 6" xfId="30641"/>
    <cellStyle name="Џђћ–…ќ’ќ›‰ 7" xfId="30642"/>
    <cellStyle name="Џђћ–…ќ’ќ›‰ 8" xfId="30643"/>
    <cellStyle name="Џђћ–…ќ’ќ›‰ 9" xfId="30644"/>
    <cellStyle name="Џђћ–…ќ’ќ›‰_Прил3-Fin1" xfId="30645"/>
    <cellStyle name="콤마 [0]_3월LIST" xfId="30646"/>
    <cellStyle name="콤마_3월LIST" xfId="30647"/>
    <cellStyle name="통화 [0]_3월LIST" xfId="30648"/>
    <cellStyle name="통화_3월LIST" xfId="30649"/>
    <cellStyle name="표준_3월LIST" xfId="30650"/>
    <cellStyle name="㼿" xfId="30651"/>
    <cellStyle name="㼿?" xfId="30652"/>
    <cellStyle name="㼿㼿" xfId="30653"/>
    <cellStyle name="㼿㼿?" xfId="30654"/>
    <cellStyle name="㼿㼿㼿" xfId="30655"/>
    <cellStyle name="㼿㼿㼿?" xfId="30656"/>
    <cellStyle name="㼿㼿㼿㼿" xfId="30657"/>
    <cellStyle name="㼿㼿㼿㼿?" xfId="30658"/>
    <cellStyle name="㼿㼿㼿㼿㼿" xfId="306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9.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61" Type="http://schemas.openxmlformats.org/officeDocument/2006/relationships/externalLink" Target="externalLinks/externalLink49.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ru-RU" sz="800"/>
              <a:t>Денежный поток на собственный капитал</a:t>
            </a:r>
            <a:r>
              <a:rPr lang="ru-RU" sz="800" baseline="0"/>
              <a:t>, руб.</a:t>
            </a:r>
          </a:p>
        </c:rich>
      </c:tx>
      <c:layout>
        <c:manualLayout>
          <c:xMode val="edge"/>
          <c:yMode val="edge"/>
          <c:x val="0.25632429279673374"/>
          <c:y val="1.8908754052802224E-2"/>
        </c:manualLayout>
      </c:layout>
      <c:overlay val="0"/>
      <c:spPr>
        <a:noFill/>
        <a:ln w="25400">
          <a:noFill/>
        </a:ln>
      </c:spPr>
    </c:title>
    <c:autoTitleDeleted val="0"/>
    <c:plotArea>
      <c:layout>
        <c:manualLayout>
          <c:layoutTarget val="inner"/>
          <c:xMode val="edge"/>
          <c:yMode val="edge"/>
          <c:x val="0.17982942779634614"/>
          <c:y val="9.9557370143547624E-2"/>
          <c:w val="0.7765295092284884"/>
          <c:h val="0.7678241350328926"/>
        </c:manualLayout>
      </c:layout>
      <c:lineChart>
        <c:grouping val="standard"/>
        <c:varyColors val="0"/>
        <c:ser>
          <c:idx val="0"/>
          <c:order val="0"/>
          <c:tx>
            <c:strRef>
              <c:f>'5. анализ эконом эфф '!$A$81</c:f>
              <c:strCache>
                <c:ptCount val="1"/>
                <c:pt idx="0">
                  <c:v>PV</c:v>
                </c:pt>
              </c:strCache>
            </c:strRef>
          </c:tx>
          <c:marker>
            <c:symbol val="none"/>
          </c:marker>
          <c:val>
            <c:numRef>
              <c:f>'5. анализ эконом эфф '!$B$81:$K$81</c:f>
              <c:numCache>
                <c:formatCode>_(* #,##0_);_(* \(#,##0\);_(* "-"_);_(@_)</c:formatCode>
                <c:ptCount val="10"/>
                <c:pt idx="0">
                  <c:v>0</c:v>
                </c:pt>
                <c:pt idx="1">
                  <c:v>0</c:v>
                </c:pt>
                <c:pt idx="2">
                  <c:v>26826261.872006346</c:v>
                </c:pt>
                <c:pt idx="3">
                  <c:v>38893813.67620533</c:v>
                </c:pt>
                <c:pt idx="4">
                  <c:v>51502172.16823639</c:v>
                </c:pt>
                <c:pt idx="5">
                  <c:v>49865856.228369646</c:v>
                </c:pt>
                <c:pt idx="6">
                  <c:v>49217970.154116623</c:v>
                </c:pt>
                <c:pt idx="7">
                  <c:v>48509783.916675024</c:v>
                </c:pt>
                <c:pt idx="8">
                  <c:v>47750419.906768702</c:v>
                </c:pt>
                <c:pt idx="9">
                  <c:v>46948028.396153003</c:v>
                </c:pt>
              </c:numCache>
            </c:numRef>
          </c:val>
          <c:smooth val="0"/>
        </c:ser>
        <c:ser>
          <c:idx val="1"/>
          <c:order val="1"/>
          <c:tx>
            <c:strRef>
              <c:f>'5. анализ эконом эфф '!$A$82</c:f>
              <c:strCache>
                <c:ptCount val="1"/>
                <c:pt idx="0">
                  <c:v>NPV (без учета продажи)</c:v>
                </c:pt>
              </c:strCache>
            </c:strRef>
          </c:tx>
          <c:marker>
            <c:symbol val="none"/>
          </c:marker>
          <c:val>
            <c:numRef>
              <c:f>'5. анализ эконом эфф '!$B$82:$K$82</c:f>
              <c:numCache>
                <c:formatCode>_(* #,##0_);_(* \(#,##0\);_(* "-"_);_(@_)</c:formatCode>
                <c:ptCount val="10"/>
                <c:pt idx="0">
                  <c:v>0</c:v>
                </c:pt>
                <c:pt idx="1">
                  <c:v>0</c:v>
                </c:pt>
                <c:pt idx="2">
                  <c:v>26826261.872006346</c:v>
                </c:pt>
                <c:pt idx="3">
                  <c:v>65720075.548211679</c:v>
                </c:pt>
                <c:pt idx="4">
                  <c:v>117222247.71644807</c:v>
                </c:pt>
                <c:pt idx="5">
                  <c:v>167088103.94481772</c:v>
                </c:pt>
                <c:pt idx="6">
                  <c:v>216306074.09893435</c:v>
                </c:pt>
                <c:pt idx="7">
                  <c:v>264815858.01560938</c:v>
                </c:pt>
                <c:pt idx="8">
                  <c:v>312566277.92237806</c:v>
                </c:pt>
                <c:pt idx="9">
                  <c:v>359514306.31853104</c:v>
                </c:pt>
              </c:numCache>
            </c:numRef>
          </c:val>
          <c:smooth val="0"/>
        </c:ser>
        <c:dLbls>
          <c:showLegendKey val="0"/>
          <c:showVal val="0"/>
          <c:showCatName val="0"/>
          <c:showSerName val="0"/>
          <c:showPercent val="0"/>
          <c:showBubbleSize val="0"/>
        </c:dLbls>
        <c:marker val="1"/>
        <c:smooth val="0"/>
        <c:axId val="165060992"/>
        <c:axId val="165062528"/>
      </c:lineChart>
      <c:catAx>
        <c:axId val="165060992"/>
        <c:scaling>
          <c:orientation val="minMax"/>
        </c:scaling>
        <c:delete val="0"/>
        <c:axPos val="b"/>
        <c:numFmt formatCode="#,##0" sourceLinked="1"/>
        <c:majorTickMark val="out"/>
        <c:minorTickMark val="none"/>
        <c:tickLblPos val="nextTo"/>
        <c:crossAx val="165062528"/>
        <c:crosses val="autoZero"/>
        <c:auto val="1"/>
        <c:lblAlgn val="ctr"/>
        <c:lblOffset val="100"/>
        <c:noMultiLvlLbl val="0"/>
      </c:catAx>
      <c:valAx>
        <c:axId val="165062528"/>
        <c:scaling>
          <c:orientation val="minMax"/>
        </c:scaling>
        <c:delete val="0"/>
        <c:axPos val="l"/>
        <c:majorGridlines/>
        <c:numFmt formatCode="_(* #,##0_);_(* \(#,##0\);_(* &quot;-&quot;_);_(@_)" sourceLinked="1"/>
        <c:majorTickMark val="out"/>
        <c:minorTickMark val="none"/>
        <c:tickLblPos val="nextTo"/>
        <c:txPr>
          <a:bodyPr/>
          <a:lstStyle/>
          <a:p>
            <a:pPr>
              <a:defRPr sz="700"/>
            </a:pPr>
            <a:endParaRPr lang="ru-RU"/>
          </a:p>
        </c:txPr>
        <c:crossAx val="165060992"/>
        <c:crosses val="autoZero"/>
        <c:crossBetween val="between"/>
      </c:valAx>
      <c:spPr>
        <a:scene3d>
          <a:camera prst="orthographicFront"/>
          <a:lightRig rig="threePt" dir="t"/>
        </a:scene3d>
      </c:spPr>
    </c:plotArea>
    <c:legend>
      <c:legendPos val="r"/>
      <c:layout>
        <c:manualLayout>
          <c:xMode val="edge"/>
          <c:yMode val="edge"/>
          <c:x val="0.14747774145123715"/>
          <c:y val="0.91756960102771867"/>
          <c:w val="0.8193069570007453"/>
          <c:h val="8.2304770727188559E-2"/>
        </c:manualLayout>
      </c:layout>
      <c:overlay val="0"/>
      <c:txPr>
        <a:bodyPr/>
        <a:lstStyle/>
        <a:p>
          <a:pPr>
            <a:defRPr sz="800"/>
          </a:pPr>
          <a:endParaRPr lang="ru-RU"/>
        </a:p>
      </c:txPr>
    </c:legend>
    <c:plotVisOnly val="1"/>
    <c:dispBlanksAs val="zero"/>
    <c:showDLblsOverMax val="0"/>
  </c:chart>
  <c:spPr>
    <a:solidFill>
      <a:schemeClr val="accent3">
        <a:lumMod val="20000"/>
        <a:lumOff val="80000"/>
      </a:schemeClr>
    </a:solidFill>
  </c:spPr>
  <c:printSettings>
    <c:headerFooter/>
    <c:pageMargins b="0.75000000000000255" l="0.70000000000000062" r="0.70000000000000062" t="0.7500000000000025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683079</xdr:colOff>
      <xdr:row>25</xdr:row>
      <xdr:rowOff>68036</xdr:rowOff>
    </xdr:from>
    <xdr:to>
      <xdr:col>10</xdr:col>
      <xdr:colOff>1211037</xdr:colOff>
      <xdr:row>39</xdr:row>
      <xdr:rowOff>163286</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381006</xdr:colOff>
      <xdr:row>13</xdr:row>
      <xdr:rowOff>108857</xdr:rowOff>
    </xdr:from>
    <xdr:to>
      <xdr:col>10</xdr:col>
      <xdr:colOff>6</xdr:colOff>
      <xdr:row>15</xdr:row>
      <xdr:rowOff>217714</xdr:rowOff>
    </xdr:to>
    <xdr:sp macro="" textlink="">
      <xdr:nvSpPr>
        <xdr:cNvPr id="3" name="TextBox 2"/>
        <xdr:cNvSpPr txBox="1"/>
      </xdr:nvSpPr>
      <xdr:spPr>
        <a:xfrm>
          <a:off x="381006" y="2652032"/>
          <a:ext cx="14687550" cy="670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u-RU" sz="1500">
              <a:latin typeface="Times New Roman" panose="02020603050405020304" pitchFamily="18" charset="0"/>
              <a:cs typeface="Times New Roman" panose="02020603050405020304" pitchFamily="18" charset="0"/>
            </a:rPr>
            <a:t>	</a:t>
          </a:r>
        </a:p>
      </xdr:txBody>
    </xdr:sp>
    <xdr:clientData/>
  </xdr:twoCellAnchor>
  <xdr:twoCellAnchor>
    <xdr:from>
      <xdr:col>0</xdr:col>
      <xdr:colOff>0</xdr:colOff>
      <xdr:row>86</xdr:row>
      <xdr:rowOff>0</xdr:rowOff>
    </xdr:from>
    <xdr:to>
      <xdr:col>7</xdr:col>
      <xdr:colOff>925286</xdr:colOff>
      <xdr:row>87</xdr:row>
      <xdr:rowOff>13608</xdr:rowOff>
    </xdr:to>
    <xdr:sp macro="" textlink="">
      <xdr:nvSpPr>
        <xdr:cNvPr id="4" name="TextBox 3"/>
        <xdr:cNvSpPr txBox="1"/>
      </xdr:nvSpPr>
      <xdr:spPr>
        <a:xfrm>
          <a:off x="0" y="16449675"/>
          <a:ext cx="12736286" cy="689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i="1"/>
            <a:t>В сценарии применены</a:t>
          </a:r>
          <a:r>
            <a:rPr lang="ru-RU" sz="1100" i="1" baseline="0"/>
            <a:t> следующие условия:</a:t>
          </a:r>
        </a:p>
        <a:p>
          <a:r>
            <a:rPr lang="ru-RU" sz="1100" baseline="0"/>
            <a:t>1 - Не учтено влияние потерь</a:t>
          </a:r>
        </a:p>
        <a:p>
          <a:r>
            <a:rPr lang="ru-RU" sz="1100" baseline="0"/>
            <a:t>2 - При учете финансирования проекта из бюджета РФ	</a:t>
          </a:r>
          <a:endParaRPr lang="ru-R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ile01\invest_dep$\214\PL2006\v9_06_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14/Reports/zvit%206%20I_2007/&#1048;&#1089;&#1093;&#1086;&#1076;&#1085;&#1099;&#1077;%20&#1076;&#1072;&#1085;&#1085;&#1099;&#1077;_6&#1053;&#1050;&#1056;&#104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14/PL2001/v8_01_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aro-n0779-w\Mager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1\&#1052;&#1086;&#1080;%20&#1076;&#1086;&#1082;&#1091;&#1084;&#1077;&#1085;&#1090;&#1099;\&#1041;&#1102;&#1076;&#1078;&#1077;&#1090;%202006%20&#1075;\&#1053;&#1072;&#1090;&#1072;\&#1055;&#105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orkspaces.dtek.com/DOCUME~1/User/LOCALS~1/Temp/bat/10-11-24%20&#1052;&#1054;&#1044;&#1045;&#1051;&#1068;_&#1041;&#1055;%20&#1058;&#1088;&#1072;&#1082;&#1090;&#1086;&#1088;_174%20&#1084;&#1083;&#108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lex\&#1076;&#1086;&#1082;&#1091;&#1084;&#1077;&#1085;&#1090;&#1099;%20&#1087;&#1086;%20&#1080;&#1085;&#1074;&#1077;&#1089;&#1090;&#1080;&#1094;&#1080;&#1086;&#1085;&#1085;&#1099;&#1084;%20&#1087;&#1088;&#1086;&#1077;&#1082;&#1090;&#1072;&#1084;\&#1052;&#1077;&#1089;&#1103;&#1095;&#1085;&#1072;&#1103;%20&#1086;&#1090;&#1095;&#1077;&#1090;&#1085;&#1086;&#1089;&#1090;&#1100;\2009\&#1103;&#1085;&#1074;&#1072;&#1088;&#1100;\&#1052;&#1086;&#1076;&#1077;&#1083;&#1100;%20&#1043;&#1048;&#1055;2009%20&#1103;&#1085;&#1074;&#1072;&#1088;&#11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vest-1\&#1076;&#1086;&#1082;&#1091;&#1084;&#1077;&#1085;&#1090;&#1099;%20&#1087;&#1086;%20&#1080;&#1085;&#1074;&#1077;&#1089;&#1090;&#1080;&#1094;&#1080;&#1086;&#1085;&#1085;&#1099;&#1084;%20&#1087;&#1088;&#1086;&#1077;&#1082;&#1090;&#1072;&#1084;\&#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dc\peo$\214\PL2002\430\m430_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file01\invest_dep$\VD2002&#1079;&#1084;&#1110;&#108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file01\invest_dep$\214\PL2006\v9_06_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riadna/Sum_po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urza-di\Communic\&#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I-1\tar%20%20ee%2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PEV20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erlovoy\&#1074;&#1093;&#1086;&#1076;&#1103;&#1097;&#1080;&#1077;\&#1048;&#1089;&#1093;&#1086;&#1076;&#1103;&#1097;&#1080;&#1077;\&#1044;&#1072;&#1096;&#1077;\&#1058;&#1072;&#1073;&#1083;&#1090;&#1094;&#10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pert\d\&#1052;&#1077;&#1090;&#1072;&#1083;&#1083;%20&#1069;&#1082;&#1089;&#1087;&#1077;&#1088;&#1090;\&#1052;&#1040;&#1056;&#1058;\&#1057;&#1099;&#1088;&#1100;&#1077;\&#1051;&#1054;&#105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1/rita/LOCALS~1/Temp/&#1110;&#1085;&#1096;&#1110;%20&#1074;&#1080;&#1090;&#1088;&#1072;&#1090;&#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1050;&#1057;%202007%20&#1073;&#1077;&#1079;%20&#1080;&#1085;&#1092;&#1083;.%20&#1080;%20&#1040;%2028%201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file01\invest_dep$\WINDOWS\TEMP\&#1087;&#1088;&#1086;&#1077;&#1082;&#1090;%202007&#1050;&#105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file01\invest_dep$\&#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file01\invest_dep$\WINDOWS\TEMP\&#1073;&#1102;&#1076;&#1078;&#1077;&#1090;%202007\Svo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1/rita/LOCALS~1/Temp/OXORON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pldi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orkspaces.dtek.com/&#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roekt_2004/SV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058;&#1072;&#1084;&#1086;&#1078;&#1077;&#1085;&#1085;&#1072;&#1103;%20&#1089;&#1090;&#1072;&#1090;&#1080;&#1089;&#1090;&#1080;&#1082;&#1072;\&#1056;&#1086;&#1089;&#1089;&#1080;&#1103;\&#1055;&#1086;%20&#1074;&#1080;&#1076;&#1072;&#1084;\&#1058;&#1088;&#1091;&#1073;&#1099;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1/rita/LOCALS~1/Temp/&#1074;&#1080;&#1088;&#1086;&#1073;&#1085;%20&#1087;&#1086;&#1089;&#1083;&#1091;&#1075;&#108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tsepkalova/&#1052;&#1086;&#1080;%20&#1076;&#1086;&#1082;&#1091;&#1084;&#1077;&#1085;&#1090;&#1099;/Tanya/&#1058;&#1055;&#1055;_2006/&#1056;&#1086;&#1079;&#1096;&#1080;&#1092;&#1088;&#1091;&#1074;&#1072;&#1085;&#1085;&#1103;%20&#1076;&#1086;%20&#1090;&#1072;&#1088;&#1080;&#1092;&#1110;&#1074;%2020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tar%20%20ee%2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DTEK\&#1051;&#1105;&#1096;&#1072;\&#1070;&#1073;&#1080;&#1083;&#1077;&#1081;&#1085;&#1072;&#1103;%20&#1089;&#1090;&#1072;&#1094;&#1080;&#1086;&#1085;&#1072;&#1088;&#1099;\&#1042;&#1077;&#1085;&#1090;&#1080;&#1083;&#1103;&#1090;&#1086;&#1088;%20&#847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erlovoy\c\&#1058;&#1072;&#1084;&#1086;&#1078;&#1077;&#1085;&#1085;&#1072;&#1103;%20&#1089;&#1090;&#1072;&#1090;&#1080;&#1089;&#1090;&#1080;&#1082;&#1072;\&#1056;&#1086;&#1089;&#1089;&#1080;&#1103;\&#1055;&#1086;%20&#1074;&#1080;&#1076;&#1072;&#1084;\&#1058;&#1088;&#1091;&#1073;&#1099;_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Home$\&#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nts%20and%20Settings/balykov/Local%20Settings/Temporary%20Internet%20Files/OLK3/&#1050;&#1052;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Documents%20and%20Settings\STupikina.PES\&#1056;&#1072;&#1073;&#1086;&#1095;&#1080;&#1081;%20&#1089;&#1090;&#1086;&#1083;\Man%20account%20model%20ENERGY%20TEMPLATE%20-&#1096;&#1072;&#1073;&#1083;&#1086;&#108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62;&#1043;&#1054;&#1050;%20(&#1084;&#1086;&#1081;)\2_ms'2003\CGOK_WF_2ms'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Documents%20and%20Settings\ruslan\Local%20Settings\Temporary%20Internet%20Files\Content.IE5\D98IBRXL\Budgets\09_2003\&#1073;&#1102;&#1076;&#1078;&#1077;&#1090;%20&#1089;&#1077;&#1085;&#1090;&#1103;&#1073;&#1088;&#1100;%20&#1086;&#1082;&#1086;&#1085;&#1095;&#1072;&#1090;&#1077;&#1083;&#1100;&#1085;&#1099;&#1081;%20&#1074;&#1072;&#1088;&#1080;&#1072;&#1085;&#1090;%20&#1093;&#1093;&#109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8;&#1072;&#1073;&#1083;&#1080;&#1094;&#1099;\0&#1056;&#1072;&#1073;&#1086;&#1095;&#1072;&#1103;\&#1060;&#1077;&#1088;&#1088;_0200&#1059;&#1082;&#1088;&#1072;&#1080;&#1085;&#107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1%20qv%20CGok\COP_1kv%2020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57;&#1077;&#1074;&#1043;&#1054;&#1050;%20(&#1084;&#1086;&#1081;)\1q\1Q_SevGOK_edi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4;&#1080;&#1088;&#1086;&#1074;&#1099;&#1093;%20&#1088;&#1099;&#1085;&#1082;&#1086;&#1074;%20&#1083;&#1086;&#1084;&#1072;_&#1080;&#1102;&#1085;&#1100;9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3;&#1086;&#1084;&#1072;_&#1089;&#1077;&#1085;&#1090;&#1103;&#1073;&#1088;&#1100;99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file01\invest_dep$\WINDOWS\TEMP\&#1050;&#1052;_20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1054;&#1090;&#1076;&#1077;&#1083;%20&#1082;&#1072;&#1079;&#1085;&#1072;&#1095;&#1077;&#1081;&#1089;&#1082;&#1080;&#1093;%20&#1086;&#1087;&#1077;&#1088;&#1072;&#1094;&#1080;&#1081;\&#1056;&#1077;&#1077;&#1089;&#1090;&#1088;%20&#1089;&#1095;&#1077;&#1090;&#1086;&#1074;\&#1044;&#1077;&#1082;&#1072;&#1073;&#1088;&#1100;%202006\&#1040;&#1085;&#1072;&#1083;&#1080;&#1079;%20&#1089;&#1095;&#1077;&#1090;&#1086;&#1074;%20&#1089;&#1077;&#1085;&#1090;&#1103;&#1073;&#1088;&#11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48;&#1083;&#1100;&#1080;&#1095;\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erlovoy\&#1074;&#1093;&#1086;&#1076;&#1103;&#1097;&#1080;&#1077;\Accelerate\Monthly-&#1057;&#1099;&#1088;&#1100;&#1077;\08&#1058;&#1072;&#1084;&#1086;&#1078;&#1077;&#1085;&#1085;&#1072;&#1103;%20&#1089;&#1090;&#1072;&#1090;&#1080;&#1089;&#1090;&#1080;&#1082;&#1072;\&#1060;&#1077;&#1088;&#1088;&#1086;&#1089;&#1087;&#1083;&#1072;&#1074;&#1099;\&#1060;&#1077;&#1088;&#1088;_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ndrey\accelerate\Accelerate\Monthly-&#1057;&#1099;&#1088;&#1100;&#1077;\&#1063;&#1091;&#1075;&#1091;&#1085;_&#1056;&#1086;&#1089;_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hark\c\&#1058;&#1072;&#1084;&#1086;&#1078;&#1077;&#1085;&#1085;&#1072;&#1103;%20&#1089;&#1090;&#1072;&#1090;&#1080;&#1089;&#1090;&#1080;&#1082;&#1072;\&#1058;&#1072;&#1084;&#1086;&#1078;&#1077;&#1085;&#1085;&#1072;&#1103;%20&#1089;&#1090;&#1072;&#1090;&#1080;&#1089;&#1090;&#1080;&#1082;&#1072;\&#1060;&#1077;&#1088;&#1088;_9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1048;&#1085;&#1074;&#1077;&#1089;&#1090;&#1080;&#1094;&#1080;&#1086;&#1085;&#1085;&#1072;&#1103;%20&#1087;&#1088;&#1086;&#1075;&#1088;&#1072;&#1084;&#1084;&#1072;/&#1040;&#1054;_&#1050;&#1088;&#1099;&#1084;&#1101;&#1085;&#1077;&#1088;&#1075;&#1086;/2020/&#1052;&#1072;&#1090;&#1077;&#1088;&#1080;&#1072;&#1083;&#1099;_&#1085;&#1086;&#1074;&#1072;&#1103;%20&#1080;&#1087;/&#1088;&#1072;&#1089;&#1095;&#1077;&#1090;_&#1069;&#1082;&#1086;&#1085;&#1086;&#1084;_&#1101;&#1092;&#1092;&#1077;&#1082;&#1090;/&#1056;&#1077;&#1082;&#1086;&#1085;&#1089;&#1090;&#1088;&#1091;&#1082;&#1094;&#1080;&#1103;%20&#1055;&#1057;%20220%20&#1082;&#1042;%20&#1041;&#1072;&#1093;&#1095;&#1080;&#1089;&#1072;&#1088;&#1072;&#108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7;&#1099;&#1088;&#1100;&#1077;\05&#1060;&#1077;&#1088;&#1088;&#1086;\&#1040;&#1085;&#1072;&#1083;&#1080;&#1079;%20&#1088;&#1086;&#1089;&#1089;&#1080;&#1081;&#1089;&#1082;&#1086;&#1075;&#1086;%20&#1080;&#1084;&#1087;&#1086;&#1088;&#1090;&#1072;\&#1040;&#1085;&#1072;&#1083;&#1080;&#1079;_Mn_SiMn_&#1080;&#1102;&#1083;&#1100;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c\&#1052;&#1086;&#1080;%20&#1076;&#1086;&#1082;&#1091;&#1084;&#1077;&#1085;&#1090;&#1099;\&#1052;&#1086;&#1103;%20&#1088;&#1072;&#1073;&#1086;&#1090;&#1072;\&#1056;&#1072;&#1089;&#1093;&#1086;&#1076;%20&#1042;&#1042;%20&#1074;%202001%20&#1075;\&#1056;&#1072;&#1089;&#1093;&#1086;&#1076;%20&#1042;&#1042;%20&#1074;%202001%20&#107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11/Tanya/&#1058;&#1045;&#1055;/2006_TE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  (3)"/>
      <sheetName val="топл. куп. (2)  (2)"/>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Списки"/>
      <sheetName val="Приложение 1"/>
    </sheetNames>
    <sheetDataSet>
      <sheetData sheetId="0">
        <row r="1">
          <cell r="A1">
            <v>0</v>
          </cell>
        </row>
      </sheetData>
      <sheetData sheetId="1"/>
      <sheetData sheetId="2"/>
      <sheetData sheetId="3"/>
      <sheetData sheetId="4"/>
      <sheetData sheetId="5"/>
      <sheetData sheetId="6"/>
      <sheetData sheetId="7"/>
      <sheetData sheetId="8"/>
      <sheetData sheetId="9"/>
      <sheetData sheetId="10"/>
      <sheetData sheetId="11" refreshError="1">
        <row r="2">
          <cell r="E2">
            <v>0.45105615662029902</v>
          </cell>
        </row>
      </sheetData>
      <sheetData sheetId="12"/>
      <sheetData sheetId="13"/>
      <sheetData sheetId="14"/>
      <sheetData sheetId="15"/>
      <sheetData sheetId="16"/>
      <sheetData sheetId="17"/>
      <sheetData sheetId="18"/>
      <sheetData sheetId="19"/>
      <sheetData sheetId="20"/>
      <sheetData sheetId="21"/>
      <sheetData sheetId="22"/>
      <sheetData sheetId="23" refreshError="1">
        <row r="2">
          <cell r="A2">
            <v>1</v>
          </cell>
          <cell r="B2" t="str">
            <v>Загальний</v>
          </cell>
        </row>
        <row r="3">
          <cell r="A3">
            <v>2</v>
          </cell>
          <cell r="B3" t="str">
            <v>Макет 430</v>
          </cell>
        </row>
        <row r="4">
          <cell r="A4">
            <v>3</v>
          </cell>
          <cell r="B4" t="str">
            <v>Бюджет</v>
          </cell>
        </row>
        <row r="5">
          <cell r="A5">
            <v>4</v>
          </cell>
          <cell r="B5" t="str">
            <v>Коеф.для Вик.Дир</v>
          </cell>
        </row>
        <row r="6">
          <cell r="A6">
            <v>5</v>
          </cell>
          <cell r="B6" t="str">
            <v>Строка 604</v>
          </cell>
        </row>
      </sheetData>
      <sheetData sheetId="24"/>
      <sheetData sheetId="25" refreshError="1">
        <row r="2">
          <cell r="A2">
            <v>0</v>
          </cell>
          <cell r="B2">
            <v>0</v>
          </cell>
          <cell r="C2" t="str">
            <v>Звичайна діяльність</v>
          </cell>
          <cell r="D2" t="str">
            <v xml:space="preserve"> </v>
          </cell>
          <cell r="E2" t="str">
            <v xml:space="preserve"> </v>
          </cell>
        </row>
        <row r="3">
          <cell r="B3" t="str">
            <v>0.</v>
          </cell>
          <cell r="C3" t="str">
            <v>Звичайна діяльність</v>
          </cell>
          <cell r="D3" t="str">
            <v xml:space="preserve"> </v>
          </cell>
          <cell r="E3" t="str">
            <v xml:space="preserve"> </v>
          </cell>
        </row>
        <row r="4">
          <cell r="B4" t="str">
            <v>1.1.</v>
          </cell>
          <cell r="C4" t="str">
            <v>Прямі витрати:</v>
          </cell>
          <cell r="D4" t="str">
            <v xml:space="preserve"> </v>
          </cell>
          <cell r="E4" t="str">
            <v>12,13,14</v>
          </cell>
        </row>
        <row r="5">
          <cell r="B5" t="str">
            <v>1.1.1.</v>
          </cell>
          <cell r="C5" t="str">
            <v>Матеріальні витрати, в т.ч.</v>
          </cell>
          <cell r="D5" t="str">
            <v>Кабельні мережі</v>
          </cell>
          <cell r="E5" t="str">
            <v>12.1.</v>
          </cell>
        </row>
        <row r="6">
          <cell r="B6" t="str">
            <v>1.1.1.1.</v>
          </cell>
          <cell r="C6" t="str">
            <v>Сировина та матеріали</v>
          </cell>
          <cell r="D6" t="str">
            <v xml:space="preserve"> </v>
          </cell>
          <cell r="E6" t="str">
            <v>12.1.1.</v>
          </cell>
        </row>
        <row r="7">
          <cell r="B7" t="str">
            <v>1.2.6.1.1.</v>
          </cell>
          <cell r="C7" t="str">
            <v>Послуги  підрядних організацій</v>
          </cell>
          <cell r="D7" t="str">
            <v xml:space="preserve"> </v>
          </cell>
          <cell r="E7" t="str">
            <v>15.4.3.</v>
          </cell>
        </row>
        <row r="10">
          <cell r="B10" t="str">
            <v>1.</v>
          </cell>
          <cell r="C10" t="str">
            <v>Загальний звіт</v>
          </cell>
          <cell r="D10" t="str">
            <v>Енергоавтотранс</v>
          </cell>
        </row>
        <row r="11">
          <cell r="C11" t="str">
            <v>Загальний звіт</v>
          </cell>
          <cell r="D11" t="str">
            <v>Енергоналадка</v>
          </cell>
        </row>
        <row r="12">
          <cell r="C12" t="str">
            <v>Тепло</v>
          </cell>
          <cell r="D12" t="str">
            <v>Енергоспецремонт</v>
          </cell>
        </row>
        <row r="13">
          <cell r="B13" t="str">
            <v>1.2.1.</v>
          </cell>
          <cell r="C13" t="str">
            <v>Тепло</v>
          </cell>
          <cell r="D13" t="str">
            <v>Енергоремонт</v>
          </cell>
        </row>
        <row r="16">
          <cell r="B16">
            <v>2</v>
          </cell>
        </row>
      </sheetData>
      <sheetData sheetId="26" refreshError="1">
        <row r="1">
          <cell r="A1" t="str">
            <v>Poz</v>
          </cell>
        </row>
        <row r="2">
          <cell r="A2">
            <v>0</v>
          </cell>
          <cell r="B2" t="str">
            <v>AK</v>
          </cell>
          <cell r="C2" t="str">
            <v>00.АК</v>
          </cell>
          <cell r="D2" t="str">
            <v>АК Київенерго</v>
          </cell>
          <cell r="E2">
            <v>1</v>
          </cell>
        </row>
        <row r="3">
          <cell r="A3">
            <v>1</v>
          </cell>
          <cell r="B3" t="str">
            <v>AP</v>
          </cell>
          <cell r="C3" t="str">
            <v>01.Вик.дир</v>
          </cell>
          <cell r="D3" t="str">
            <v>Виконавча дирекція Компанії</v>
          </cell>
          <cell r="E3">
            <v>1</v>
          </cell>
        </row>
        <row r="4">
          <cell r="A4">
            <v>2</v>
          </cell>
          <cell r="B4" t="str">
            <v>DZ</v>
          </cell>
          <cell r="C4" t="str">
            <v>02.ДепЗбут</v>
          </cell>
          <cell r="D4" t="str">
            <v>Департамент енергозбуту</v>
          </cell>
          <cell r="E4">
            <v>1</v>
          </cell>
        </row>
        <row r="5">
          <cell r="A5">
            <v>3</v>
          </cell>
          <cell r="B5" t="str">
            <v>KM</v>
          </cell>
          <cell r="C5" t="str">
            <v>03.ККМ</v>
          </cell>
          <cell r="D5" t="str">
            <v>Кабельні мережі</v>
          </cell>
          <cell r="E5">
            <v>1</v>
          </cell>
        </row>
        <row r="6">
          <cell r="A6">
            <v>4</v>
          </cell>
          <cell r="B6" t="str">
            <v>TM</v>
          </cell>
          <cell r="C6" t="str">
            <v>04.КТМ</v>
          </cell>
          <cell r="D6" t="str">
            <v>Теплові мережі</v>
          </cell>
          <cell r="E6">
            <v>1</v>
          </cell>
        </row>
        <row r="7">
          <cell r="A7">
            <v>5</v>
          </cell>
          <cell r="B7" t="str">
            <v>T5</v>
          </cell>
          <cell r="C7" t="str">
            <v>05.ТЕЦ-5</v>
          </cell>
          <cell r="D7" t="str">
            <v>Теплоелектроцентраль №5</v>
          </cell>
          <cell r="E7">
            <v>1</v>
          </cell>
        </row>
        <row r="8">
          <cell r="A8">
            <v>6</v>
          </cell>
          <cell r="B8" t="str">
            <v>T6</v>
          </cell>
          <cell r="C8" t="str">
            <v>06.ТЕЦ-6</v>
          </cell>
          <cell r="D8" t="str">
            <v>Теплоелектроцентраль №6</v>
          </cell>
          <cell r="E8">
            <v>1</v>
          </cell>
        </row>
        <row r="9">
          <cell r="A9">
            <v>7</v>
          </cell>
          <cell r="B9" t="str">
            <v>RM</v>
          </cell>
          <cell r="C9" t="str">
            <v>07.ТРМ</v>
          </cell>
          <cell r="D9" t="str">
            <v>Теплові розподільчі мережі</v>
          </cell>
          <cell r="E9">
            <v>1</v>
          </cell>
        </row>
        <row r="10">
          <cell r="A10">
            <v>8</v>
          </cell>
          <cell r="B10" t="str">
            <v>KA</v>
          </cell>
          <cell r="C10" t="str">
            <v>08.КЕАТ</v>
          </cell>
          <cell r="D10" t="str">
            <v>Енергоавтотранс</v>
          </cell>
          <cell r="E10">
            <v>2</v>
          </cell>
        </row>
        <row r="11">
          <cell r="A11">
            <v>9</v>
          </cell>
          <cell r="B11" t="str">
            <v>KN</v>
          </cell>
          <cell r="C11" t="str">
            <v>09.КЕН</v>
          </cell>
          <cell r="D11" t="str">
            <v>Енергоналадка</v>
          </cell>
          <cell r="E11">
            <v>2</v>
          </cell>
        </row>
        <row r="12">
          <cell r="A12">
            <v>10</v>
          </cell>
          <cell r="B12" t="str">
            <v>KC</v>
          </cell>
          <cell r="C12" t="str">
            <v>10.КЕСР</v>
          </cell>
          <cell r="D12" t="str">
            <v>Енергоспецремонт</v>
          </cell>
          <cell r="E12">
            <v>2</v>
          </cell>
        </row>
        <row r="13">
          <cell r="A13">
            <v>11</v>
          </cell>
          <cell r="B13" t="str">
            <v>ER</v>
          </cell>
          <cell r="C13" t="str">
            <v>11.ЕнРем</v>
          </cell>
          <cell r="D13" t="str">
            <v>Енергоремонт</v>
          </cell>
          <cell r="E13">
            <v>2</v>
          </cell>
        </row>
        <row r="14">
          <cell r="A14">
            <v>12</v>
          </cell>
          <cell r="B14" t="str">
            <v>BU</v>
          </cell>
          <cell r="C14" t="str">
            <v>12.УБ</v>
          </cell>
          <cell r="D14" t="str">
            <v>Управління будівництва</v>
          </cell>
          <cell r="E14">
            <v>2</v>
          </cell>
        </row>
        <row r="15">
          <cell r="A15">
            <v>13</v>
          </cell>
          <cell r="B15" t="str">
            <v>VX</v>
          </cell>
          <cell r="C15" t="str">
            <v>13.ВОХОР</v>
          </cell>
          <cell r="D15" t="str">
            <v>Воєнізована охорона</v>
          </cell>
          <cell r="E15">
            <v>2</v>
          </cell>
        </row>
        <row r="16">
          <cell r="A16">
            <v>14</v>
          </cell>
          <cell r="B16" t="str">
            <v>EC</v>
          </cell>
          <cell r="C16" t="e">
            <v>#REF!</v>
          </cell>
          <cell r="D16" t="str">
            <v>Енергосервіс</v>
          </cell>
          <cell r="E16">
            <v>2</v>
          </cell>
        </row>
        <row r="17">
          <cell r="A17">
            <v>15</v>
          </cell>
          <cell r="B17" t="str">
            <v>UC</v>
          </cell>
          <cell r="C17" t="str">
            <v>15.УЦ</v>
          </cell>
          <cell r="D17" t="str">
            <v>Учбовий центр</v>
          </cell>
          <cell r="E17">
            <v>2</v>
          </cell>
        </row>
        <row r="18">
          <cell r="A18">
            <v>16</v>
          </cell>
          <cell r="B18" t="str">
            <v>BZ</v>
          </cell>
          <cell r="C18" t="str">
            <v>16.БМТЗ</v>
          </cell>
          <cell r="D18" t="str">
            <v>База матеріально-технічного забезпечення</v>
          </cell>
        </row>
        <row r="19">
          <cell r="A19">
            <v>17</v>
          </cell>
          <cell r="B19" t="str">
            <v>KJ</v>
          </cell>
          <cell r="C19" t="str">
            <v>17.ЖТЕКЕ</v>
          </cell>
          <cell r="D19" t="str">
            <v>Житлотеплокомуненерго</v>
          </cell>
        </row>
        <row r="20">
          <cell r="A20">
            <v>18</v>
          </cell>
          <cell r="B20" t="str">
            <v>ZE</v>
          </cell>
          <cell r="C20" t="str">
            <v>18.Енергія</v>
          </cell>
          <cell r="D20" t="str">
            <v>Завод Енергія</v>
          </cell>
        </row>
      </sheetData>
      <sheetData sheetId="27" refreshError="1">
        <row r="1">
          <cell r="A1" t="str">
            <v>id_plan</v>
          </cell>
        </row>
        <row r="2">
          <cell r="A2">
            <v>1</v>
          </cell>
          <cell r="B2" t="str">
            <v>Основні філіали</v>
          </cell>
          <cell r="C2">
            <v>1</v>
          </cell>
        </row>
        <row r="3">
          <cell r="A3">
            <v>2</v>
          </cell>
          <cell r="B3" t="str">
            <v>Сервісні філіали</v>
          </cell>
          <cell r="C3">
            <v>1</v>
          </cell>
        </row>
      </sheetData>
      <sheetData sheetId="28" refreshError="1">
        <row r="1">
          <cell r="A1" t="str">
            <v>id_plan</v>
          </cell>
          <cell r="B1" t="str">
            <v>PLAN_NAME</v>
          </cell>
          <cell r="C1" t="str">
            <v>Date_PL</v>
          </cell>
          <cell r="D1" t="str">
            <v>id_dep</v>
          </cell>
          <cell r="E1" t="str">
            <v>Y</v>
          </cell>
        </row>
        <row r="2">
          <cell r="A2">
            <v>1</v>
          </cell>
          <cell r="B2" t="str">
            <v>План 2001</v>
          </cell>
          <cell r="C2">
            <v>36867</v>
          </cell>
          <cell r="D2" t="str">
            <v>ap</v>
          </cell>
          <cell r="E2">
            <v>2001</v>
          </cell>
        </row>
        <row r="3">
          <cell r="A3">
            <v>2</v>
          </cell>
          <cell r="B3">
            <v>2</v>
          </cell>
          <cell r="C3" t="str">
            <v>лютий</v>
          </cell>
          <cell r="D3" t="str">
            <v>февраль</v>
          </cell>
        </row>
      </sheetData>
      <sheetData sheetId="29" refreshError="1">
        <row r="2">
          <cell r="A2">
            <v>1</v>
          </cell>
          <cell r="B2">
            <v>1</v>
          </cell>
          <cell r="C2" t="str">
            <v>січень</v>
          </cell>
          <cell r="D2" t="str">
            <v>январь</v>
          </cell>
        </row>
        <row r="3">
          <cell r="A3">
            <v>2</v>
          </cell>
          <cell r="B3">
            <v>2</v>
          </cell>
          <cell r="C3" t="str">
            <v>лютий</v>
          </cell>
          <cell r="D3" t="str">
            <v>февраль</v>
          </cell>
        </row>
        <row r="4">
          <cell r="A4">
            <v>3</v>
          </cell>
          <cell r="B4">
            <v>3</v>
          </cell>
          <cell r="C4" t="str">
            <v>березень</v>
          </cell>
          <cell r="D4" t="str">
            <v>март</v>
          </cell>
        </row>
        <row r="5">
          <cell r="A5">
            <v>4</v>
          </cell>
          <cell r="B5">
            <v>4</v>
          </cell>
          <cell r="C5" t="str">
            <v>квітень</v>
          </cell>
          <cell r="D5" t="str">
            <v>апрель</v>
          </cell>
        </row>
        <row r="6">
          <cell r="A6">
            <v>5</v>
          </cell>
          <cell r="B6">
            <v>5</v>
          </cell>
          <cell r="C6" t="str">
            <v>Травень</v>
          </cell>
          <cell r="D6" t="str">
            <v>май</v>
          </cell>
        </row>
        <row r="7">
          <cell r="A7">
            <v>6</v>
          </cell>
          <cell r="B7">
            <v>6</v>
          </cell>
          <cell r="C7" t="str">
            <v>червень</v>
          </cell>
          <cell r="D7" t="str">
            <v>июнь</v>
          </cell>
        </row>
        <row r="8">
          <cell r="A8">
            <v>7</v>
          </cell>
          <cell r="B8">
            <v>7</v>
          </cell>
          <cell r="C8" t="str">
            <v>липень</v>
          </cell>
          <cell r="D8" t="str">
            <v>июль</v>
          </cell>
        </row>
        <row r="9">
          <cell r="A9">
            <v>8</v>
          </cell>
          <cell r="B9">
            <v>8</v>
          </cell>
          <cell r="C9" t="str">
            <v>серпень</v>
          </cell>
          <cell r="D9" t="str">
            <v>август</v>
          </cell>
        </row>
        <row r="10">
          <cell r="A10">
            <v>9</v>
          </cell>
          <cell r="B10">
            <v>9</v>
          </cell>
          <cell r="C10" t="str">
            <v>вересень</v>
          </cell>
          <cell r="D10" t="str">
            <v>сентябрь</v>
          </cell>
        </row>
        <row r="11">
          <cell r="A11">
            <v>10</v>
          </cell>
          <cell r="B11">
            <v>10</v>
          </cell>
          <cell r="C11" t="str">
            <v>жовтень</v>
          </cell>
          <cell r="D11" t="str">
            <v>октябрь</v>
          </cell>
        </row>
        <row r="12">
          <cell r="A12">
            <v>11</v>
          </cell>
          <cell r="B12">
            <v>11</v>
          </cell>
          <cell r="C12" t="str">
            <v>листопад</v>
          </cell>
          <cell r="D12" t="str">
            <v>ноябрь</v>
          </cell>
        </row>
        <row r="13">
          <cell r="A13">
            <v>12</v>
          </cell>
          <cell r="B13">
            <v>12</v>
          </cell>
          <cell r="C13" t="str">
            <v>грудень</v>
          </cell>
          <cell r="D13" t="str">
            <v>декабрь</v>
          </cell>
        </row>
        <row r="14">
          <cell r="A14">
            <v>13</v>
          </cell>
          <cell r="B14">
            <v>13</v>
          </cell>
          <cell r="C14" t="str">
            <v>січень з накопиченням</v>
          </cell>
          <cell r="D14" t="str">
            <v>январь с накоплением</v>
          </cell>
        </row>
        <row r="15">
          <cell r="A15">
            <v>14</v>
          </cell>
          <cell r="B15">
            <v>14</v>
          </cell>
          <cell r="C15" t="str">
            <v>лютий з накопиченням</v>
          </cell>
          <cell r="D15" t="str">
            <v>февраль с накоплением</v>
          </cell>
        </row>
        <row r="16">
          <cell r="A16">
            <v>15</v>
          </cell>
          <cell r="B16">
            <v>15</v>
          </cell>
          <cell r="C16" t="str">
            <v>березень з накопиченням</v>
          </cell>
          <cell r="D16" t="str">
            <v>март с накоплением</v>
          </cell>
        </row>
        <row r="17">
          <cell r="A17">
            <v>16</v>
          </cell>
          <cell r="B17">
            <v>16</v>
          </cell>
          <cell r="C17" t="str">
            <v>квітень з накопиченням</v>
          </cell>
          <cell r="D17" t="str">
            <v>апрель с накоплением</v>
          </cell>
        </row>
        <row r="18">
          <cell r="A18">
            <v>17</v>
          </cell>
          <cell r="B18">
            <v>17</v>
          </cell>
          <cell r="C18" t="str">
            <v>травень з накопиченням</v>
          </cell>
          <cell r="D18" t="str">
            <v>май с накоплением</v>
          </cell>
        </row>
        <row r="19">
          <cell r="A19">
            <v>18</v>
          </cell>
          <cell r="B19">
            <v>18</v>
          </cell>
          <cell r="C19" t="str">
            <v>червень з накопиченням</v>
          </cell>
          <cell r="D19" t="str">
            <v>июнь с накоплением</v>
          </cell>
        </row>
        <row r="20">
          <cell r="A20">
            <v>19</v>
          </cell>
          <cell r="B20">
            <v>19</v>
          </cell>
          <cell r="C20" t="str">
            <v>липень з накопиченням</v>
          </cell>
          <cell r="D20" t="str">
            <v>июль с накоплением</v>
          </cell>
        </row>
        <row r="21">
          <cell r="A21">
            <v>20</v>
          </cell>
          <cell r="B21">
            <v>20</v>
          </cell>
          <cell r="C21" t="str">
            <v>серпень з накопиченням</v>
          </cell>
          <cell r="D21" t="str">
            <v>август с накоплением</v>
          </cell>
        </row>
        <row r="22">
          <cell r="A22">
            <v>21</v>
          </cell>
          <cell r="B22">
            <v>21</v>
          </cell>
          <cell r="C22" t="str">
            <v>вересень з накопиченням</v>
          </cell>
          <cell r="D22" t="str">
            <v>сентябрь с накоплением</v>
          </cell>
        </row>
        <row r="23">
          <cell r="A23">
            <v>22</v>
          </cell>
          <cell r="B23">
            <v>22</v>
          </cell>
          <cell r="C23" t="str">
            <v>жовтень з накопиченням</v>
          </cell>
          <cell r="D23" t="str">
            <v>октябрь  с накоплением</v>
          </cell>
        </row>
        <row r="24">
          <cell r="A24">
            <v>23</v>
          </cell>
          <cell r="B24">
            <v>23</v>
          </cell>
          <cell r="C24" t="str">
            <v>листопад з накопиченням</v>
          </cell>
          <cell r="D24" t="str">
            <v>ноябрь с накоплением</v>
          </cell>
        </row>
        <row r="25">
          <cell r="A25">
            <v>25</v>
          </cell>
          <cell r="B25">
            <v>24</v>
          </cell>
          <cell r="C25" t="str">
            <v>рік</v>
          </cell>
          <cell r="D25" t="str">
            <v>год</v>
          </cell>
        </row>
        <row r="26">
          <cell r="A26">
            <v>26</v>
          </cell>
          <cell r="B26">
            <v>25</v>
          </cell>
          <cell r="C26" t="str">
            <v>1-й квартал</v>
          </cell>
          <cell r="D26" t="str">
            <v>1-й квартал</v>
          </cell>
        </row>
        <row r="27">
          <cell r="A27">
            <v>27</v>
          </cell>
          <cell r="B27">
            <v>26</v>
          </cell>
          <cell r="C27" t="str">
            <v>2-й квартал</v>
          </cell>
          <cell r="D27" t="str">
            <v>2-й квартал</v>
          </cell>
        </row>
        <row r="28">
          <cell r="A28">
            <v>28</v>
          </cell>
          <cell r="B28">
            <v>27</v>
          </cell>
          <cell r="C28" t="str">
            <v>3-й квартал</v>
          </cell>
          <cell r="D28" t="str">
            <v>3-й квартал</v>
          </cell>
        </row>
        <row r="29">
          <cell r="A29">
            <v>29</v>
          </cell>
          <cell r="B29">
            <v>28</v>
          </cell>
          <cell r="C29" t="str">
            <v>4-й квартал</v>
          </cell>
          <cell r="D29" t="str">
            <v>4-й квартал</v>
          </cell>
        </row>
        <row r="30">
          <cell r="A30">
            <v>30</v>
          </cell>
          <cell r="B30">
            <v>29</v>
          </cell>
          <cell r="C30" t="str">
            <v>2-й квартал з накопиченням</v>
          </cell>
          <cell r="D30" t="str">
            <v>2-й квартал с накоплением</v>
          </cell>
        </row>
        <row r="31">
          <cell r="A31">
            <v>31</v>
          </cell>
          <cell r="B31">
            <v>30</v>
          </cell>
          <cell r="C31" t="str">
            <v>3-й квартал з накопиченням</v>
          </cell>
          <cell r="D31" t="str">
            <v>3-й квартал с накоплением</v>
          </cell>
        </row>
        <row r="32">
          <cell r="A32">
            <v>32</v>
          </cell>
          <cell r="B32">
            <v>31</v>
          </cell>
          <cell r="C32" t="str">
            <v>зима</v>
          </cell>
          <cell r="D32" t="str">
            <v>зима</v>
          </cell>
        </row>
        <row r="33">
          <cell r="A33">
            <v>33</v>
          </cell>
          <cell r="B33">
            <v>32</v>
          </cell>
          <cell r="C33" t="str">
            <v>весна</v>
          </cell>
          <cell r="D33" t="str">
            <v>весна</v>
          </cell>
        </row>
        <row r="34">
          <cell r="A34">
            <v>34</v>
          </cell>
          <cell r="B34">
            <v>33</v>
          </cell>
          <cell r="C34" t="str">
            <v>літо</v>
          </cell>
          <cell r="D34" t="str">
            <v>лето</v>
          </cell>
        </row>
        <row r="35">
          <cell r="A35">
            <v>35</v>
          </cell>
          <cell r="B35">
            <v>34</v>
          </cell>
          <cell r="C35" t="str">
            <v>осінь</v>
          </cell>
          <cell r="D35" t="str">
            <v>осень</v>
          </cell>
        </row>
      </sheetData>
      <sheetData sheetId="30"/>
      <sheetData sheetId="31"/>
      <sheetData sheetId="32"/>
      <sheetData sheetId="33" refreshError="1">
        <row r="1">
          <cell r="C1">
            <v>2005</v>
          </cell>
        </row>
        <row r="4">
          <cell r="C4" t="str">
            <v>u:\214\pl2002</v>
          </cell>
        </row>
        <row r="5">
          <cell r="C5" t="str">
            <v>U:\214\PL2006\430_2006.mdb</v>
          </cell>
        </row>
        <row r="6">
          <cell r="C6" t="str">
            <v>U:\214\PL2006</v>
          </cell>
        </row>
        <row r="7">
          <cell r="C7">
            <v>8</v>
          </cell>
        </row>
        <row r="8">
          <cell r="C8" t="str">
            <v>Значення статей по філіалу</v>
          </cell>
        </row>
        <row r="10">
          <cell r="C10">
            <v>3</v>
          </cell>
        </row>
        <row r="11">
          <cell r="C11" t="str">
            <v>DZ</v>
          </cell>
        </row>
        <row r="12">
          <cell r="C12" t="str">
            <v>02.ДепЗбут</v>
          </cell>
        </row>
        <row r="13">
          <cell r="C13" t="str">
            <v>Департамент енергозбуту</v>
          </cell>
        </row>
        <row r="15">
          <cell r="C15">
            <v>19</v>
          </cell>
        </row>
        <row r="16">
          <cell r="C16" t="str">
            <v>ZE</v>
          </cell>
        </row>
        <row r="17">
          <cell r="C17" t="str">
            <v>18.Енергія</v>
          </cell>
        </row>
        <row r="18">
          <cell r="C18" t="str">
            <v>Завод Енергія</v>
          </cell>
        </row>
        <row r="19">
          <cell r="C19">
            <v>2</v>
          </cell>
        </row>
        <row r="20">
          <cell r="C20">
            <v>0</v>
          </cell>
        </row>
        <row r="21">
          <cell r="C21">
            <v>1</v>
          </cell>
        </row>
        <row r="23">
          <cell r="C23">
            <v>1</v>
          </cell>
        </row>
        <row r="24">
          <cell r="C24">
            <v>1</v>
          </cell>
        </row>
        <row r="25">
          <cell r="C25" t="str">
            <v>Загальний</v>
          </cell>
        </row>
        <row r="27">
          <cell r="C27">
            <v>2</v>
          </cell>
        </row>
        <row r="28">
          <cell r="C28">
            <v>2</v>
          </cell>
        </row>
        <row r="29">
          <cell r="C29" t="str">
            <v>Макет 430</v>
          </cell>
        </row>
        <row r="31">
          <cell r="C31">
            <v>1</v>
          </cell>
        </row>
        <row r="32">
          <cell r="C32">
            <v>1</v>
          </cell>
        </row>
        <row r="33">
          <cell r="C33">
            <v>1</v>
          </cell>
        </row>
        <row r="34">
          <cell r="C34" t="str">
            <v>січень</v>
          </cell>
        </row>
        <row r="35">
          <cell r="C35" t="str">
            <v>январь</v>
          </cell>
        </row>
        <row r="37">
          <cell r="C37">
            <v>1</v>
          </cell>
        </row>
        <row r="52">
          <cell r="C52" t="b">
            <v>1</v>
          </cell>
        </row>
        <row r="53">
          <cell r="C53" t="b">
            <v>0</v>
          </cell>
        </row>
        <row r="54">
          <cell r="C54" t="b">
            <v>0</v>
          </cell>
        </row>
        <row r="55">
          <cell r="C55" t="b">
            <v>0</v>
          </cell>
        </row>
        <row r="56">
          <cell r="C56" t="b">
            <v>0</v>
          </cell>
        </row>
        <row r="57">
          <cell r="C57" t="b">
            <v>0</v>
          </cell>
        </row>
      </sheetData>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Analysis NPV"/>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Ini"/>
      <sheetName val="Списки"/>
      <sheetName val="ФинПоказатели"/>
      <sheetName val="Расчет ЭВ-110"/>
      <sheetName val="Ранжирование"/>
      <sheetName val="ВД (анал)"/>
      <sheetName val="вв1"/>
      <sheetName val="БД"/>
      <sheetName val="ИсходныеДанные"/>
      <sheetName val="Северная_График"/>
      <sheetName val="Описание и классификаторы"/>
      <sheetName val=""/>
      <sheetName val="Journals"/>
      <sheetName val="ebrd"/>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показатели"/>
      <sheetName val="4"/>
      <sheetName val="Незав.пр-во "/>
      <sheetName val="Лист2"/>
      <sheetName val="TREND_tengis&amp;emba"/>
      <sheetName val="стр.145 рос. исп"/>
      <sheetName val="assump"/>
      <sheetName val="Ini"/>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факт"/>
      <sheetName val="TEP"/>
      <sheetName val="СС"/>
      <sheetName val="Лист1"/>
      <sheetName val="Лист2"/>
      <sheetName val="Лист3"/>
      <sheetName val="GLC_ratios_Jun"/>
      <sheetName val="Settings"/>
    </sheetNames>
    <sheetDataSet>
      <sheetData sheetId="0"/>
      <sheetData sheetId="1" refreshError="1"/>
      <sheetData sheetId="2"/>
      <sheetData sheetId="3"/>
      <sheetData sheetId="4"/>
      <sheetData sheetId="5"/>
      <sheetData sheetId="6"/>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факт"/>
      <sheetName val="ZMPU2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Списки"/>
      <sheetName val="Ini"/>
      <sheetName val="вв1"/>
      <sheetName val="БД"/>
      <sheetName val="ИсходныеДанные"/>
      <sheetName val="Северная_График"/>
      <sheetName val="Описание и классификаторы"/>
      <sheetName val=""/>
      <sheetName val="Analysis NPV"/>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ФинПоказатели"/>
      <sheetName val="Расчет ЭВ-110"/>
      <sheetName val="Ранжирование"/>
      <sheetName val="ВД (анал)"/>
      <sheetName val="Справочник"/>
      <sheetName val="Справочник ЦФО"/>
      <sheetName val="Journals"/>
      <sheetName val="ebrd"/>
      <sheetName val="Лист1"/>
      <sheetName val="A6"/>
      <sheetName val="Tax"/>
      <sheetName val="Тит_стор"/>
      <sheetName val="Месяцы"/>
      <sheetName val="Б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1996 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даты"/>
      <sheetName val="Календарний план"/>
      <sheetName val="Инвестиции"/>
      <sheetName val="Амортизация"/>
      <sheetName val="Кредит"/>
      <sheetName val="ОПР+накопления"/>
      <sheetName val="ДР"/>
      <sheetName val="CF"/>
      <sheetName val="приб"/>
      <sheetName val="Эффект государство"/>
      <sheetName val="Баланс"/>
      <sheetName val="Коеффициенты"/>
      <sheetName val="Эффект_традиц"/>
      <sheetName val="RISK"/>
      <sheetName val="Risk_scenarij"/>
      <sheetName val="assump"/>
    </sheetNames>
    <sheetDataSet>
      <sheetData sheetId="0">
        <row r="5">
          <cell r="B5">
            <v>0.25</v>
          </cell>
        </row>
        <row r="6">
          <cell r="B6">
            <v>0.2</v>
          </cell>
        </row>
        <row r="17">
          <cell r="C17">
            <v>7.9166999999999996</v>
          </cell>
          <cell r="E17">
            <v>0.25701000000000002</v>
          </cell>
          <cell r="G17">
            <v>9.7600000000000006E-2</v>
          </cell>
          <cell r="I17">
            <v>11.0177</v>
          </cell>
        </row>
      </sheetData>
      <sheetData sheetId="1">
        <row r="1">
          <cell r="A1">
            <v>39814</v>
          </cell>
        </row>
        <row r="2">
          <cell r="A2">
            <v>39845</v>
          </cell>
        </row>
        <row r="3">
          <cell r="A3">
            <v>39873</v>
          </cell>
        </row>
        <row r="4">
          <cell r="A4">
            <v>39904</v>
          </cell>
        </row>
        <row r="5">
          <cell r="A5">
            <v>39934</v>
          </cell>
        </row>
        <row r="6">
          <cell r="A6">
            <v>39965</v>
          </cell>
        </row>
        <row r="7">
          <cell r="A7">
            <v>39995</v>
          </cell>
        </row>
        <row r="8">
          <cell r="A8">
            <v>40026</v>
          </cell>
        </row>
        <row r="9">
          <cell r="A9">
            <v>40057</v>
          </cell>
        </row>
        <row r="10">
          <cell r="A10">
            <v>40087</v>
          </cell>
        </row>
        <row r="11">
          <cell r="A11">
            <v>40118</v>
          </cell>
        </row>
        <row r="12">
          <cell r="A12">
            <v>40148</v>
          </cell>
        </row>
        <row r="13">
          <cell r="A13">
            <v>40179</v>
          </cell>
        </row>
        <row r="14">
          <cell r="A14">
            <v>40210</v>
          </cell>
        </row>
        <row r="15">
          <cell r="A15">
            <v>40238</v>
          </cell>
        </row>
        <row r="16">
          <cell r="A16">
            <v>40269</v>
          </cell>
        </row>
        <row r="17">
          <cell r="A17">
            <v>40299</v>
          </cell>
        </row>
        <row r="18">
          <cell r="A18">
            <v>40330</v>
          </cell>
        </row>
        <row r="19">
          <cell r="A19">
            <v>40360</v>
          </cell>
        </row>
        <row r="20">
          <cell r="A20">
            <v>40391</v>
          </cell>
        </row>
        <row r="21">
          <cell r="A21">
            <v>40422</v>
          </cell>
        </row>
        <row r="22">
          <cell r="A22">
            <v>40452</v>
          </cell>
        </row>
        <row r="23">
          <cell r="A23">
            <v>40483</v>
          </cell>
        </row>
        <row r="24">
          <cell r="A24">
            <v>40513</v>
          </cell>
        </row>
        <row r="25">
          <cell r="A25">
            <v>40544</v>
          </cell>
        </row>
        <row r="26">
          <cell r="A26">
            <v>40575</v>
          </cell>
        </row>
        <row r="27">
          <cell r="A27">
            <v>40603</v>
          </cell>
        </row>
        <row r="28">
          <cell r="A28">
            <v>40634</v>
          </cell>
        </row>
        <row r="29">
          <cell r="A29">
            <v>40664</v>
          </cell>
        </row>
        <row r="30">
          <cell r="A30">
            <v>40695</v>
          </cell>
        </row>
        <row r="31">
          <cell r="A31">
            <v>40725</v>
          </cell>
        </row>
        <row r="32">
          <cell r="A32">
            <v>40756</v>
          </cell>
        </row>
        <row r="33">
          <cell r="A33">
            <v>40787</v>
          </cell>
        </row>
        <row r="34">
          <cell r="A34">
            <v>40817</v>
          </cell>
        </row>
        <row r="35">
          <cell r="A35">
            <v>40848</v>
          </cell>
        </row>
        <row r="36">
          <cell r="A36">
            <v>40878</v>
          </cell>
        </row>
        <row r="37">
          <cell r="A37">
            <v>40909</v>
          </cell>
        </row>
        <row r="38">
          <cell r="A38">
            <v>40940</v>
          </cell>
        </row>
        <row r="39">
          <cell r="A39">
            <v>40969</v>
          </cell>
        </row>
        <row r="40">
          <cell r="A40">
            <v>41000</v>
          </cell>
        </row>
        <row r="41">
          <cell r="A41">
            <v>41030</v>
          </cell>
        </row>
        <row r="42">
          <cell r="A42">
            <v>41061</v>
          </cell>
        </row>
        <row r="43">
          <cell r="A43">
            <v>41091</v>
          </cell>
        </row>
        <row r="44">
          <cell r="A44">
            <v>41122</v>
          </cell>
        </row>
        <row r="45">
          <cell r="A45">
            <v>41153</v>
          </cell>
        </row>
        <row r="46">
          <cell r="A46">
            <v>41183</v>
          </cell>
        </row>
        <row r="47">
          <cell r="A47">
            <v>41214</v>
          </cell>
        </row>
        <row r="48">
          <cell r="A48">
            <v>41244</v>
          </cell>
        </row>
        <row r="49">
          <cell r="A49">
            <v>41275</v>
          </cell>
        </row>
        <row r="50">
          <cell r="A50">
            <v>41306</v>
          </cell>
        </row>
        <row r="51">
          <cell r="A51">
            <v>41334</v>
          </cell>
        </row>
        <row r="52">
          <cell r="A52">
            <v>41365</v>
          </cell>
        </row>
        <row r="53">
          <cell r="A53">
            <v>41395</v>
          </cell>
        </row>
        <row r="54">
          <cell r="A54">
            <v>41426</v>
          </cell>
        </row>
        <row r="55">
          <cell r="A55">
            <v>41456</v>
          </cell>
        </row>
        <row r="56">
          <cell r="A56">
            <v>41487</v>
          </cell>
        </row>
        <row r="57">
          <cell r="A57">
            <v>41518</v>
          </cell>
        </row>
        <row r="58">
          <cell r="A58">
            <v>41548</v>
          </cell>
        </row>
        <row r="59">
          <cell r="A59">
            <v>41579</v>
          </cell>
        </row>
        <row r="60">
          <cell r="A60">
            <v>41609</v>
          </cell>
        </row>
        <row r="61">
          <cell r="A61">
            <v>41640</v>
          </cell>
        </row>
        <row r="62">
          <cell r="A62">
            <v>41671</v>
          </cell>
        </row>
        <row r="63">
          <cell r="A63">
            <v>41699</v>
          </cell>
        </row>
        <row r="64">
          <cell r="A64">
            <v>41730</v>
          </cell>
        </row>
        <row r="65">
          <cell r="A65">
            <v>41760</v>
          </cell>
        </row>
        <row r="66">
          <cell r="A66">
            <v>41791</v>
          </cell>
        </row>
        <row r="67">
          <cell r="A67">
            <v>41821</v>
          </cell>
        </row>
        <row r="68">
          <cell r="A68">
            <v>41852</v>
          </cell>
        </row>
        <row r="69">
          <cell r="A69">
            <v>41883</v>
          </cell>
        </row>
        <row r="70">
          <cell r="A70">
            <v>41913</v>
          </cell>
        </row>
        <row r="71">
          <cell r="A71">
            <v>41944</v>
          </cell>
        </row>
        <row r="72">
          <cell r="A72">
            <v>41974</v>
          </cell>
        </row>
        <row r="73">
          <cell r="A73">
            <v>42005</v>
          </cell>
        </row>
        <row r="74">
          <cell r="A74">
            <v>42036</v>
          </cell>
        </row>
        <row r="75">
          <cell r="A75">
            <v>42064</v>
          </cell>
        </row>
        <row r="76">
          <cell r="A76">
            <v>42095</v>
          </cell>
        </row>
        <row r="77">
          <cell r="A77">
            <v>42125</v>
          </cell>
        </row>
        <row r="78">
          <cell r="A78">
            <v>42156</v>
          </cell>
        </row>
        <row r="79">
          <cell r="A79">
            <v>42186</v>
          </cell>
        </row>
        <row r="80">
          <cell r="A80">
            <v>42217</v>
          </cell>
        </row>
        <row r="81">
          <cell r="A81">
            <v>42248</v>
          </cell>
        </row>
        <row r="82">
          <cell r="A82">
            <v>42278</v>
          </cell>
        </row>
        <row r="83">
          <cell r="A83">
            <v>42309</v>
          </cell>
        </row>
        <row r="84">
          <cell r="A84">
            <v>42339</v>
          </cell>
        </row>
        <row r="85">
          <cell r="A85">
            <v>42370</v>
          </cell>
        </row>
        <row r="86">
          <cell r="A86">
            <v>42401</v>
          </cell>
        </row>
        <row r="87">
          <cell r="A87">
            <v>42430</v>
          </cell>
        </row>
        <row r="88">
          <cell r="A88">
            <v>42461</v>
          </cell>
        </row>
        <row r="89">
          <cell r="A89">
            <v>42491</v>
          </cell>
        </row>
        <row r="90">
          <cell r="A90">
            <v>42522</v>
          </cell>
        </row>
        <row r="91">
          <cell r="A91">
            <v>42552</v>
          </cell>
        </row>
        <row r="92">
          <cell r="A92">
            <v>42583</v>
          </cell>
        </row>
        <row r="93">
          <cell r="A93">
            <v>42614</v>
          </cell>
        </row>
        <row r="94">
          <cell r="A94">
            <v>42644</v>
          </cell>
        </row>
        <row r="95">
          <cell r="A95">
            <v>42675</v>
          </cell>
        </row>
        <row r="96">
          <cell r="A96">
            <v>42705</v>
          </cell>
        </row>
        <row r="97">
          <cell r="A97">
            <v>42736</v>
          </cell>
        </row>
        <row r="98">
          <cell r="A98">
            <v>42767</v>
          </cell>
        </row>
        <row r="99">
          <cell r="A99">
            <v>42795</v>
          </cell>
        </row>
        <row r="100">
          <cell r="A100">
            <v>42826</v>
          </cell>
        </row>
        <row r="101">
          <cell r="A101">
            <v>42856</v>
          </cell>
        </row>
        <row r="102">
          <cell r="A102">
            <v>42887</v>
          </cell>
        </row>
        <row r="103">
          <cell r="A103">
            <v>42917</v>
          </cell>
        </row>
        <row r="104">
          <cell r="A104">
            <v>42948</v>
          </cell>
        </row>
        <row r="105">
          <cell r="A105">
            <v>42979</v>
          </cell>
        </row>
        <row r="106">
          <cell r="A106">
            <v>43009</v>
          </cell>
        </row>
        <row r="107">
          <cell r="A107">
            <v>43040</v>
          </cell>
        </row>
        <row r="108">
          <cell r="A108">
            <v>43070</v>
          </cell>
        </row>
        <row r="109">
          <cell r="A109">
            <v>43101</v>
          </cell>
        </row>
        <row r="110">
          <cell r="A110">
            <v>43132</v>
          </cell>
        </row>
        <row r="111">
          <cell r="A111">
            <v>43160</v>
          </cell>
        </row>
        <row r="112">
          <cell r="A112">
            <v>43191</v>
          </cell>
        </row>
        <row r="113">
          <cell r="A113">
            <v>43221</v>
          </cell>
        </row>
        <row r="114">
          <cell r="A114">
            <v>43252</v>
          </cell>
        </row>
        <row r="115">
          <cell r="A115">
            <v>43282</v>
          </cell>
        </row>
        <row r="116">
          <cell r="A116">
            <v>43313</v>
          </cell>
        </row>
        <row r="117">
          <cell r="A117">
            <v>43344</v>
          </cell>
        </row>
        <row r="118">
          <cell r="A118">
            <v>43374</v>
          </cell>
        </row>
        <row r="119">
          <cell r="A119">
            <v>43405</v>
          </cell>
        </row>
        <row r="120">
          <cell r="A120">
            <v>43435</v>
          </cell>
        </row>
        <row r="121">
          <cell r="A121">
            <v>43466</v>
          </cell>
        </row>
        <row r="122">
          <cell r="A122">
            <v>43497</v>
          </cell>
        </row>
        <row r="123">
          <cell r="A123">
            <v>43525</v>
          </cell>
        </row>
        <row r="124">
          <cell r="A124">
            <v>43556</v>
          </cell>
        </row>
        <row r="125">
          <cell r="A125">
            <v>43586</v>
          </cell>
        </row>
        <row r="126">
          <cell r="A126">
            <v>43617</v>
          </cell>
        </row>
        <row r="127">
          <cell r="A127">
            <v>43647</v>
          </cell>
        </row>
        <row r="128">
          <cell r="A128">
            <v>43678</v>
          </cell>
        </row>
        <row r="129">
          <cell r="A129">
            <v>43709</v>
          </cell>
        </row>
        <row r="130">
          <cell r="A130">
            <v>43739</v>
          </cell>
        </row>
        <row r="131">
          <cell r="A131">
            <v>43770</v>
          </cell>
        </row>
        <row r="132">
          <cell r="A132">
            <v>43800</v>
          </cell>
        </row>
      </sheetData>
      <sheetData sheetId="2"/>
      <sheetData sheetId="3"/>
      <sheetData sheetId="4"/>
      <sheetData sheetId="5"/>
      <sheetData sheetId="6"/>
      <sheetData sheetId="7"/>
      <sheetData sheetId="8"/>
      <sheetData sheetId="9"/>
      <sheetData sheetId="10"/>
      <sheetData sheetId="11"/>
      <sheetData sheetId="12"/>
      <sheetData sheetId="13"/>
      <sheetData sheetId="14">
        <row r="4">
          <cell r="C4">
            <v>0</v>
          </cell>
        </row>
        <row r="5">
          <cell r="C5">
            <v>0</v>
          </cell>
        </row>
        <row r="6">
          <cell r="C6">
            <v>0</v>
          </cell>
        </row>
        <row r="7">
          <cell r="C7">
            <v>0</v>
          </cell>
        </row>
      </sheetData>
      <sheetData sheetId="15"/>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чины"/>
      <sheetName val="Описание и классификаторы"/>
      <sheetName val="проекты"/>
      <sheetName val="БП"/>
      <sheetName val="ТП"/>
      <sheetName val="Факт"/>
      <sheetName val="ИП по разделам - план"/>
      <sheetName val="ИП по разделам - ТП"/>
      <sheetName val="ИП по разделам - факт"/>
      <sheetName val="расч_разд"/>
      <sheetName val="Отчет разделы"/>
      <sheetName val="ИП по проектам - план"/>
      <sheetName val="ИП по проектам - факт"/>
      <sheetName val="ИП по проектам - ТП "/>
      <sheetName val="ИП по проектам - ожид"/>
      <sheetName val="Отчет проекты"/>
      <sheetName val="Для бюджетирования (Але)"/>
      <sheetName val="Для бюджетирования (Оксане)"/>
      <sheetName val="БК"/>
      <sheetName val="Для бюджетирования (Але) (ТП)"/>
      <sheetName val="Лист2"/>
      <sheetName val="Пром расчет"/>
      <sheetName val=""/>
      <sheetName val="Reconciliation"/>
      <sheetName val="3 у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7"/>
      <sheetName val="8"/>
      <sheetName val="9"/>
      <sheetName val="10"/>
      <sheetName val="11"/>
      <sheetName val="12"/>
      <sheetName val="_1"/>
      <sheetName val="1t"/>
      <sheetName val="1f"/>
      <sheetName val="Makets"/>
      <sheetName val="Ini"/>
      <sheetName val="Periods"/>
      <sheetName val="vbc_ini"/>
      <sheetName val="vbc_send"/>
      <sheetName val="vbc_sys"/>
      <sheetName val="vbc_auto"/>
      <sheetName val="Формати"/>
      <sheetName val="Філіали"/>
      <sheetName val="Типи філіалів"/>
      <sheetName val="Плани"/>
      <sheetName val="Періоди"/>
      <sheetName val="KOEF"/>
      <sheetName val="Звіти"/>
    </sheetNames>
    <sheetDataSet>
      <sheetData sheetId="0" refreshError="1">
        <row r="9">
          <cell r="B9" t="str">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assu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Состав Группы"/>
      <sheetName val="KFI "/>
    </sheetNames>
    <sheetDataSet>
      <sheetData sheetId="0"/>
      <sheetData sheetId="1"/>
      <sheetData sheetId="2"/>
      <sheetData sheetId="3"/>
      <sheetData sheetId="4"/>
      <sheetData sheetId="5"/>
      <sheetData sheetId="6"/>
      <sheetData sheetId="7"/>
      <sheetData sheetId="8"/>
      <sheetData sheetId="9" refreshError="1">
        <row r="2">
          <cell r="C2">
            <v>0.33626</v>
          </cell>
          <cell r="D2">
            <v>0.33810000000000001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січ-лют."/>
      <sheetName val="430 сыч-лютий"/>
      <sheetName val="бер"/>
      <sheetName val="430 бер"/>
      <sheetName val="січ-бер"/>
      <sheetName val="430 сыч-бер"/>
      <sheetName val="Sum_pok"/>
      <sheetName val="Sum_pok.xls"/>
      <sheetName val="KOEF"/>
      <sheetName val="L4"/>
      <sheetName val="L10"/>
    </sheetNames>
    <definedNames>
      <definedName name="ShowFil"/>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 val="812"/>
      <sheetName val="Cost_by_product_CUR"/>
      <sheetName val="Cost_by_product_PR"/>
      <sheetName val="COGS_CUR"/>
      <sheetName val="COGS_PR"/>
      <sheetName val="COGS_total"/>
      <sheetName val="Income_St"/>
      <sheetName val="CashFlow_&amp;_Debt"/>
      <sheetName val="Balance_Sheet"/>
      <sheetName val="Незав_пр-во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XLR_NoRangeSheet"/>
      <sheetName val="ДКХЗ data"/>
      <sheetName val="Лист1"/>
      <sheetName val="тыс"/>
      <sheetName val="3 утв."/>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5"/>
      <sheetName val="6"/>
      <sheetName val="7"/>
      <sheetName val="8"/>
      <sheetName val="3кв "/>
      <sheetName val="1998"/>
      <sheetName val="9 (2)"/>
      <sheetName val="9"/>
      <sheetName val="10"/>
      <sheetName val="11"/>
      <sheetName val="12"/>
      <sheetName val="1 кв"/>
      <sheetName val="2 кв"/>
      <sheetName val="1півр"/>
      <sheetName val="7 міс"/>
      <sheetName val="8 міс."/>
      <sheetName val="3кв"/>
      <sheetName val="9 міс."/>
      <sheetName val="10 міс."/>
      <sheetName val="11 міс."/>
      <sheetName val="12 міс."/>
      <sheetName val="rem"/>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пок.ен.1к"/>
      <sheetName val="пок.ен.2к"/>
      <sheetName val="пок.ен.3к "/>
      <sheetName val="пок.ен.4к  "/>
      <sheetName val="Лист1"/>
      <sheetName val="Лист1 (2)"/>
      <sheetName val="Лист2"/>
      <sheetName val="sm20 3кв"/>
      <sheetName val="assump"/>
    </sheetNames>
    <sheetDataSet>
      <sheetData sheetId="0"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Т/Е</v>
          </cell>
        </row>
        <row r="42">
          <cell r="P42" t="e">
            <v>#REF!</v>
          </cell>
        </row>
        <row r="43">
          <cell r="AL43">
            <v>1580</v>
          </cell>
        </row>
        <row r="44">
          <cell r="AL44">
            <v>0</v>
          </cell>
        </row>
        <row r="45">
          <cell r="AL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row>
        <row r="51">
          <cell r="F51">
            <v>0</v>
          </cell>
          <cell r="G51" t="e">
            <v>#DIV/0!</v>
          </cell>
          <cell r="H51" t="e">
            <v>#DIV/0!</v>
          </cell>
          <cell r="T51">
            <v>0</v>
          </cell>
          <cell r="U51">
            <v>0</v>
          </cell>
          <cell r="AF51">
            <v>0</v>
          </cell>
          <cell r="AH51">
            <v>0</v>
          </cell>
        </row>
        <row r="52">
          <cell r="AK52">
            <v>136175</v>
          </cell>
          <cell r="AL52">
            <v>136175</v>
          </cell>
        </row>
        <row r="53">
          <cell r="AK53">
            <v>836</v>
          </cell>
          <cell r="AL53">
            <v>836</v>
          </cell>
        </row>
        <row r="54">
          <cell r="AK54">
            <v>349815</v>
          </cell>
          <cell r="AL54">
            <v>349815</v>
          </cell>
        </row>
        <row r="55">
          <cell r="AK55">
            <v>270163</v>
          </cell>
          <cell r="AL55">
            <v>270163</v>
          </cell>
        </row>
        <row r="56">
          <cell r="AK56">
            <v>-79652</v>
          </cell>
          <cell r="AL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row>
        <row r="67">
          <cell r="F67">
            <v>0</v>
          </cell>
          <cell r="G67" t="e">
            <v>#DIV/0!</v>
          </cell>
          <cell r="H67" t="e">
            <v>#DIV/0!</v>
          </cell>
          <cell r="T67">
            <v>0</v>
          </cell>
          <cell r="U67">
            <v>0</v>
          </cell>
          <cell r="AF67">
            <v>0</v>
          </cell>
          <cell r="AH67">
            <v>0</v>
          </cell>
        </row>
        <row r="68">
          <cell r="AK68">
            <v>136175</v>
          </cell>
          <cell r="AL68">
            <v>136175</v>
          </cell>
        </row>
        <row r="69">
          <cell r="AK69">
            <v>836</v>
          </cell>
          <cell r="AL69">
            <v>836</v>
          </cell>
        </row>
        <row r="70">
          <cell r="AK70">
            <v>349815</v>
          </cell>
          <cell r="AL70">
            <v>349815</v>
          </cell>
        </row>
        <row r="71">
          <cell r="AK71">
            <v>270163</v>
          </cell>
          <cell r="AL71">
            <v>270163</v>
          </cell>
        </row>
        <row r="72">
          <cell r="AK72">
            <v>-79652</v>
          </cell>
          <cell r="AL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AL209" t="e">
            <v>#REF!</v>
          </cell>
        </row>
        <row r="210">
          <cell r="X210">
            <v>24969</v>
          </cell>
          <cell r="AC210">
            <v>24028</v>
          </cell>
          <cell r="AK210">
            <v>68498</v>
          </cell>
          <cell r="AL210" t="e">
            <v>#REF!</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212804</v>
          </cell>
          <cell r="AK272">
            <v>212804</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L331">
            <v>0</v>
          </cell>
        </row>
        <row r="332">
          <cell r="F332">
            <v>0</v>
          </cell>
          <cell r="P332">
            <v>0</v>
          </cell>
          <cell r="S332">
            <v>0</v>
          </cell>
          <cell r="X332">
            <v>0</v>
          </cell>
          <cell r="AC332">
            <v>0</v>
          </cell>
          <cell r="AF332">
            <v>0</v>
          </cell>
          <cell r="AG332">
            <v>0</v>
          </cell>
          <cell r="AH332">
            <v>0</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AK352">
            <v>0</v>
          </cell>
          <cell r="AL352">
            <v>0</v>
          </cell>
        </row>
        <row r="353">
          <cell r="AK353" t="e">
            <v>#REF!</v>
          </cell>
          <cell r="AL353" t="e">
            <v>#REF!</v>
          </cell>
        </row>
        <row r="354">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K358">
            <v>0</v>
          </cell>
          <cell r="AL358">
            <v>0</v>
          </cell>
        </row>
        <row r="359">
          <cell r="AK359">
            <v>0</v>
          </cell>
          <cell r="AL359">
            <v>0</v>
          </cell>
        </row>
        <row r="360">
          <cell r="AK360">
            <v>0</v>
          </cell>
          <cell r="AL360">
            <v>0</v>
          </cell>
        </row>
        <row r="361">
          <cell r="AJ361">
            <v>-2491</v>
          </cell>
          <cell r="AK361" t="e">
            <v>#REF!</v>
          </cell>
          <cell r="AL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row>
        <row r="388">
          <cell r="F388" t="str">
            <v>ПЛАН</v>
          </cell>
          <cell r="P388" t="str">
            <v>ПЛАН</v>
          </cell>
          <cell r="X388" t="str">
            <v>ПЛАН</v>
          </cell>
          <cell r="AC388" t="str">
            <v>ПЛАН</v>
          </cell>
          <cell r="AK388" t="str">
            <v>ПЛАН</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row>
        <row r="391">
          <cell r="F391">
            <v>0</v>
          </cell>
          <cell r="G391" t="e">
            <v>#REF!</v>
          </cell>
          <cell r="P391">
            <v>0.66666666666666663</v>
          </cell>
          <cell r="X391">
            <v>146.66666666666666</v>
          </cell>
          <cell r="Y391">
            <v>61</v>
          </cell>
          <cell r="AC391">
            <v>280.66666666666669</v>
          </cell>
          <cell r="AD391">
            <v>128</v>
          </cell>
          <cell r="AK391">
            <v>428</v>
          </cell>
        </row>
        <row r="392">
          <cell r="F392">
            <v>0</v>
          </cell>
          <cell r="G392" t="e">
            <v>#REF!</v>
          </cell>
          <cell r="P392">
            <v>2</v>
          </cell>
          <cell r="X392">
            <v>0</v>
          </cell>
          <cell r="Y392">
            <v>0</v>
          </cell>
          <cell r="AC392">
            <v>25</v>
          </cell>
          <cell r="AD392">
            <v>11</v>
          </cell>
          <cell r="AK392">
            <v>33.666666666666671</v>
          </cell>
        </row>
        <row r="393">
          <cell r="F393">
            <v>0</v>
          </cell>
          <cell r="G393" t="e">
            <v>#REF!</v>
          </cell>
          <cell r="P393">
            <v>0</v>
          </cell>
          <cell r="X393">
            <v>25.333333333333332</v>
          </cell>
          <cell r="Y393">
            <v>11</v>
          </cell>
          <cell r="AC393">
            <v>0.66666666666666663</v>
          </cell>
          <cell r="AD393">
            <v>0</v>
          </cell>
          <cell r="AK393">
            <v>26</v>
          </cell>
        </row>
        <row r="394">
          <cell r="F394">
            <v>120.63333333333333</v>
          </cell>
          <cell r="G394" t="e">
            <v>#REF!</v>
          </cell>
          <cell r="P394">
            <v>0</v>
          </cell>
          <cell r="X394">
            <v>0</v>
          </cell>
          <cell r="Y394">
            <v>0</v>
          </cell>
          <cell r="AC394">
            <v>0</v>
          </cell>
          <cell r="AD394">
            <v>0</v>
          </cell>
          <cell r="AK394">
            <v>120.63333333333333</v>
          </cell>
        </row>
        <row r="395">
          <cell r="F395">
            <v>8.6666666666666661</v>
          </cell>
          <cell r="G395" t="e">
            <v>#REF!</v>
          </cell>
          <cell r="P395">
            <v>0</v>
          </cell>
          <cell r="X395">
            <v>0</v>
          </cell>
          <cell r="Y395">
            <v>0</v>
          </cell>
          <cell r="AC395">
            <v>0</v>
          </cell>
          <cell r="AD395">
            <v>0</v>
          </cell>
          <cell r="AK395">
            <v>8.6666666666666661</v>
          </cell>
        </row>
        <row r="396">
          <cell r="F396">
            <v>0</v>
          </cell>
          <cell r="G396" t="e">
            <v>#REF!</v>
          </cell>
          <cell r="P396">
            <v>5.333333333333333</v>
          </cell>
          <cell r="X396">
            <v>0</v>
          </cell>
          <cell r="Y396">
            <v>0</v>
          </cell>
          <cell r="AC396">
            <v>0</v>
          </cell>
          <cell r="AD396">
            <v>0</v>
          </cell>
          <cell r="AK396">
            <v>22</v>
          </cell>
        </row>
        <row r="397">
          <cell r="F397">
            <v>5.333333333333333</v>
          </cell>
          <cell r="G397" t="e">
            <v>#REF!</v>
          </cell>
          <cell r="P397">
            <v>0</v>
          </cell>
          <cell r="X397">
            <v>0</v>
          </cell>
          <cell r="Y397">
            <v>0</v>
          </cell>
          <cell r="AC397">
            <v>0</v>
          </cell>
          <cell r="AD397">
            <v>0</v>
          </cell>
          <cell r="AK397">
            <v>5.333333333333333</v>
          </cell>
        </row>
        <row r="398">
          <cell r="F398">
            <v>0.33333333333333331</v>
          </cell>
          <cell r="G398" t="e">
            <v>#REF!</v>
          </cell>
          <cell r="P398">
            <v>4.333333333333333</v>
          </cell>
          <cell r="X398">
            <v>0</v>
          </cell>
          <cell r="Y398">
            <v>0</v>
          </cell>
          <cell r="AC398">
            <v>0</v>
          </cell>
          <cell r="AD398">
            <v>0</v>
          </cell>
          <cell r="AK398">
            <v>4.6666666666666661</v>
          </cell>
        </row>
        <row r="399">
          <cell r="F399">
            <v>0.33333333333333331</v>
          </cell>
          <cell r="G399" t="e">
            <v>#REF!</v>
          </cell>
          <cell r="P399">
            <v>2</v>
          </cell>
          <cell r="X399">
            <v>10</v>
          </cell>
          <cell r="Y399">
            <v>4</v>
          </cell>
          <cell r="AC399">
            <v>13.666666666666666</v>
          </cell>
          <cell r="AD399">
            <v>6</v>
          </cell>
          <cell r="AK399">
            <v>26</v>
          </cell>
        </row>
        <row r="400">
          <cell r="F400">
            <v>0</v>
          </cell>
          <cell r="G400" t="e">
            <v>#REF!</v>
          </cell>
          <cell r="P400">
            <v>0</v>
          </cell>
          <cell r="X400">
            <v>0</v>
          </cell>
          <cell r="Y400">
            <v>0</v>
          </cell>
          <cell r="AC400">
            <v>0</v>
          </cell>
          <cell r="AD400">
            <v>0</v>
          </cell>
          <cell r="AK400">
            <v>0</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row>
        <row r="403">
          <cell r="F403">
            <v>0</v>
          </cell>
          <cell r="G403" t="e">
            <v>#REF!</v>
          </cell>
          <cell r="P403">
            <v>0</v>
          </cell>
          <cell r="X403">
            <v>480.66666666666669</v>
          </cell>
          <cell r="Y403">
            <v>200</v>
          </cell>
          <cell r="AC403">
            <v>11</v>
          </cell>
          <cell r="AD403">
            <v>5</v>
          </cell>
          <cell r="AK403">
            <v>491.66666666666669</v>
          </cell>
        </row>
        <row r="404">
          <cell r="F404">
            <v>0</v>
          </cell>
          <cell r="G404" t="e">
            <v>#REF!</v>
          </cell>
          <cell r="P404">
            <v>0</v>
          </cell>
          <cell r="X404">
            <v>0</v>
          </cell>
          <cell r="Y404">
            <v>0</v>
          </cell>
          <cell r="AC404">
            <v>0</v>
          </cell>
          <cell r="AD404">
            <v>0</v>
          </cell>
          <cell r="AK404">
            <v>0</v>
          </cell>
        </row>
        <row r="405">
          <cell r="F405">
            <v>1.1666666666666667</v>
          </cell>
          <cell r="G405" t="e">
            <v>#REF!</v>
          </cell>
          <cell r="P405">
            <v>15.833333333333334</v>
          </cell>
          <cell r="X405">
            <v>41.666666666666664</v>
          </cell>
          <cell r="Y405">
            <v>17</v>
          </cell>
          <cell r="AC405">
            <v>32</v>
          </cell>
          <cell r="AD405">
            <v>15</v>
          </cell>
          <cell r="AK405">
            <v>91</v>
          </cell>
        </row>
        <row r="406">
          <cell r="F406">
            <v>0</v>
          </cell>
          <cell r="G406" t="e">
            <v>#REF!</v>
          </cell>
          <cell r="P406">
            <v>4.666666666666667</v>
          </cell>
          <cell r="X406">
            <v>0</v>
          </cell>
          <cell r="Y406">
            <v>0</v>
          </cell>
          <cell r="AC406">
            <v>0</v>
          </cell>
          <cell r="AD406">
            <v>0</v>
          </cell>
          <cell r="AK406">
            <v>4.666666666666667</v>
          </cell>
        </row>
        <row r="407">
          <cell r="F407">
            <v>0</v>
          </cell>
          <cell r="G407" t="e">
            <v>#REF!</v>
          </cell>
          <cell r="P407">
            <v>0</v>
          </cell>
          <cell r="X407">
            <v>0</v>
          </cell>
          <cell r="Y407">
            <v>0</v>
          </cell>
          <cell r="AC407">
            <v>0</v>
          </cell>
          <cell r="AD407">
            <v>0</v>
          </cell>
          <cell r="AK407">
            <v>0</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P409">
            <v>3.3333333333333335</v>
          </cell>
          <cell r="X409">
            <v>0</v>
          </cell>
          <cell r="Y409">
            <v>0</v>
          </cell>
          <cell r="AC409">
            <v>0</v>
          </cell>
          <cell r="AD409">
            <v>0</v>
          </cell>
          <cell r="AK409">
            <v>6</v>
          </cell>
        </row>
        <row r="410">
          <cell r="F410">
            <v>7.333333333333333</v>
          </cell>
          <cell r="G410" t="e">
            <v>#REF!</v>
          </cell>
          <cell r="P410">
            <v>35.666666666666664</v>
          </cell>
          <cell r="X410">
            <v>0</v>
          </cell>
          <cell r="Y410">
            <v>0</v>
          </cell>
          <cell r="AC410">
            <v>0</v>
          </cell>
          <cell r="AD410">
            <v>0</v>
          </cell>
          <cell r="AK410">
            <v>43</v>
          </cell>
        </row>
        <row r="411">
          <cell r="F411">
            <v>0</v>
          </cell>
          <cell r="G411" t="e">
            <v>#REF!</v>
          </cell>
          <cell r="P411">
            <v>0</v>
          </cell>
          <cell r="X411">
            <v>0</v>
          </cell>
          <cell r="Y411">
            <v>0</v>
          </cell>
          <cell r="AC411">
            <v>0</v>
          </cell>
          <cell r="AD411">
            <v>0</v>
          </cell>
          <cell r="AK411">
            <v>0</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row>
        <row r="414">
          <cell r="F414">
            <v>0</v>
          </cell>
          <cell r="G414" t="e">
            <v>#REF!</v>
          </cell>
          <cell r="P414">
            <v>0</v>
          </cell>
          <cell r="X414">
            <v>0</v>
          </cell>
          <cell r="Y414">
            <v>0</v>
          </cell>
          <cell r="AC414">
            <v>0</v>
          </cell>
          <cell r="AD414">
            <v>0</v>
          </cell>
          <cell r="AK414">
            <v>95</v>
          </cell>
        </row>
        <row r="415">
          <cell r="F415">
            <v>0</v>
          </cell>
          <cell r="G415" t="e">
            <v>#REF!</v>
          </cell>
          <cell r="P415">
            <v>0</v>
          </cell>
          <cell r="X415">
            <v>0</v>
          </cell>
          <cell r="Y415">
            <v>0</v>
          </cell>
          <cell r="AC415">
            <v>0</v>
          </cell>
          <cell r="AD415">
            <v>0</v>
          </cell>
          <cell r="AK415">
            <v>0</v>
          </cell>
        </row>
        <row r="416">
          <cell r="F416">
            <v>0</v>
          </cell>
          <cell r="G416" t="e">
            <v>#REF!</v>
          </cell>
          <cell r="P416">
            <v>12.333333333333334</v>
          </cell>
          <cell r="X416">
            <v>0</v>
          </cell>
          <cell r="Y416">
            <v>0</v>
          </cell>
          <cell r="AC416">
            <v>0</v>
          </cell>
          <cell r="AD416">
            <v>0</v>
          </cell>
          <cell r="AK416">
            <v>12.333333333333334</v>
          </cell>
        </row>
        <row r="417">
          <cell r="F417">
            <v>0</v>
          </cell>
          <cell r="G417" t="e">
            <v>#REF!</v>
          </cell>
          <cell r="P417">
            <v>0</v>
          </cell>
          <cell r="X417">
            <v>0</v>
          </cell>
          <cell r="Y417">
            <v>0</v>
          </cell>
          <cell r="AC417">
            <v>0</v>
          </cell>
          <cell r="AD417">
            <v>0</v>
          </cell>
          <cell r="AK417">
            <v>0</v>
          </cell>
        </row>
        <row r="418">
          <cell r="F418">
            <v>1.6666666666666667</v>
          </cell>
          <cell r="G418" t="e">
            <v>#REF!</v>
          </cell>
          <cell r="P418">
            <v>5</v>
          </cell>
          <cell r="X418">
            <v>3</v>
          </cell>
          <cell r="Y418">
            <v>1</v>
          </cell>
          <cell r="AC418">
            <v>3</v>
          </cell>
          <cell r="AD418">
            <v>1</v>
          </cell>
          <cell r="AK418">
            <v>57.666666666666664</v>
          </cell>
        </row>
        <row r="419">
          <cell r="F419">
            <v>0</v>
          </cell>
          <cell r="G419" t="e">
            <v>#REF!</v>
          </cell>
          <cell r="P419">
            <v>0</v>
          </cell>
          <cell r="X419">
            <v>0</v>
          </cell>
          <cell r="Y419">
            <v>0</v>
          </cell>
          <cell r="AC419">
            <v>0</v>
          </cell>
          <cell r="AD419">
            <v>0</v>
          </cell>
          <cell r="AK419">
            <v>4</v>
          </cell>
        </row>
        <row r="420">
          <cell r="F420">
            <v>0</v>
          </cell>
          <cell r="G420" t="e">
            <v>#REF!</v>
          </cell>
          <cell r="P420">
            <v>0</v>
          </cell>
          <cell r="X420">
            <v>0</v>
          </cell>
          <cell r="Y420">
            <v>0</v>
          </cell>
          <cell r="AC420">
            <v>0</v>
          </cell>
          <cell r="AD420">
            <v>0</v>
          </cell>
          <cell r="AK420">
            <v>0</v>
          </cell>
        </row>
        <row r="421">
          <cell r="F421">
            <v>0</v>
          </cell>
          <cell r="G421" t="e">
            <v>#REF!</v>
          </cell>
          <cell r="P421">
            <v>18.5</v>
          </cell>
          <cell r="X421">
            <v>4.5</v>
          </cell>
          <cell r="Y421">
            <v>2</v>
          </cell>
          <cell r="AC421">
            <v>1.3333333333333333</v>
          </cell>
          <cell r="AD421">
            <v>1</v>
          </cell>
          <cell r="AK421">
            <v>28.5</v>
          </cell>
        </row>
        <row r="422">
          <cell r="F422">
            <v>0</v>
          </cell>
          <cell r="G422" t="e">
            <v>#REF!</v>
          </cell>
          <cell r="P422">
            <v>1.3333333333333333</v>
          </cell>
          <cell r="X422">
            <v>0</v>
          </cell>
          <cell r="Y422">
            <v>0</v>
          </cell>
          <cell r="AC422">
            <v>1.6666666666666667</v>
          </cell>
          <cell r="AD422">
            <v>1</v>
          </cell>
          <cell r="AK422">
            <v>69</v>
          </cell>
        </row>
        <row r="423">
          <cell r="F423">
            <v>177</v>
          </cell>
          <cell r="G423" t="e">
            <v>#REF!</v>
          </cell>
          <cell r="P423">
            <v>0</v>
          </cell>
          <cell r="X423">
            <v>0</v>
          </cell>
          <cell r="Y423">
            <v>0</v>
          </cell>
          <cell r="AC423">
            <v>0</v>
          </cell>
          <cell r="AD423">
            <v>0</v>
          </cell>
          <cell r="AK423">
            <v>177</v>
          </cell>
        </row>
        <row r="424">
          <cell r="F424">
            <v>0</v>
          </cell>
          <cell r="G424" t="e">
            <v>#REF!</v>
          </cell>
          <cell r="P424">
            <v>0</v>
          </cell>
          <cell r="X424">
            <v>10</v>
          </cell>
          <cell r="Y424">
            <v>4</v>
          </cell>
          <cell r="AC424">
            <v>7.666666666666667</v>
          </cell>
          <cell r="AD424">
            <v>4</v>
          </cell>
          <cell r="AK424">
            <v>17.666666666666668</v>
          </cell>
        </row>
        <row r="425">
          <cell r="F425">
            <v>0.66666666666666663</v>
          </cell>
          <cell r="G425" t="e">
            <v>#REF!</v>
          </cell>
          <cell r="P425">
            <v>2</v>
          </cell>
          <cell r="X425">
            <v>1.3333333333333333</v>
          </cell>
          <cell r="Y425">
            <v>1</v>
          </cell>
          <cell r="AC425">
            <v>1</v>
          </cell>
          <cell r="AD425">
            <v>0</v>
          </cell>
          <cell r="AK425">
            <v>6</v>
          </cell>
        </row>
        <row r="426">
          <cell r="F426">
            <v>2.6666666666666665</v>
          </cell>
          <cell r="G426" t="e">
            <v>#REF!</v>
          </cell>
          <cell r="P426">
            <v>0.33333333333333331</v>
          </cell>
          <cell r="X426">
            <v>1</v>
          </cell>
          <cell r="Y426">
            <v>0</v>
          </cell>
          <cell r="AC426">
            <v>0.66666666666666663</v>
          </cell>
          <cell r="AD426">
            <v>0</v>
          </cell>
          <cell r="AK426">
            <v>9.3333333333333339</v>
          </cell>
        </row>
        <row r="427">
          <cell r="F427">
            <v>0</v>
          </cell>
          <cell r="G427" t="e">
            <v>#REF!</v>
          </cell>
          <cell r="P427">
            <v>2.3333333333333335</v>
          </cell>
          <cell r="X427">
            <v>6</v>
          </cell>
          <cell r="Y427">
            <v>2</v>
          </cell>
          <cell r="AC427">
            <v>5</v>
          </cell>
          <cell r="AD427">
            <v>2</v>
          </cell>
          <cell r="AK427">
            <v>13.333333333333334</v>
          </cell>
        </row>
        <row r="428">
          <cell r="F428">
            <v>0</v>
          </cell>
          <cell r="G428" t="e">
            <v>#REF!</v>
          </cell>
          <cell r="P428">
            <v>0</v>
          </cell>
          <cell r="X428">
            <v>0</v>
          </cell>
          <cell r="Y428">
            <v>0</v>
          </cell>
          <cell r="AC428">
            <v>0</v>
          </cell>
          <cell r="AD428">
            <v>0</v>
          </cell>
          <cell r="AK428">
            <v>0</v>
          </cell>
        </row>
        <row r="429">
          <cell r="F429">
            <v>0</v>
          </cell>
          <cell r="G429" t="e">
            <v>#REF!</v>
          </cell>
          <cell r="P429">
            <v>0</v>
          </cell>
          <cell r="X429">
            <v>0</v>
          </cell>
          <cell r="Y429">
            <v>0</v>
          </cell>
          <cell r="AC429">
            <v>0</v>
          </cell>
          <cell r="AD429">
            <v>0</v>
          </cell>
          <cell r="AK429">
            <v>0</v>
          </cell>
        </row>
        <row r="430">
          <cell r="F430">
            <v>9.6666666666666661</v>
          </cell>
          <cell r="G430" t="e">
            <v>#REF!</v>
          </cell>
          <cell r="P430">
            <v>1</v>
          </cell>
          <cell r="X430">
            <v>0</v>
          </cell>
          <cell r="Y430">
            <v>0</v>
          </cell>
          <cell r="AC430">
            <v>0</v>
          </cell>
          <cell r="AD430">
            <v>0</v>
          </cell>
          <cell r="AK430">
            <v>12</v>
          </cell>
        </row>
        <row r="431">
          <cell r="F431">
            <v>0</v>
          </cell>
          <cell r="G431" t="e">
            <v>#REF!</v>
          </cell>
          <cell r="P431">
            <v>0</v>
          </cell>
          <cell r="X431">
            <v>0</v>
          </cell>
          <cell r="Y431">
            <v>0</v>
          </cell>
          <cell r="AC431">
            <v>0</v>
          </cell>
          <cell r="AD431">
            <v>0</v>
          </cell>
          <cell r="AK431">
            <v>0</v>
          </cell>
        </row>
        <row r="432">
          <cell r="F432">
            <v>2.3333333333333335</v>
          </cell>
          <cell r="G432" t="e">
            <v>#REF!</v>
          </cell>
          <cell r="P432">
            <v>0.66666666666666663</v>
          </cell>
          <cell r="X432">
            <v>0.66666666666666663</v>
          </cell>
          <cell r="Y432">
            <v>0</v>
          </cell>
          <cell r="AC432">
            <v>0.66666666666666663</v>
          </cell>
          <cell r="AD432">
            <v>0</v>
          </cell>
          <cell r="AK432">
            <v>4.333333333333333</v>
          </cell>
        </row>
        <row r="433">
          <cell r="F433">
            <v>1.6666666666666667</v>
          </cell>
          <cell r="G433" t="e">
            <v>#REF!</v>
          </cell>
          <cell r="P433">
            <v>0.66666666666666663</v>
          </cell>
          <cell r="X433">
            <v>0.66666666666666663</v>
          </cell>
          <cell r="Y433">
            <v>0</v>
          </cell>
          <cell r="AC433">
            <v>0.66666666666666663</v>
          </cell>
          <cell r="AD433">
            <v>0</v>
          </cell>
          <cell r="AK433">
            <v>3.6666666666666665</v>
          </cell>
        </row>
        <row r="434">
          <cell r="F434">
            <v>6.666666666666667</v>
          </cell>
          <cell r="G434" t="e">
            <v>#REF!</v>
          </cell>
          <cell r="P434">
            <v>4.666666666666667</v>
          </cell>
          <cell r="X434">
            <v>3</v>
          </cell>
          <cell r="Y434">
            <v>1</v>
          </cell>
          <cell r="AC434">
            <v>2</v>
          </cell>
          <cell r="AD434">
            <v>1</v>
          </cell>
          <cell r="AK434">
            <v>33</v>
          </cell>
        </row>
        <row r="435">
          <cell r="F435">
            <v>0</v>
          </cell>
          <cell r="G435" t="e">
            <v>#REF!</v>
          </cell>
          <cell r="P435">
            <v>0</v>
          </cell>
          <cell r="X435">
            <v>0</v>
          </cell>
          <cell r="Y435">
            <v>0</v>
          </cell>
          <cell r="AC435">
            <v>0</v>
          </cell>
          <cell r="AD435">
            <v>0</v>
          </cell>
          <cell r="AK435">
            <v>0</v>
          </cell>
        </row>
        <row r="436">
          <cell r="F436">
            <v>0</v>
          </cell>
          <cell r="G436" t="e">
            <v>#REF!</v>
          </cell>
          <cell r="P436">
            <v>0</v>
          </cell>
          <cell r="X436">
            <v>0</v>
          </cell>
          <cell r="Y436">
            <v>0</v>
          </cell>
          <cell r="AC436">
            <v>0</v>
          </cell>
          <cell r="AD436">
            <v>0</v>
          </cell>
          <cell r="AK436">
            <v>0</v>
          </cell>
        </row>
        <row r="437">
          <cell r="F437">
            <v>1</v>
          </cell>
          <cell r="G437" t="e">
            <v>#REF!</v>
          </cell>
          <cell r="P437">
            <v>0</v>
          </cell>
          <cell r="X437">
            <v>0</v>
          </cell>
          <cell r="Y437">
            <v>0</v>
          </cell>
          <cell r="AC437">
            <v>0</v>
          </cell>
          <cell r="AD437">
            <v>0</v>
          </cell>
          <cell r="AK437">
            <v>1</v>
          </cell>
        </row>
        <row r="438">
          <cell r="F438">
            <v>0</v>
          </cell>
          <cell r="G438" t="e">
            <v>#REF!</v>
          </cell>
          <cell r="P438">
            <v>0</v>
          </cell>
          <cell r="X438">
            <v>0</v>
          </cell>
          <cell r="Y438">
            <v>0</v>
          </cell>
          <cell r="AC438">
            <v>0</v>
          </cell>
          <cell r="AD438">
            <v>0</v>
          </cell>
          <cell r="AK438">
            <v>0</v>
          </cell>
        </row>
        <row r="439">
          <cell r="F439">
            <v>0</v>
          </cell>
          <cell r="G439" t="e">
            <v>#REF!</v>
          </cell>
          <cell r="P439">
            <v>0</v>
          </cell>
          <cell r="X439">
            <v>0</v>
          </cell>
          <cell r="Y439">
            <v>0</v>
          </cell>
          <cell r="AC439">
            <v>0</v>
          </cell>
          <cell r="AD439">
            <v>0</v>
          </cell>
          <cell r="AK439">
            <v>0</v>
          </cell>
        </row>
        <row r="440">
          <cell r="F440">
            <v>2.6666666666666665</v>
          </cell>
          <cell r="G440" t="e">
            <v>#REF!</v>
          </cell>
          <cell r="P440">
            <v>1</v>
          </cell>
          <cell r="X440">
            <v>4</v>
          </cell>
          <cell r="Y440">
            <v>2</v>
          </cell>
          <cell r="AC440">
            <v>2</v>
          </cell>
          <cell r="AD440">
            <v>1</v>
          </cell>
          <cell r="AK440">
            <v>15.666666666666666</v>
          </cell>
        </row>
        <row r="441">
          <cell r="F441">
            <v>0</v>
          </cell>
          <cell r="G441" t="e">
            <v>#REF!</v>
          </cell>
          <cell r="P441">
            <v>0</v>
          </cell>
          <cell r="X441">
            <v>0</v>
          </cell>
          <cell r="Y441">
            <v>0</v>
          </cell>
          <cell r="AC441">
            <v>0</v>
          </cell>
          <cell r="AD441">
            <v>0</v>
          </cell>
          <cell r="AK441">
            <v>0</v>
          </cell>
        </row>
        <row r="442">
          <cell r="F442">
            <v>0</v>
          </cell>
          <cell r="G442" t="e">
            <v>#REF!</v>
          </cell>
          <cell r="P442">
            <v>0</v>
          </cell>
          <cell r="X442">
            <v>3.3333333333333335</v>
          </cell>
          <cell r="Y442">
            <v>1</v>
          </cell>
          <cell r="AC442">
            <v>0</v>
          </cell>
          <cell r="AD442">
            <v>0</v>
          </cell>
          <cell r="AK442">
            <v>3.3333333333333335</v>
          </cell>
        </row>
        <row r="443">
          <cell r="F443">
            <v>0.33333333333333331</v>
          </cell>
          <cell r="G443" t="e">
            <v>#REF!</v>
          </cell>
          <cell r="P443">
            <v>0.33333333333333331</v>
          </cell>
          <cell r="X443">
            <v>0.33333333333333331</v>
          </cell>
          <cell r="Y443">
            <v>0</v>
          </cell>
          <cell r="AC443">
            <v>0.33333333333333331</v>
          </cell>
          <cell r="AD443">
            <v>0</v>
          </cell>
          <cell r="AK443">
            <v>1.9999999999999998</v>
          </cell>
        </row>
        <row r="444">
          <cell r="F444">
            <v>0</v>
          </cell>
          <cell r="G444" t="e">
            <v>#REF!</v>
          </cell>
          <cell r="P444">
            <v>0</v>
          </cell>
          <cell r="X444">
            <v>0</v>
          </cell>
          <cell r="Y444">
            <v>0</v>
          </cell>
          <cell r="AC444">
            <v>0</v>
          </cell>
          <cell r="AD444">
            <v>0</v>
          </cell>
          <cell r="AK444">
            <v>0</v>
          </cell>
        </row>
        <row r="445">
          <cell r="F445">
            <v>0</v>
          </cell>
          <cell r="G445" t="e">
            <v>#REF!</v>
          </cell>
          <cell r="P445">
            <v>0</v>
          </cell>
          <cell r="X445">
            <v>0</v>
          </cell>
          <cell r="Y445">
            <v>0</v>
          </cell>
          <cell r="AC445">
            <v>0</v>
          </cell>
          <cell r="AD445">
            <v>0</v>
          </cell>
          <cell r="AK445">
            <v>0</v>
          </cell>
        </row>
        <row r="446">
          <cell r="F446">
            <v>0</v>
          </cell>
          <cell r="G446" t="e">
            <v>#REF!</v>
          </cell>
          <cell r="P446">
            <v>0</v>
          </cell>
          <cell r="X446">
            <v>0</v>
          </cell>
          <cell r="Y446">
            <v>0</v>
          </cell>
          <cell r="AC446">
            <v>0</v>
          </cell>
          <cell r="AD446">
            <v>0</v>
          </cell>
          <cell r="AK446">
            <v>0</v>
          </cell>
        </row>
        <row r="447">
          <cell r="F447">
            <v>0</v>
          </cell>
          <cell r="G447" t="e">
            <v>#REF!</v>
          </cell>
          <cell r="P447">
            <v>0</v>
          </cell>
          <cell r="X447">
            <v>0</v>
          </cell>
          <cell r="Y447">
            <v>0</v>
          </cell>
          <cell r="AC447">
            <v>0</v>
          </cell>
          <cell r="AD447">
            <v>0</v>
          </cell>
          <cell r="AK447">
            <v>0</v>
          </cell>
        </row>
        <row r="448">
          <cell r="F448">
            <v>0</v>
          </cell>
          <cell r="G448" t="e">
            <v>#REF!</v>
          </cell>
          <cell r="P448">
            <v>0</v>
          </cell>
          <cell r="X448">
            <v>0</v>
          </cell>
          <cell r="Y448">
            <v>0</v>
          </cell>
          <cell r="AC448">
            <v>0</v>
          </cell>
          <cell r="AD448">
            <v>0</v>
          </cell>
          <cell r="AK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xml:space="preserve">        </v>
          </cell>
          <cell r="AK20" t="str">
            <v>ПЛАЧКОВ І.В.</v>
          </cell>
        </row>
        <row r="21">
          <cell r="N21" t="str">
            <v xml:space="preserve">                   ПЛАЧКОВ І.В.</v>
          </cell>
          <cell r="AJ21" t="str">
            <v>ЗАТВЕРДЖУЮ</v>
          </cell>
        </row>
        <row r="22">
          <cell r="AJ22" t="str">
            <v xml:space="preserve">                   ПЛАЧКОВ І.В.</v>
          </cell>
        </row>
        <row r="23">
          <cell r="AF23" t="str">
            <v>ЗАТВЕРДЖУЮ</v>
          </cell>
        </row>
        <row r="24">
          <cell r="AF24" t="str">
            <v>ГОЛОВА ПРАЛІННЯ  КЕ</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T33">
            <v>388.95</v>
          </cell>
          <cell r="X33">
            <v>323.55</v>
          </cell>
          <cell r="AK33">
            <v>712.5</v>
          </cell>
        </row>
        <row r="34">
          <cell r="AK34">
            <v>712.5</v>
          </cell>
        </row>
        <row r="35">
          <cell r="AK35">
            <v>0</v>
          </cell>
        </row>
        <row r="36">
          <cell r="AK36">
            <v>160</v>
          </cell>
        </row>
        <row r="37">
          <cell r="AK37">
            <v>0</v>
          </cell>
        </row>
        <row r="38">
          <cell r="AK38">
            <v>619.1</v>
          </cell>
        </row>
        <row r="39">
          <cell r="L39">
            <v>0</v>
          </cell>
          <cell r="AK39">
            <v>459.1</v>
          </cell>
        </row>
        <row r="40">
          <cell r="N40">
            <v>850</v>
          </cell>
          <cell r="U40">
            <v>667</v>
          </cell>
          <cell r="Y40">
            <v>585</v>
          </cell>
          <cell r="AL40">
            <v>2102</v>
          </cell>
        </row>
        <row r="41">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R47">
            <v>32.666666666666664</v>
          </cell>
          <cell r="T47">
            <v>15</v>
          </cell>
          <cell r="U47">
            <v>17.666666666666664</v>
          </cell>
          <cell r="V47">
            <v>32.56</v>
          </cell>
          <cell r="X47">
            <v>13</v>
          </cell>
          <cell r="Y47">
            <v>19.560000000000002</v>
          </cell>
          <cell r="Z47">
            <v>17.266666666666666</v>
          </cell>
          <cell r="AA47">
            <v>17.266666666666666</v>
          </cell>
          <cell r="AB47">
            <v>0</v>
          </cell>
          <cell r="AJ47">
            <v>469.05333333333328</v>
          </cell>
          <cell r="AK47">
            <v>140.62</v>
          </cell>
          <cell r="AL47">
            <v>328.43333333333328</v>
          </cell>
          <cell r="AM47">
            <v>0</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cell r="AJ52">
            <v>0</v>
          </cell>
          <cell r="AK52">
            <v>0</v>
          </cell>
          <cell r="AL52">
            <v>0</v>
          </cell>
          <cell r="AM52">
            <v>0</v>
          </cell>
          <cell r="AO52">
            <v>0</v>
          </cell>
        </row>
        <row r="53">
          <cell r="D53">
            <v>7</v>
          </cell>
          <cell r="E53">
            <v>2</v>
          </cell>
          <cell r="F53">
            <v>5</v>
          </cell>
          <cell r="L53">
            <v>59</v>
          </cell>
          <cell r="M53">
            <v>46</v>
          </cell>
          <cell r="N53">
            <v>3197</v>
          </cell>
          <cell r="O53">
            <v>3166</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T57">
            <v>0</v>
          </cell>
          <cell r="U57">
            <v>0</v>
          </cell>
          <cell r="V57">
            <v>0</v>
          </cell>
          <cell r="X57">
            <v>0</v>
          </cell>
          <cell r="Y57">
            <v>0</v>
          </cell>
          <cell r="Z57">
            <v>0</v>
          </cell>
          <cell r="AA57">
            <v>0</v>
          </cell>
          <cell r="AB57">
            <v>0</v>
          </cell>
          <cell r="AC57">
            <v>0</v>
          </cell>
          <cell r="AG57">
            <v>0</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cell r="AJ58">
            <v>4012</v>
          </cell>
          <cell r="AK58">
            <v>1203</v>
          </cell>
          <cell r="AL58">
            <v>2809</v>
          </cell>
          <cell r="AM58">
            <v>3918</v>
          </cell>
          <cell r="AN58">
            <v>581</v>
          </cell>
          <cell r="AO58">
            <v>1299</v>
          </cell>
          <cell r="AP58">
            <v>622</v>
          </cell>
          <cell r="AQ58">
            <v>1510</v>
          </cell>
        </row>
        <row r="59">
          <cell r="D59">
            <v>0</v>
          </cell>
          <cell r="L59">
            <v>0</v>
          </cell>
          <cell r="N59">
            <v>0</v>
          </cell>
          <cell r="R59">
            <v>0</v>
          </cell>
          <cell r="V59">
            <v>0</v>
          </cell>
          <cell r="Z59">
            <v>0</v>
          </cell>
          <cell r="AA59">
            <v>0</v>
          </cell>
          <cell r="AB59">
            <v>0</v>
          </cell>
          <cell r="AC59">
            <v>0</v>
          </cell>
          <cell r="AM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J60">
            <v>2489</v>
          </cell>
          <cell r="AK60">
            <v>551</v>
          </cell>
          <cell r="AL60">
            <v>1938</v>
          </cell>
          <cell r="AM60">
            <v>0</v>
          </cell>
          <cell r="AO60">
            <v>586</v>
          </cell>
        </row>
        <row r="61">
          <cell r="D61">
            <v>0</v>
          </cell>
          <cell r="E61">
            <v>0</v>
          </cell>
          <cell r="L61">
            <v>0</v>
          </cell>
          <cell r="N61">
            <v>0</v>
          </cell>
          <cell r="P61">
            <v>0</v>
          </cell>
          <cell r="Q61">
            <v>0</v>
          </cell>
          <cell r="R61">
            <v>0</v>
          </cell>
          <cell r="T61">
            <v>0</v>
          </cell>
          <cell r="U61">
            <v>0</v>
          </cell>
          <cell r="V61">
            <v>0</v>
          </cell>
          <cell r="X61">
            <v>0</v>
          </cell>
          <cell r="Y61">
            <v>0</v>
          </cell>
          <cell r="AB61">
            <v>0</v>
          </cell>
          <cell r="AC61">
            <v>0</v>
          </cell>
          <cell r="AG61">
            <v>0</v>
          </cell>
          <cell r="AJ61">
            <v>0</v>
          </cell>
          <cell r="AK61">
            <v>0</v>
          </cell>
          <cell r="AL61">
            <v>0</v>
          </cell>
          <cell r="AM61">
            <v>0</v>
          </cell>
          <cell r="AO61">
            <v>0</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J62">
            <v>1523</v>
          </cell>
          <cell r="AK62">
            <v>652</v>
          </cell>
          <cell r="AL62">
            <v>871</v>
          </cell>
          <cell r="AM62">
            <v>0</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cell r="AJ63">
            <v>2450</v>
          </cell>
          <cell r="AK63">
            <v>773</v>
          </cell>
          <cell r="AL63">
            <v>1677</v>
          </cell>
          <cell r="AM63">
            <v>2322</v>
          </cell>
          <cell r="AN63">
            <v>354</v>
          </cell>
          <cell r="AO63">
            <v>854</v>
          </cell>
          <cell r="AP63">
            <v>419</v>
          </cell>
          <cell r="AQ63">
            <v>823</v>
          </cell>
        </row>
        <row r="64">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cell r="AJ64">
            <v>811</v>
          </cell>
          <cell r="AK64">
            <v>193</v>
          </cell>
          <cell r="AL64">
            <v>618</v>
          </cell>
          <cell r="AM64">
            <v>485</v>
          </cell>
        </row>
        <row r="65">
          <cell r="D65">
            <v>0</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cell r="AJ65">
            <v>45</v>
          </cell>
          <cell r="AK65">
            <v>11</v>
          </cell>
          <cell r="AL65">
            <v>34</v>
          </cell>
          <cell r="AM65">
            <v>27</v>
          </cell>
        </row>
        <row r="66">
          <cell r="D66">
            <v>0</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cell r="AJ66">
            <v>259</v>
          </cell>
          <cell r="AK66">
            <v>62</v>
          </cell>
          <cell r="AL66">
            <v>197</v>
          </cell>
          <cell r="AM66">
            <v>153</v>
          </cell>
        </row>
        <row r="67">
          <cell r="D67">
            <v>0</v>
          </cell>
          <cell r="L67">
            <v>0</v>
          </cell>
          <cell r="N67">
            <v>0</v>
          </cell>
          <cell r="P67">
            <v>0</v>
          </cell>
          <cell r="Q67">
            <v>0</v>
          </cell>
          <cell r="R67">
            <v>0</v>
          </cell>
          <cell r="T67">
            <v>0</v>
          </cell>
          <cell r="U67">
            <v>0</v>
          </cell>
          <cell r="V67">
            <v>0</v>
          </cell>
          <cell r="X67">
            <v>0</v>
          </cell>
          <cell r="Y67">
            <v>0</v>
          </cell>
          <cell r="Z67">
            <v>0</v>
          </cell>
          <cell r="AA67">
            <v>0</v>
          </cell>
          <cell r="AB67">
            <v>0</v>
          </cell>
          <cell r="AC67">
            <v>0</v>
          </cell>
          <cell r="AG67">
            <v>0</v>
          </cell>
          <cell r="AJ67">
            <v>0</v>
          </cell>
          <cell r="AK67">
            <v>0</v>
          </cell>
          <cell r="AL67">
            <v>0</v>
          </cell>
          <cell r="AM67">
            <v>0</v>
          </cell>
        </row>
        <row r="68">
          <cell r="D68">
            <v>63</v>
          </cell>
          <cell r="L68">
            <v>283</v>
          </cell>
          <cell r="N68">
            <v>776</v>
          </cell>
          <cell r="P68">
            <v>194</v>
          </cell>
          <cell r="Q68">
            <v>582</v>
          </cell>
          <cell r="R68">
            <v>527</v>
          </cell>
          <cell r="T68">
            <v>225</v>
          </cell>
          <cell r="U68">
            <v>302</v>
          </cell>
          <cell r="V68">
            <v>417</v>
          </cell>
          <cell r="X68">
            <v>170</v>
          </cell>
          <cell r="Y68">
            <v>247</v>
          </cell>
          <cell r="Z68">
            <v>265</v>
          </cell>
          <cell r="AA68">
            <v>265</v>
          </cell>
          <cell r="AB68">
            <v>0</v>
          </cell>
          <cell r="AC68">
            <v>0</v>
          </cell>
          <cell r="AG68">
            <v>0</v>
          </cell>
          <cell r="AJ68">
            <v>2337</v>
          </cell>
          <cell r="AK68">
            <v>688</v>
          </cell>
          <cell r="AL68">
            <v>1649</v>
          </cell>
          <cell r="AM68">
            <v>0</v>
          </cell>
        </row>
        <row r="69">
          <cell r="D69">
            <v>0</v>
          </cell>
          <cell r="L69">
            <v>0</v>
          </cell>
          <cell r="N69">
            <v>0</v>
          </cell>
          <cell r="P69">
            <v>0</v>
          </cell>
          <cell r="Q69">
            <v>0</v>
          </cell>
          <cell r="R69">
            <v>0</v>
          </cell>
          <cell r="U69">
            <v>0</v>
          </cell>
          <cell r="V69">
            <v>0</v>
          </cell>
          <cell r="X69">
            <v>0</v>
          </cell>
          <cell r="Y69">
            <v>0</v>
          </cell>
          <cell r="AB69">
            <v>0</v>
          </cell>
          <cell r="AC69">
            <v>0</v>
          </cell>
          <cell r="AG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T71">
            <v>0</v>
          </cell>
          <cell r="U71">
            <v>0</v>
          </cell>
          <cell r="AB71">
            <v>0</v>
          </cell>
          <cell r="AC71">
            <v>0</v>
          </cell>
          <cell r="AG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cell r="AJ73">
            <v>762</v>
          </cell>
          <cell r="AK73">
            <v>238</v>
          </cell>
          <cell r="AL73">
            <v>524</v>
          </cell>
          <cell r="AM73">
            <v>1369</v>
          </cell>
          <cell r="AQ73">
            <v>524</v>
          </cell>
        </row>
        <row r="74">
          <cell r="E74">
            <v>0</v>
          </cell>
          <cell r="F74">
            <v>0</v>
          </cell>
          <cell r="N74">
            <v>0</v>
          </cell>
          <cell r="AC74">
            <v>0</v>
          </cell>
          <cell r="AG74">
            <v>0</v>
          </cell>
          <cell r="AJ74">
            <v>269</v>
          </cell>
          <cell r="AK74">
            <v>83</v>
          </cell>
          <cell r="AL74">
            <v>186</v>
          </cell>
          <cell r="AM74">
            <v>0</v>
          </cell>
          <cell r="AQ74">
            <v>186</v>
          </cell>
        </row>
        <row r="75">
          <cell r="D75">
            <v>348</v>
          </cell>
          <cell r="E75">
            <v>104</v>
          </cell>
          <cell r="F75">
            <v>244</v>
          </cell>
          <cell r="R75">
            <v>0</v>
          </cell>
          <cell r="V75">
            <v>0</v>
          </cell>
          <cell r="AC75">
            <v>0</v>
          </cell>
          <cell r="AI75">
            <v>0</v>
          </cell>
          <cell r="AJ75">
            <v>348</v>
          </cell>
          <cell r="AK75">
            <v>104</v>
          </cell>
          <cell r="AL75">
            <v>244</v>
          </cell>
          <cell r="AM75">
            <v>0</v>
          </cell>
        </row>
        <row r="76">
          <cell r="E76">
            <v>0</v>
          </cell>
          <cell r="F76">
            <v>0</v>
          </cell>
          <cell r="N76">
            <v>12</v>
          </cell>
          <cell r="R76">
            <v>0</v>
          </cell>
          <cell r="V76">
            <v>0</v>
          </cell>
          <cell r="Z76">
            <v>6</v>
          </cell>
          <cell r="AA76">
            <v>6</v>
          </cell>
          <cell r="AC76">
            <v>0</v>
          </cell>
          <cell r="AG76">
            <v>0</v>
          </cell>
          <cell r="AJ76">
            <v>18</v>
          </cell>
          <cell r="AK76">
            <v>0</v>
          </cell>
          <cell r="AL76">
            <v>18</v>
          </cell>
          <cell r="AM76">
            <v>0</v>
          </cell>
        </row>
        <row r="77">
          <cell r="E77">
            <v>0</v>
          </cell>
          <cell r="F77">
            <v>0</v>
          </cell>
          <cell r="M77">
            <v>42</v>
          </cell>
          <cell r="O77">
            <v>118</v>
          </cell>
          <cell r="S77">
            <v>36</v>
          </cell>
          <cell r="W77">
            <v>32</v>
          </cell>
          <cell r="AC77">
            <v>92</v>
          </cell>
          <cell r="AD77">
            <v>92</v>
          </cell>
          <cell r="AE77">
            <v>0</v>
          </cell>
          <cell r="AF77">
            <v>362</v>
          </cell>
          <cell r="AJ77">
            <v>362</v>
          </cell>
          <cell r="AK77">
            <v>108.07884828349945</v>
          </cell>
          <cell r="AL77">
            <v>253.92115171650056</v>
          </cell>
          <cell r="AM77">
            <v>572</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R79">
            <v>18</v>
          </cell>
          <cell r="S79">
            <v>1</v>
          </cell>
          <cell r="V79">
            <v>19</v>
          </cell>
          <cell r="Z79">
            <v>30</v>
          </cell>
          <cell r="AA79">
            <v>30</v>
          </cell>
          <cell r="AB79">
            <v>0</v>
          </cell>
          <cell r="AC79">
            <v>15</v>
          </cell>
          <cell r="AD79">
            <v>15</v>
          </cell>
          <cell r="AF79">
            <v>595</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xml:space="preserve">                                                                                                                                                                                                                                                               </v>
          </cell>
          <cell r="AD80">
            <v>2792</v>
          </cell>
          <cell r="AE80">
            <v>818</v>
          </cell>
          <cell r="AF80">
            <v>996</v>
          </cell>
          <cell r="AG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R81">
            <v>2743.9090909090883</v>
          </cell>
          <cell r="V81">
            <v>1877.6363636363603</v>
          </cell>
          <cell r="Z81">
            <v>3618.212121212121</v>
          </cell>
          <cell r="AA81">
            <v>2959.5454545454545</v>
          </cell>
          <cell r="AB81">
            <v>658.66666666666674</v>
          </cell>
          <cell r="AG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M82">
            <v>0</v>
          </cell>
        </row>
        <row r="83">
          <cell r="D83">
            <v>0</v>
          </cell>
          <cell r="E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L85">
            <v>0</v>
          </cell>
          <cell r="AM85">
            <v>0</v>
          </cell>
          <cell r="AN85">
            <v>0</v>
          </cell>
          <cell r="AO85">
            <v>0</v>
          </cell>
          <cell r="AP85">
            <v>0</v>
          </cell>
          <cell r="AQ85">
            <v>0</v>
          </cell>
        </row>
        <row r="86">
          <cell r="D86">
            <v>1166</v>
          </cell>
          <cell r="E86">
            <v>590</v>
          </cell>
          <cell r="F86">
            <v>576</v>
          </cell>
          <cell r="AG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G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R88">
            <v>150</v>
          </cell>
          <cell r="T88">
            <v>72</v>
          </cell>
          <cell r="U88">
            <v>78</v>
          </cell>
          <cell r="V88">
            <v>27</v>
          </cell>
          <cell r="X88">
            <v>11</v>
          </cell>
          <cell r="Y88">
            <v>16</v>
          </cell>
          <cell r="Z88">
            <v>12.333333333333334</v>
          </cell>
          <cell r="AA88">
            <v>0</v>
          </cell>
          <cell r="AB88">
            <v>12.333333333333334</v>
          </cell>
          <cell r="AC88">
            <v>28</v>
          </cell>
          <cell r="AE88">
            <v>28</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L91">
            <v>432</v>
          </cell>
          <cell r="N91">
            <v>1663</v>
          </cell>
          <cell r="R91">
            <v>123</v>
          </cell>
          <cell r="V91">
            <v>99</v>
          </cell>
          <cell r="Z91">
            <v>74</v>
          </cell>
          <cell r="AA91">
            <v>74</v>
          </cell>
          <cell r="AF91">
            <v>0</v>
          </cell>
          <cell r="AG91">
            <v>0</v>
          </cell>
          <cell r="AJ91">
            <v>2605</v>
          </cell>
          <cell r="AK91">
            <v>115399.1090909091</v>
          </cell>
          <cell r="AL91">
            <v>54938.514270702588</v>
          </cell>
          <cell r="AM91">
            <v>2605</v>
          </cell>
          <cell r="AN91">
            <v>100351</v>
          </cell>
        </row>
        <row r="92">
          <cell r="D92">
            <v>87</v>
          </cell>
          <cell r="L92">
            <v>432</v>
          </cell>
          <cell r="N92">
            <v>1663</v>
          </cell>
          <cell r="R92">
            <v>123</v>
          </cell>
          <cell r="V92">
            <v>99</v>
          </cell>
          <cell r="Z92">
            <v>74</v>
          </cell>
          <cell r="AA92">
            <v>74</v>
          </cell>
          <cell r="AF92">
            <v>0</v>
          </cell>
          <cell r="AG92">
            <v>0</v>
          </cell>
          <cell r="AJ92">
            <v>2489</v>
          </cell>
          <cell r="AK92">
            <v>115399.1090909091</v>
          </cell>
          <cell r="AM92">
            <v>2489</v>
          </cell>
        </row>
        <row r="93">
          <cell r="D93">
            <v>0</v>
          </cell>
          <cell r="L93">
            <v>0</v>
          </cell>
          <cell r="N93">
            <v>0</v>
          </cell>
          <cell r="R93">
            <v>0</v>
          </cell>
          <cell r="V93">
            <v>0</v>
          </cell>
          <cell r="Z93">
            <v>0</v>
          </cell>
          <cell r="AA93">
            <v>0</v>
          </cell>
          <cell r="AF93">
            <v>0</v>
          </cell>
          <cell r="AG93">
            <v>0</v>
          </cell>
          <cell r="AJ93">
            <v>1</v>
          </cell>
          <cell r="AM93">
            <v>1</v>
          </cell>
        </row>
        <row r="94">
          <cell r="D94">
            <v>115</v>
          </cell>
          <cell r="L94">
            <v>0</v>
          </cell>
          <cell r="N94">
            <v>0</v>
          </cell>
          <cell r="R94">
            <v>0</v>
          </cell>
          <cell r="V94">
            <v>0</v>
          </cell>
          <cell r="Z94">
            <v>0</v>
          </cell>
          <cell r="AA94">
            <v>0</v>
          </cell>
          <cell r="AF94">
            <v>0</v>
          </cell>
          <cell r="AG94">
            <v>0</v>
          </cell>
          <cell r="AJ94">
            <v>115</v>
          </cell>
          <cell r="AM94">
            <v>115</v>
          </cell>
        </row>
        <row r="95">
          <cell r="AG95">
            <v>0</v>
          </cell>
          <cell r="AJ95">
            <v>0</v>
          </cell>
          <cell r="AM95">
            <v>0</v>
          </cell>
        </row>
        <row r="96">
          <cell r="AG96">
            <v>0</v>
          </cell>
          <cell r="AJ96">
            <v>0</v>
          </cell>
          <cell r="AM96">
            <v>0</v>
          </cell>
        </row>
        <row r="97">
          <cell r="D97">
            <v>115</v>
          </cell>
          <cell r="L97">
            <v>0</v>
          </cell>
          <cell r="N97">
            <v>0</v>
          </cell>
          <cell r="R97">
            <v>0</v>
          </cell>
          <cell r="V97">
            <v>5</v>
          </cell>
          <cell r="Z97">
            <v>0</v>
          </cell>
          <cell r="AA97">
            <v>0</v>
          </cell>
          <cell r="AF97">
            <v>39</v>
          </cell>
          <cell r="AG97">
            <v>0</v>
          </cell>
          <cell r="AJ97">
            <v>160</v>
          </cell>
          <cell r="AM97">
            <v>160</v>
          </cell>
        </row>
        <row r="98">
          <cell r="D98">
            <v>115</v>
          </cell>
          <cell r="L98">
            <v>0</v>
          </cell>
          <cell r="N98">
            <v>0</v>
          </cell>
          <cell r="R98">
            <v>0</v>
          </cell>
          <cell r="V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M100">
            <v>44</v>
          </cell>
        </row>
        <row r="101">
          <cell r="D101">
            <v>31</v>
          </cell>
          <cell r="L101">
            <v>0</v>
          </cell>
          <cell r="N101">
            <v>123</v>
          </cell>
          <cell r="R101">
            <v>0</v>
          </cell>
          <cell r="V101">
            <v>19</v>
          </cell>
          <cell r="Z101">
            <v>0</v>
          </cell>
          <cell r="AA101">
            <v>0</v>
          </cell>
          <cell r="AF101">
            <v>595</v>
          </cell>
          <cell r="AG101">
            <v>0</v>
          </cell>
          <cell r="AJ101">
            <v>768</v>
          </cell>
          <cell r="AM101">
            <v>768</v>
          </cell>
        </row>
        <row r="102">
          <cell r="D102">
            <v>31</v>
          </cell>
          <cell r="L102">
            <v>0</v>
          </cell>
          <cell r="N102">
            <v>123</v>
          </cell>
          <cell r="V102">
            <v>0</v>
          </cell>
          <cell r="Z102">
            <v>0</v>
          </cell>
          <cell r="AA102">
            <v>0</v>
          </cell>
          <cell r="AG102">
            <v>0</v>
          </cell>
          <cell r="AJ102">
            <v>154</v>
          </cell>
          <cell r="AM102">
            <v>154</v>
          </cell>
        </row>
        <row r="103">
          <cell r="D103">
            <v>0</v>
          </cell>
          <cell r="L103">
            <v>0</v>
          </cell>
          <cell r="N103">
            <v>0</v>
          </cell>
          <cell r="R103">
            <v>0</v>
          </cell>
          <cell r="V103">
            <v>19</v>
          </cell>
          <cell r="Z103">
            <v>0</v>
          </cell>
          <cell r="AA103">
            <v>0</v>
          </cell>
          <cell r="AF103">
            <v>595</v>
          </cell>
          <cell r="AG103">
            <v>0</v>
          </cell>
          <cell r="AJ103">
            <v>614</v>
          </cell>
          <cell r="AM103">
            <v>614</v>
          </cell>
        </row>
        <row r="104">
          <cell r="D104">
            <v>605.41409090909156</v>
          </cell>
          <cell r="L104">
            <v>0</v>
          </cell>
          <cell r="N104">
            <v>197</v>
          </cell>
          <cell r="P104" t="str">
            <v xml:space="preserve"> </v>
          </cell>
          <cell r="V104">
            <v>0</v>
          </cell>
          <cell r="Z104">
            <v>0</v>
          </cell>
          <cell r="AA104">
            <v>0</v>
          </cell>
          <cell r="AG104">
            <v>0</v>
          </cell>
          <cell r="AJ104">
            <v>802.41409090909156</v>
          </cell>
          <cell r="AK104">
            <v>0</v>
          </cell>
          <cell r="AL104">
            <v>0</v>
          </cell>
          <cell r="AM104">
            <v>802.41409090909156</v>
          </cell>
        </row>
        <row r="105">
          <cell r="D105">
            <v>0</v>
          </cell>
          <cell r="L105">
            <v>0</v>
          </cell>
          <cell r="N105">
            <v>197</v>
          </cell>
          <cell r="AG105">
            <v>0</v>
          </cell>
          <cell r="AJ105">
            <v>197</v>
          </cell>
          <cell r="AM105">
            <v>197</v>
          </cell>
        </row>
        <row r="106">
          <cell r="D106">
            <v>0</v>
          </cell>
          <cell r="R106">
            <v>0</v>
          </cell>
          <cell r="V106">
            <v>0</v>
          </cell>
          <cell r="Z106">
            <v>0</v>
          </cell>
          <cell r="AA106">
            <v>0</v>
          </cell>
          <cell r="AG106">
            <v>0</v>
          </cell>
          <cell r="AJ106">
            <v>0</v>
          </cell>
          <cell r="AK106">
            <v>0</v>
          </cell>
          <cell r="AL106">
            <v>0</v>
          </cell>
          <cell r="AM106">
            <v>0</v>
          </cell>
        </row>
        <row r="107">
          <cell r="L107">
            <v>0</v>
          </cell>
          <cell r="N107">
            <v>0</v>
          </cell>
          <cell r="R107">
            <v>0</v>
          </cell>
          <cell r="V107">
            <v>0</v>
          </cell>
          <cell r="Z107">
            <v>0</v>
          </cell>
          <cell r="AA107">
            <v>0</v>
          </cell>
          <cell r="AG107">
            <v>0</v>
          </cell>
          <cell r="AJ107">
            <v>0</v>
          </cell>
          <cell r="AM107">
            <v>0</v>
          </cell>
        </row>
        <row r="108">
          <cell r="D108">
            <v>0</v>
          </cell>
          <cell r="L108">
            <v>0</v>
          </cell>
          <cell r="N108">
            <v>0</v>
          </cell>
          <cell r="R108">
            <v>0</v>
          </cell>
          <cell r="V108">
            <v>38</v>
          </cell>
          <cell r="Z108">
            <v>0</v>
          </cell>
          <cell r="AA108">
            <v>0</v>
          </cell>
          <cell r="AF108">
            <v>363</v>
          </cell>
          <cell r="AG108">
            <v>0</v>
          </cell>
          <cell r="AJ108">
            <v>401</v>
          </cell>
          <cell r="AM108">
            <v>401</v>
          </cell>
        </row>
        <row r="109">
          <cell r="D109">
            <v>2</v>
          </cell>
          <cell r="L109">
            <v>0</v>
          </cell>
          <cell r="N109">
            <v>7</v>
          </cell>
          <cell r="R109">
            <v>28</v>
          </cell>
          <cell r="V109">
            <v>0</v>
          </cell>
          <cell r="Z109">
            <v>0</v>
          </cell>
          <cell r="AA109">
            <v>0</v>
          </cell>
          <cell r="AF109">
            <v>7</v>
          </cell>
          <cell r="AG109">
            <v>0</v>
          </cell>
          <cell r="AJ109">
            <v>44</v>
          </cell>
          <cell r="AM109">
            <v>44</v>
          </cell>
        </row>
        <row r="110">
          <cell r="D110">
            <v>401.20704545454578</v>
          </cell>
          <cell r="AG110">
            <v>0</v>
          </cell>
          <cell r="AJ110">
            <v>401.20704545454578</v>
          </cell>
          <cell r="AM110">
            <v>401.20704545454578</v>
          </cell>
        </row>
        <row r="111">
          <cell r="D111">
            <v>0</v>
          </cell>
          <cell r="AJ111">
            <v>0</v>
          </cell>
          <cell r="AK111">
            <v>1722.5197727272771</v>
          </cell>
          <cell r="AM111">
            <v>0</v>
          </cell>
        </row>
        <row r="112">
          <cell r="D112">
            <v>3725</v>
          </cell>
          <cell r="AG112">
            <v>0</v>
          </cell>
          <cell r="AJ112">
            <v>3725</v>
          </cell>
          <cell r="AM112">
            <v>3725</v>
          </cell>
        </row>
        <row r="113">
          <cell r="AJ113">
            <v>-3990</v>
          </cell>
          <cell r="AM113">
            <v>0</v>
          </cell>
        </row>
        <row r="114">
          <cell r="D114">
            <v>0</v>
          </cell>
          <cell r="AG114">
            <v>0</v>
          </cell>
          <cell r="AJ114">
            <v>0</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N115">
            <v>0</v>
          </cell>
          <cell r="AO115">
            <v>0</v>
          </cell>
          <cell r="AP115">
            <v>0</v>
          </cell>
          <cell r="AQ115">
            <v>0</v>
          </cell>
        </row>
        <row r="116">
          <cell r="D116">
            <v>868.41409090909156</v>
          </cell>
          <cell r="E116">
            <v>0</v>
          </cell>
          <cell r="F116">
            <v>0</v>
          </cell>
          <cell r="L116">
            <v>0</v>
          </cell>
          <cell r="N116">
            <v>327</v>
          </cell>
          <cell r="R116">
            <v>28</v>
          </cell>
          <cell r="T116">
            <v>0</v>
          </cell>
          <cell r="U116">
            <v>0</v>
          </cell>
          <cell r="V116">
            <v>62</v>
          </cell>
          <cell r="Z116">
            <v>0</v>
          </cell>
          <cell r="AA116">
            <v>0</v>
          </cell>
          <cell r="AF116">
            <v>1004</v>
          </cell>
          <cell r="AG116">
            <v>0</v>
          </cell>
          <cell r="AJ116">
            <v>8024.1409090909146</v>
          </cell>
        </row>
        <row r="117">
          <cell r="AG117">
            <v>0</v>
          </cell>
          <cell r="AJ117">
            <v>8024.1409090909146</v>
          </cell>
        </row>
        <row r="118">
          <cell r="AG118">
            <v>0</v>
          </cell>
          <cell r="AJ118">
            <v>8024.1409090909146</v>
          </cell>
          <cell r="AK118">
            <v>6301.6211363636376</v>
          </cell>
        </row>
        <row r="119">
          <cell r="AG119">
            <v>0</v>
          </cell>
          <cell r="AJ119">
            <v>11463.140909090915</v>
          </cell>
          <cell r="AK119">
            <v>3558.2157052250041</v>
          </cell>
          <cell r="AL119">
            <v>7039.6752038659033</v>
          </cell>
        </row>
        <row r="120">
          <cell r="AG120">
            <v>0</v>
          </cell>
        </row>
        <row r="121">
          <cell r="AG121">
            <v>0</v>
          </cell>
          <cell r="AJ121">
            <v>3439</v>
          </cell>
          <cell r="AN121">
            <v>0</v>
          </cell>
        </row>
        <row r="122">
          <cell r="AG122">
            <v>0</v>
          </cell>
        </row>
        <row r="123">
          <cell r="AG123">
            <v>0</v>
          </cell>
        </row>
        <row r="124">
          <cell r="AG124">
            <v>0</v>
          </cell>
          <cell r="AJ124">
            <v>66995</v>
          </cell>
          <cell r="AL124">
            <v>66995</v>
          </cell>
          <cell r="AN124">
            <v>0</v>
          </cell>
          <cell r="AP124">
            <v>0</v>
          </cell>
        </row>
        <row r="125">
          <cell r="AG125">
            <v>0</v>
          </cell>
          <cell r="AJ125">
            <v>7039.6752038659033</v>
          </cell>
          <cell r="AN125">
            <v>0</v>
          </cell>
        </row>
        <row r="126">
          <cell r="AG126">
            <v>0</v>
          </cell>
          <cell r="AJ126">
            <v>35.409999999999997</v>
          </cell>
          <cell r="AN126" t="e">
            <v>#DIV/0!</v>
          </cell>
        </row>
        <row r="127">
          <cell r="AG127">
            <v>0</v>
          </cell>
          <cell r="AJ127">
            <v>31.69</v>
          </cell>
          <cell r="AN127" t="e">
            <v>#DIV/0!</v>
          </cell>
        </row>
        <row r="128">
          <cell r="AG128">
            <v>0</v>
          </cell>
          <cell r="AJ128">
            <v>0</v>
          </cell>
          <cell r="AN128">
            <v>0</v>
          </cell>
        </row>
        <row r="129">
          <cell r="AG129">
            <v>0</v>
          </cell>
        </row>
        <row r="130">
          <cell r="AG130">
            <v>0</v>
          </cell>
          <cell r="AJ130">
            <v>9.5299999999999994</v>
          </cell>
          <cell r="AN130" t="e">
            <v>#DIV/0!</v>
          </cell>
        </row>
        <row r="131">
          <cell r="AG131">
            <v>0</v>
          </cell>
          <cell r="AJ131">
            <v>0</v>
          </cell>
        </row>
        <row r="132">
          <cell r="AG132">
            <v>0</v>
          </cell>
          <cell r="AJ132">
            <v>8.9600000000000009</v>
          </cell>
          <cell r="AN132" t="e">
            <v>#DIV/0!</v>
          </cell>
        </row>
        <row r="133">
          <cell r="AG133">
            <v>0</v>
          </cell>
          <cell r="AJ133">
            <v>59002</v>
          </cell>
          <cell r="AK133">
            <v>59002</v>
          </cell>
        </row>
        <row r="134">
          <cell r="AG134">
            <v>0</v>
          </cell>
        </row>
        <row r="135">
          <cell r="AG135">
            <v>0</v>
          </cell>
          <cell r="AJ135">
            <v>865.25</v>
          </cell>
        </row>
        <row r="136">
          <cell r="AG136">
            <v>0</v>
          </cell>
          <cell r="AJ136">
            <v>0</v>
          </cell>
        </row>
        <row r="137">
          <cell r="AG137">
            <v>0</v>
          </cell>
        </row>
        <row r="138">
          <cell r="AG138">
            <v>0</v>
          </cell>
          <cell r="AJ138">
            <v>125997</v>
          </cell>
          <cell r="AK138">
            <v>59002</v>
          </cell>
          <cell r="AL138">
            <v>66995</v>
          </cell>
          <cell r="AN138">
            <v>0</v>
          </cell>
        </row>
        <row r="139">
          <cell r="AG139">
            <v>0</v>
          </cell>
          <cell r="AJ139">
            <v>0</v>
          </cell>
          <cell r="AK139">
            <v>0</v>
          </cell>
        </row>
        <row r="140">
          <cell r="AG140">
            <v>0</v>
          </cell>
          <cell r="AJ140">
            <v>125997</v>
          </cell>
          <cell r="AK140">
            <v>59002</v>
          </cell>
          <cell r="AL140">
            <v>66995</v>
          </cell>
        </row>
        <row r="141">
          <cell r="AG141">
            <v>0</v>
          </cell>
          <cell r="AN141">
            <v>1908</v>
          </cell>
          <cell r="AO141">
            <v>5242</v>
          </cell>
          <cell r="AP141">
            <v>4447.7842947749923</v>
          </cell>
          <cell r="AQ141">
            <v>10724.3247961341</v>
          </cell>
        </row>
        <row r="142">
          <cell r="AG142">
            <v>0</v>
          </cell>
        </row>
        <row r="143">
          <cell r="AG143">
            <v>0</v>
          </cell>
        </row>
        <row r="144">
          <cell r="AG144">
            <v>0</v>
          </cell>
        </row>
        <row r="145">
          <cell r="AG145">
            <v>0</v>
          </cell>
        </row>
        <row r="146">
          <cell r="AG146">
            <v>0</v>
          </cell>
        </row>
        <row r="147">
          <cell r="AG147">
            <v>0</v>
          </cell>
          <cell r="AJ147">
            <v>9.93</v>
          </cell>
          <cell r="AK147">
            <v>6.42</v>
          </cell>
          <cell r="AL147">
            <v>11.74</v>
          </cell>
        </row>
        <row r="148">
          <cell r="AG148">
            <v>0</v>
          </cell>
        </row>
        <row r="149">
          <cell r="D149">
            <v>0</v>
          </cell>
          <cell r="L149">
            <v>0</v>
          </cell>
          <cell r="N149">
            <v>0</v>
          </cell>
          <cell r="R149">
            <v>0</v>
          </cell>
          <cell r="V149">
            <v>0</v>
          </cell>
          <cell r="AF149">
            <v>0</v>
          </cell>
          <cell r="AG149">
            <v>0</v>
          </cell>
          <cell r="AJ149">
            <v>0</v>
          </cell>
        </row>
        <row r="150">
          <cell r="D150">
            <v>63</v>
          </cell>
          <cell r="L150">
            <v>396</v>
          </cell>
          <cell r="N150">
            <v>776</v>
          </cell>
          <cell r="R150">
            <v>527</v>
          </cell>
          <cell r="V150">
            <v>417</v>
          </cell>
          <cell r="Z150">
            <v>265</v>
          </cell>
          <cell r="AA150">
            <v>265</v>
          </cell>
          <cell r="AG150">
            <v>0</v>
          </cell>
          <cell r="AJ150">
            <v>2463</v>
          </cell>
        </row>
        <row r="151">
          <cell r="D151">
            <v>63</v>
          </cell>
          <cell r="L151">
            <v>145</v>
          </cell>
          <cell r="N151">
            <v>211</v>
          </cell>
          <cell r="R151">
            <v>226</v>
          </cell>
          <cell r="V151">
            <v>198</v>
          </cell>
          <cell r="Z151">
            <v>84</v>
          </cell>
          <cell r="AA151">
            <v>84</v>
          </cell>
          <cell r="AG151">
            <v>0</v>
          </cell>
          <cell r="AJ151">
            <v>946</v>
          </cell>
        </row>
        <row r="152">
          <cell r="L152">
            <v>283</v>
          </cell>
          <cell r="N152">
            <v>314</v>
          </cell>
          <cell r="R152">
            <v>263</v>
          </cell>
          <cell r="V152">
            <v>219</v>
          </cell>
          <cell r="Z152">
            <v>133</v>
          </cell>
          <cell r="AA152">
            <v>133</v>
          </cell>
          <cell r="AJ152">
            <v>1212</v>
          </cell>
        </row>
        <row r="153">
          <cell r="L153">
            <v>72</v>
          </cell>
          <cell r="N153">
            <v>460</v>
          </cell>
          <cell r="R153">
            <v>264</v>
          </cell>
          <cell r="V153">
            <v>198</v>
          </cell>
          <cell r="Z153">
            <v>121</v>
          </cell>
          <cell r="AA153">
            <v>121</v>
          </cell>
          <cell r="AJ153">
            <v>1115</v>
          </cell>
        </row>
        <row r="154">
          <cell r="AJ154">
            <v>0</v>
          </cell>
        </row>
        <row r="155">
          <cell r="L155">
            <v>0</v>
          </cell>
          <cell r="V155">
            <v>369</v>
          </cell>
          <cell r="AJ155">
            <v>369</v>
          </cell>
        </row>
        <row r="156">
          <cell r="L156">
            <v>0</v>
          </cell>
          <cell r="N156">
            <v>0</v>
          </cell>
          <cell r="R156">
            <v>0</v>
          </cell>
          <cell r="V156">
            <v>0</v>
          </cell>
          <cell r="AJ156">
            <v>0</v>
          </cell>
        </row>
        <row r="157">
          <cell r="D157">
            <v>17.179166666666667</v>
          </cell>
          <cell r="L157">
            <v>502</v>
          </cell>
          <cell r="N157">
            <v>1041.8333333333333</v>
          </cell>
          <cell r="R157">
            <v>213</v>
          </cell>
          <cell r="AJ157">
            <v>1774.0124999999998</v>
          </cell>
        </row>
        <row r="158">
          <cell r="L158">
            <v>0</v>
          </cell>
          <cell r="N158">
            <v>0</v>
          </cell>
          <cell r="R158">
            <v>0</v>
          </cell>
          <cell r="AJ158">
            <v>0</v>
          </cell>
        </row>
        <row r="159">
          <cell r="D159">
            <v>0</v>
          </cell>
          <cell r="L159">
            <v>396</v>
          </cell>
          <cell r="N159">
            <v>776</v>
          </cell>
          <cell r="R159">
            <v>527</v>
          </cell>
          <cell r="V159">
            <v>417</v>
          </cell>
          <cell r="Z159">
            <v>265</v>
          </cell>
          <cell r="AA159">
            <v>265</v>
          </cell>
          <cell r="AJ159">
            <v>2381</v>
          </cell>
        </row>
        <row r="160">
          <cell r="L160">
            <v>396</v>
          </cell>
          <cell r="N160">
            <v>776</v>
          </cell>
          <cell r="R160">
            <v>527</v>
          </cell>
          <cell r="V160">
            <v>417</v>
          </cell>
          <cell r="AJ160">
            <v>2135</v>
          </cell>
        </row>
        <row r="161">
          <cell r="D161">
            <v>80</v>
          </cell>
          <cell r="L161">
            <v>0</v>
          </cell>
          <cell r="N161">
            <v>0</v>
          </cell>
          <cell r="R161">
            <v>0</v>
          </cell>
          <cell r="V161">
            <v>0</v>
          </cell>
          <cell r="AJ161">
            <v>80</v>
          </cell>
        </row>
        <row r="162">
          <cell r="L162">
            <v>0</v>
          </cell>
          <cell r="N162">
            <v>0</v>
          </cell>
          <cell r="R162">
            <v>1530</v>
          </cell>
          <cell r="V162">
            <v>0</v>
          </cell>
          <cell r="Z162">
            <v>0</v>
          </cell>
          <cell r="AA162">
            <v>0</v>
          </cell>
          <cell r="AJ162">
            <v>1530</v>
          </cell>
        </row>
        <row r="163">
          <cell r="L163">
            <v>0</v>
          </cell>
          <cell r="AJ163">
            <v>0</v>
          </cell>
        </row>
        <row r="164">
          <cell r="D164">
            <v>233</v>
          </cell>
          <cell r="E164">
            <v>0</v>
          </cell>
          <cell r="F164">
            <v>0</v>
          </cell>
          <cell r="L164">
            <v>432</v>
          </cell>
          <cell r="N164">
            <v>1983</v>
          </cell>
          <cell r="P164">
            <v>0</v>
          </cell>
          <cell r="Q164">
            <v>0</v>
          </cell>
          <cell r="R164">
            <v>123</v>
          </cell>
          <cell r="T164">
            <v>0</v>
          </cell>
          <cell r="U164">
            <v>0</v>
          </cell>
          <cell r="V164">
            <v>99</v>
          </cell>
          <cell r="X164">
            <v>0</v>
          </cell>
          <cell r="Y164">
            <v>0</v>
          </cell>
          <cell r="Z164">
            <v>74</v>
          </cell>
          <cell r="AA164">
            <v>74</v>
          </cell>
          <cell r="AF164">
            <v>0</v>
          </cell>
          <cell r="AG164">
            <v>0</v>
          </cell>
          <cell r="AJ164">
            <v>2956</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cell r="AJ167">
            <v>1144.2</v>
          </cell>
          <cell r="AK167">
            <v>513</v>
          </cell>
          <cell r="AL167">
            <v>587.20000000000005</v>
          </cell>
        </row>
        <row r="189">
          <cell r="AO189" t="e">
            <v>#REF!</v>
          </cell>
        </row>
        <row r="190">
          <cell r="AN190" t="str">
            <v>ОЧИК.18.02.</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cell r="AJ194">
            <v>3.427</v>
          </cell>
          <cell r="AN194">
            <v>2.1804999999999999</v>
          </cell>
          <cell r="AO194">
            <v>2.1804999999999999</v>
          </cell>
          <cell r="AP194">
            <v>2.1804999999999999</v>
          </cell>
          <cell r="AQ194">
            <v>1.905</v>
          </cell>
        </row>
        <row r="196">
          <cell r="N196">
            <v>112.4</v>
          </cell>
          <cell r="R196">
            <v>81.3</v>
          </cell>
          <cell r="V196">
            <v>66</v>
          </cell>
          <cell r="AJ196">
            <v>259.70000000000005</v>
          </cell>
          <cell r="AN196">
            <v>221.49122807017542</v>
          </cell>
        </row>
        <row r="197">
          <cell r="N197">
            <v>129.19999999999999</v>
          </cell>
          <cell r="R197">
            <v>93.5</v>
          </cell>
          <cell r="V197">
            <v>75.900000000000006</v>
          </cell>
          <cell r="AJ197">
            <v>298.60000000000002</v>
          </cell>
          <cell r="AN197">
            <v>252.49999999999997</v>
          </cell>
        </row>
        <row r="198">
          <cell r="L198">
            <v>0</v>
          </cell>
          <cell r="AN198">
            <v>66</v>
          </cell>
        </row>
        <row r="199">
          <cell r="L199">
            <v>0</v>
          </cell>
          <cell r="N199">
            <v>141.5</v>
          </cell>
          <cell r="R199">
            <v>141.5</v>
          </cell>
          <cell r="V199">
            <v>141.5</v>
          </cell>
          <cell r="W199">
            <v>178</v>
          </cell>
          <cell r="Z199">
            <v>178</v>
          </cell>
          <cell r="AA199">
            <v>141.5</v>
          </cell>
          <cell r="AB199">
            <v>141.5</v>
          </cell>
          <cell r="AC199">
            <v>141.5</v>
          </cell>
          <cell r="AD199">
            <v>178</v>
          </cell>
          <cell r="AF199">
            <v>178</v>
          </cell>
          <cell r="AG199">
            <v>178</v>
          </cell>
          <cell r="AI199">
            <v>178</v>
          </cell>
          <cell r="AJ199">
            <v>141.5</v>
          </cell>
          <cell r="AM199">
            <v>178</v>
          </cell>
          <cell r="AN199">
            <v>178</v>
          </cell>
        </row>
        <row r="200">
          <cell r="N200">
            <v>15905</v>
          </cell>
          <cell r="R200">
            <v>11504</v>
          </cell>
          <cell r="V200">
            <v>9339</v>
          </cell>
          <cell r="AJ200">
            <v>36748</v>
          </cell>
          <cell r="AN200">
            <v>39425</v>
          </cell>
        </row>
        <row r="201">
          <cell r="AJ201">
            <v>36748</v>
          </cell>
        </row>
        <row r="202">
          <cell r="N202">
            <v>0</v>
          </cell>
          <cell r="R202">
            <v>0</v>
          </cell>
          <cell r="V202">
            <v>0</v>
          </cell>
          <cell r="AJ202">
            <v>0</v>
          </cell>
        </row>
        <row r="203">
          <cell r="N203">
            <v>0</v>
          </cell>
          <cell r="R203">
            <v>0</v>
          </cell>
          <cell r="V203">
            <v>0</v>
          </cell>
          <cell r="AJ203">
            <v>0</v>
          </cell>
        </row>
        <row r="205">
          <cell r="N205">
            <v>141.5</v>
          </cell>
          <cell r="R205">
            <v>141.5</v>
          </cell>
          <cell r="V205">
            <v>141.5</v>
          </cell>
          <cell r="AJ205">
            <v>141.5</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row>
        <row r="239">
          <cell r="D239" t="str">
            <v>ВИКОН.ДИР.</v>
          </cell>
          <cell r="L239" t="str">
            <v>ККМ</v>
          </cell>
          <cell r="N239" t="str">
            <v>КТМ</v>
          </cell>
          <cell r="R239" t="str">
            <v>ТЕЦ-5 ВСЬОГО</v>
          </cell>
          <cell r="V239" t="str">
            <v>ТЕЦ-6 ВСЬОГО</v>
          </cell>
          <cell r="AA239" t="str">
            <v>ТРМ ВСЬОГО</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L243">
            <v>645.68000000000029</v>
          </cell>
          <cell r="N243">
            <v>3164.8333333333326</v>
          </cell>
          <cell r="R243">
            <v>1767.9999999999977</v>
          </cell>
          <cell r="V243">
            <v>36754.003030303029</v>
          </cell>
          <cell r="AA243">
            <v>655.5333333333333</v>
          </cell>
        </row>
        <row r="244">
          <cell r="D244">
            <v>58857.621136363639</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N253">
            <v>0</v>
          </cell>
          <cell r="R253">
            <v>0</v>
          </cell>
          <cell r="V253">
            <v>35616.63636363636</v>
          </cell>
          <cell r="AA253">
            <v>0</v>
          </cell>
        </row>
        <row r="254">
          <cell r="D254">
            <v>4731.6211363636376</v>
          </cell>
        </row>
        <row r="255">
          <cell r="D255">
            <v>62</v>
          </cell>
          <cell r="L255">
            <v>0</v>
          </cell>
          <cell r="N255">
            <v>0</v>
          </cell>
          <cell r="R255">
            <v>0</v>
          </cell>
          <cell r="V255">
            <v>0</v>
          </cell>
          <cell r="AA255">
            <v>0</v>
          </cell>
        </row>
        <row r="256">
          <cell r="D256">
            <v>62404.348409090911</v>
          </cell>
          <cell r="L256">
            <v>2094.727272727273</v>
          </cell>
          <cell r="N256">
            <v>8290.4545454545441</v>
          </cell>
          <cell r="R256">
            <v>2382.9090909090883</v>
          </cell>
          <cell r="V256">
            <v>35544.63636363636</v>
          </cell>
          <cell r="AA256">
            <v>2527.5454545454545</v>
          </cell>
        </row>
        <row r="257">
          <cell r="D257">
            <v>1362.1672727272726</v>
          </cell>
          <cell r="L257">
            <v>1781.0472727272727</v>
          </cell>
          <cell r="N257">
            <v>6107.621212121212</v>
          </cell>
          <cell r="R257">
            <v>1817.909090909091</v>
          </cell>
          <cell r="V257">
            <v>35634.829696969697</v>
          </cell>
          <cell r="AA257">
            <v>2055.0121212121212</v>
          </cell>
        </row>
        <row r="258">
          <cell r="D258">
            <v>357.72727272727275</v>
          </cell>
          <cell r="L258">
            <v>725.72727272727275</v>
          </cell>
          <cell r="N258">
            <v>1684.4545454545455</v>
          </cell>
          <cell r="R258">
            <v>653.90909090909099</v>
          </cell>
          <cell r="V258">
            <v>1465.6363636363635</v>
          </cell>
          <cell r="AA258">
            <v>1439.5454545454545</v>
          </cell>
        </row>
        <row r="259">
          <cell r="D259">
            <v>0</v>
          </cell>
          <cell r="L259">
            <v>0</v>
          </cell>
          <cell r="N259">
            <v>22</v>
          </cell>
          <cell r="R259">
            <v>839</v>
          </cell>
          <cell r="V259">
            <v>32.56</v>
          </cell>
          <cell r="AA259">
            <v>0</v>
          </cell>
        </row>
        <row r="260">
          <cell r="D260">
            <v>997.43999999999994</v>
          </cell>
          <cell r="L260">
            <v>696.31999999999994</v>
          </cell>
          <cell r="N260">
            <v>804.16666666666663</v>
          </cell>
          <cell r="R260">
            <v>268.33333333333331</v>
          </cell>
          <cell r="V260">
            <v>130.63333333333333</v>
          </cell>
          <cell r="AA260">
            <v>173.46666666666667</v>
          </cell>
        </row>
        <row r="261">
          <cell r="D261">
            <v>67.833333333333343</v>
          </cell>
          <cell r="L261">
            <v>336.7</v>
          </cell>
          <cell r="N261">
            <v>400.83333333333331</v>
          </cell>
          <cell r="R261">
            <v>55.666666666666664</v>
          </cell>
          <cell r="V261">
            <v>0</v>
          </cell>
          <cell r="AA261">
            <v>125.2</v>
          </cell>
        </row>
        <row r="262">
          <cell r="D262">
            <v>343.60666666666663</v>
          </cell>
          <cell r="L262">
            <v>9.6199999999999992</v>
          </cell>
          <cell r="N262">
            <v>33.333333333333336</v>
          </cell>
          <cell r="R262">
            <v>32.666666666666664</v>
          </cell>
          <cell r="V262">
            <v>45.633333333333333</v>
          </cell>
          <cell r="AA262">
            <v>17.266666666666666</v>
          </cell>
        </row>
        <row r="263">
          <cell r="L263">
            <v>220</v>
          </cell>
          <cell r="N263">
            <v>120</v>
          </cell>
          <cell r="R263">
            <v>130</v>
          </cell>
          <cell r="V263">
            <v>85</v>
          </cell>
          <cell r="AA263">
            <v>0</v>
          </cell>
        </row>
        <row r="264">
          <cell r="D264">
            <v>586</v>
          </cell>
          <cell r="L264">
            <v>130</v>
          </cell>
          <cell r="N264">
            <v>250</v>
          </cell>
          <cell r="R264">
            <v>50</v>
          </cell>
          <cell r="V264">
            <v>0</v>
          </cell>
          <cell r="AA264">
            <v>31</v>
          </cell>
        </row>
        <row r="265">
          <cell r="D265">
            <v>7</v>
          </cell>
          <cell r="L265">
            <v>59</v>
          </cell>
          <cell r="N265">
            <v>3197</v>
          </cell>
          <cell r="R265">
            <v>56.666666666666664</v>
          </cell>
          <cell r="V265">
            <v>34006</v>
          </cell>
          <cell r="AA265">
            <v>442</v>
          </cell>
        </row>
        <row r="266">
          <cell r="D266">
            <v>0</v>
          </cell>
          <cell r="L266">
            <v>0</v>
          </cell>
          <cell r="N266">
            <v>0</v>
          </cell>
          <cell r="R266">
            <v>56.666666666666664</v>
          </cell>
          <cell r="V266">
            <v>267</v>
          </cell>
          <cell r="AA266">
            <v>0</v>
          </cell>
        </row>
        <row r="267">
          <cell r="D267">
            <v>7</v>
          </cell>
          <cell r="L267">
            <v>59</v>
          </cell>
          <cell r="N267">
            <v>3197</v>
          </cell>
          <cell r="R267">
            <v>0</v>
          </cell>
          <cell r="V267">
            <v>33739</v>
          </cell>
          <cell r="AA267">
            <v>442</v>
          </cell>
        </row>
        <row r="269">
          <cell r="L269">
            <v>300</v>
          </cell>
          <cell r="N269">
            <v>400</v>
          </cell>
          <cell r="R269">
            <v>0</v>
          </cell>
          <cell r="V269">
            <v>0</v>
          </cell>
          <cell r="AA269">
            <v>0</v>
          </cell>
        </row>
        <row r="270">
          <cell r="D270">
            <v>61042.181136363637</v>
          </cell>
          <cell r="L270">
            <v>313.68000000000029</v>
          </cell>
          <cell r="N270">
            <v>2182.8333333333321</v>
          </cell>
          <cell r="R270">
            <v>564.99999999999727</v>
          </cell>
          <cell r="V270">
            <v>-90.193333333336341</v>
          </cell>
          <cell r="AA270">
            <v>472.5333333333333</v>
          </cell>
        </row>
        <row r="272">
          <cell r="D272">
            <v>1503.7391666666665</v>
          </cell>
          <cell r="L272">
            <v>-12.319999999999993</v>
          </cell>
          <cell r="N272">
            <v>465.66666666666663</v>
          </cell>
          <cell r="R272">
            <v>128.00000000000003</v>
          </cell>
          <cell r="V272">
            <v>648.44303030302694</v>
          </cell>
          <cell r="AA272">
            <v>133.5333333333333</v>
          </cell>
        </row>
        <row r="273">
          <cell r="D273">
            <v>17.179166666666667</v>
          </cell>
          <cell r="L273">
            <v>-18</v>
          </cell>
          <cell r="N273">
            <v>521.83333333333326</v>
          </cell>
          <cell r="R273">
            <v>83</v>
          </cell>
          <cell r="V273">
            <v>284</v>
          </cell>
          <cell r="AA273">
            <v>0</v>
          </cell>
        </row>
        <row r="274">
          <cell r="D274">
            <v>0</v>
          </cell>
          <cell r="L274">
            <v>-202</v>
          </cell>
          <cell r="N274">
            <v>-710</v>
          </cell>
          <cell r="R274">
            <v>-314</v>
          </cell>
          <cell r="V274">
            <v>-1195</v>
          </cell>
          <cell r="AA274">
            <v>-152</v>
          </cell>
        </row>
        <row r="275">
          <cell r="D275">
            <v>0</v>
          </cell>
          <cell r="L275">
            <v>0</v>
          </cell>
          <cell r="N275">
            <v>0</v>
          </cell>
          <cell r="R275">
            <v>0</v>
          </cell>
          <cell r="V275">
            <v>-5</v>
          </cell>
          <cell r="AA275">
            <v>0</v>
          </cell>
        </row>
        <row r="276">
          <cell r="D276">
            <v>0</v>
          </cell>
          <cell r="L276">
            <v>0</v>
          </cell>
          <cell r="N276">
            <v>0</v>
          </cell>
          <cell r="R276">
            <v>0</v>
          </cell>
          <cell r="V276">
            <v>0</v>
          </cell>
          <cell r="AA276">
            <v>0</v>
          </cell>
        </row>
        <row r="277">
          <cell r="D277">
            <v>1469.56</v>
          </cell>
          <cell r="L277">
            <v>146.68</v>
          </cell>
          <cell r="N277">
            <v>646.83333333333337</v>
          </cell>
          <cell r="R277">
            <v>181.00000000000003</v>
          </cell>
          <cell r="V277">
            <v>1564.4430303030269</v>
          </cell>
          <cell r="AA277">
            <v>285.5333333333333</v>
          </cell>
        </row>
        <row r="278">
          <cell r="D278">
            <v>76.56</v>
          </cell>
          <cell r="L278">
            <v>41.680000000000014</v>
          </cell>
          <cell r="N278">
            <v>64.833333333333343</v>
          </cell>
          <cell r="R278">
            <v>12.000000000000021</v>
          </cell>
          <cell r="V278">
            <v>1020.0030303030269</v>
          </cell>
          <cell r="AA278">
            <v>12.533333333333331</v>
          </cell>
        </row>
        <row r="279">
          <cell r="D279">
            <v>1</v>
          </cell>
          <cell r="L279">
            <v>35</v>
          </cell>
          <cell r="N279">
            <v>402</v>
          </cell>
          <cell r="R279">
            <v>87</v>
          </cell>
          <cell r="V279">
            <v>127.44</v>
          </cell>
          <cell r="AA279">
            <v>112</v>
          </cell>
        </row>
        <row r="280">
          <cell r="D280">
            <v>1392</v>
          </cell>
          <cell r="L280">
            <v>70</v>
          </cell>
          <cell r="N280">
            <v>180</v>
          </cell>
          <cell r="R280">
            <v>82</v>
          </cell>
          <cell r="V280">
            <v>417</v>
          </cell>
          <cell r="AA280">
            <v>161</v>
          </cell>
        </row>
        <row r="281">
          <cell r="L281">
            <v>0</v>
          </cell>
          <cell r="AA281">
            <v>0</v>
          </cell>
        </row>
        <row r="282">
          <cell r="D282">
            <v>17</v>
          </cell>
          <cell r="L282">
            <v>61</v>
          </cell>
          <cell r="N282">
            <v>7</v>
          </cell>
          <cell r="R282">
            <v>178</v>
          </cell>
          <cell r="V282">
            <v>0</v>
          </cell>
          <cell r="AA282">
            <v>0</v>
          </cell>
        </row>
        <row r="283">
          <cell r="D283">
            <v>61042.181136363637</v>
          </cell>
          <cell r="L283">
            <v>313.68000000000029</v>
          </cell>
          <cell r="N283">
            <v>2182.8333333333321</v>
          </cell>
          <cell r="R283">
            <v>564.99999999999727</v>
          </cell>
          <cell r="V283">
            <v>-90.193333333336341</v>
          </cell>
          <cell r="AA283">
            <v>472.5333333333333</v>
          </cell>
        </row>
        <row r="284">
          <cell r="AA284">
            <v>0</v>
          </cell>
        </row>
        <row r="286">
          <cell r="D286">
            <v>61042.181136363637</v>
          </cell>
          <cell r="L286">
            <v>313.68000000000029</v>
          </cell>
          <cell r="N286">
            <v>2182.8333333333321</v>
          </cell>
          <cell r="R286">
            <v>564.99999999999727</v>
          </cell>
          <cell r="V286">
            <v>-90.193333333336341</v>
          </cell>
          <cell r="AA286">
            <v>472.5333333333333</v>
          </cell>
        </row>
        <row r="287">
          <cell r="D287">
            <v>0</v>
          </cell>
        </row>
        <row r="288">
          <cell r="D288">
            <v>0</v>
          </cell>
          <cell r="L288">
            <v>0</v>
          </cell>
          <cell r="N288">
            <v>0</v>
          </cell>
          <cell r="R288">
            <v>0</v>
          </cell>
          <cell r="V288">
            <v>0</v>
          </cell>
          <cell r="AA288">
            <v>0</v>
          </cell>
        </row>
        <row r="289">
          <cell r="D289">
            <v>0</v>
          </cell>
          <cell r="L289">
            <v>0</v>
          </cell>
          <cell r="N289">
            <v>0</v>
          </cell>
          <cell r="R289">
            <v>0</v>
          </cell>
          <cell r="V289">
            <v>0</v>
          </cell>
          <cell r="AA289">
            <v>0</v>
          </cell>
        </row>
        <row r="291">
          <cell r="D291">
            <v>61042.181136363637</v>
          </cell>
          <cell r="L291">
            <v>313.68000000000029</v>
          </cell>
          <cell r="N291">
            <v>2182.8333333333321</v>
          </cell>
          <cell r="R291">
            <v>564.99999999999727</v>
          </cell>
          <cell r="V291">
            <v>-90.193333333336341</v>
          </cell>
          <cell r="AA291">
            <v>472.5333333333333</v>
          </cell>
        </row>
        <row r="293">
          <cell r="L293">
            <v>300</v>
          </cell>
        </row>
        <row r="294">
          <cell r="N294">
            <v>400</v>
          </cell>
        </row>
        <row r="295">
          <cell r="V295">
            <v>417</v>
          </cell>
        </row>
        <row r="296">
          <cell r="D296">
            <v>990</v>
          </cell>
        </row>
        <row r="300">
          <cell r="D300">
            <v>61042.181136363637</v>
          </cell>
          <cell r="L300">
            <v>313.68000000000029</v>
          </cell>
          <cell r="N300">
            <v>2182.8333333333321</v>
          </cell>
          <cell r="R300">
            <v>564.99999999999727</v>
          </cell>
          <cell r="V300">
            <v>-90.193333333336341</v>
          </cell>
          <cell r="AA300">
            <v>472.5333333333333</v>
          </cell>
        </row>
        <row r="321">
          <cell r="T321" t="str">
            <v>ФМЗ ( з відрахуван)</v>
          </cell>
          <cell r="V321">
            <v>25</v>
          </cell>
        </row>
      </sheetData>
      <sheetData sheetId="4" refreshError="1">
        <row r="21">
          <cell r="AI21" t="str">
            <v xml:space="preserve">         Затверджую</v>
          </cell>
        </row>
        <row r="22">
          <cell r="AI22" t="str">
            <v xml:space="preserve"> Голова правління </v>
          </cell>
        </row>
        <row r="24">
          <cell r="AI24" t="str">
            <v xml:space="preserve">                        І.В.Плачков</v>
          </cell>
        </row>
        <row r="25">
          <cell r="AI25"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P49">
            <v>1</v>
          </cell>
          <cell r="X49">
            <v>46</v>
          </cell>
          <cell r="Y49">
            <v>20</v>
          </cell>
          <cell r="Z49">
            <v>26</v>
          </cell>
          <cell r="AC49">
            <v>195</v>
          </cell>
          <cell r="AD49">
            <v>74</v>
          </cell>
          <cell r="AE49">
            <v>121</v>
          </cell>
          <cell r="AH49">
            <v>0</v>
          </cell>
          <cell r="AK49">
            <v>242</v>
          </cell>
          <cell r="AL49">
            <v>95</v>
          </cell>
          <cell r="AM49">
            <v>147</v>
          </cell>
        </row>
        <row r="50">
          <cell r="F50">
            <v>417.35999999999996</v>
          </cell>
          <cell r="G50">
            <v>197</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S52">
            <v>22</v>
          </cell>
          <cell r="T52">
            <v>22</v>
          </cell>
          <cell r="U52">
            <v>0</v>
          </cell>
          <cell r="X52">
            <v>790</v>
          </cell>
          <cell r="Y52">
            <v>343</v>
          </cell>
          <cell r="Z52">
            <v>447</v>
          </cell>
          <cell r="AC52">
            <v>13</v>
          </cell>
          <cell r="AD52">
            <v>5</v>
          </cell>
          <cell r="AE52">
            <v>8</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T55">
            <v>0</v>
          </cell>
          <cell r="U55">
            <v>0</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G60">
            <v>0</v>
          </cell>
          <cell r="AH60">
            <v>0</v>
          </cell>
          <cell r="AK60">
            <v>0</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X63">
            <v>110</v>
          </cell>
          <cell r="AC63">
            <v>80</v>
          </cell>
          <cell r="AD63">
            <v>31</v>
          </cell>
          <cell r="AF63">
            <v>250</v>
          </cell>
          <cell r="AG63">
            <v>250</v>
          </cell>
          <cell r="AH63">
            <v>0</v>
          </cell>
          <cell r="AK63">
            <v>1791</v>
          </cell>
          <cell r="AL63">
            <v>426</v>
          </cell>
          <cell r="AM63">
            <v>1365</v>
          </cell>
          <cell r="AO63">
            <v>253</v>
          </cell>
        </row>
        <row r="64">
          <cell r="F64">
            <v>0</v>
          </cell>
          <cell r="G64">
            <v>0</v>
          </cell>
          <cell r="P64">
            <v>0</v>
          </cell>
          <cell r="S64">
            <v>0</v>
          </cell>
          <cell r="AC64">
            <v>0</v>
          </cell>
          <cell r="AD64">
            <v>0</v>
          </cell>
          <cell r="AF64">
            <v>0</v>
          </cell>
          <cell r="AG64">
            <v>0</v>
          </cell>
          <cell r="AH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P67">
            <v>53</v>
          </cell>
          <cell r="S67">
            <v>296</v>
          </cell>
          <cell r="X67">
            <v>197.81818181818181</v>
          </cell>
          <cell r="Y67">
            <v>86</v>
          </cell>
          <cell r="Z67">
            <v>111.81818181818181</v>
          </cell>
          <cell r="AC67">
            <v>144</v>
          </cell>
          <cell r="AD67">
            <v>55</v>
          </cell>
          <cell r="AE67">
            <v>89</v>
          </cell>
          <cell r="AF67">
            <v>85.090909090909093</v>
          </cell>
          <cell r="AG67">
            <v>85.090909090909093</v>
          </cell>
          <cell r="AH67">
            <v>0</v>
          </cell>
          <cell r="AK67">
            <v>775.90909090909088</v>
          </cell>
          <cell r="AL67">
            <v>194</v>
          </cell>
          <cell r="AM67">
            <v>581.90909090909088</v>
          </cell>
        </row>
        <row r="68">
          <cell r="F68">
            <v>0</v>
          </cell>
          <cell r="G68">
            <v>0</v>
          </cell>
          <cell r="P68">
            <v>3</v>
          </cell>
          <cell r="S68">
            <v>16</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T74">
            <v>0</v>
          </cell>
          <cell r="U74">
            <v>0</v>
          </cell>
          <cell r="Y74">
            <v>0</v>
          </cell>
          <cell r="Z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H77">
            <v>0</v>
          </cell>
          <cell r="P77">
            <v>0</v>
          </cell>
          <cell r="S77">
            <v>0</v>
          </cell>
          <cell r="AK77">
            <v>269</v>
          </cell>
          <cell r="AL77">
            <v>83</v>
          </cell>
          <cell r="AM77">
            <v>186</v>
          </cell>
          <cell r="AQ77">
            <v>186</v>
          </cell>
        </row>
        <row r="78">
          <cell r="F78">
            <v>0</v>
          </cell>
          <cell r="H78">
            <v>0</v>
          </cell>
          <cell r="AK78">
            <v>0</v>
          </cell>
          <cell r="AL78">
            <v>0</v>
          </cell>
          <cell r="AM78">
            <v>0</v>
          </cell>
        </row>
        <row r="79">
          <cell r="F79">
            <v>1</v>
          </cell>
          <cell r="G79">
            <v>0</v>
          </cell>
          <cell r="H79">
            <v>1</v>
          </cell>
          <cell r="P79">
            <v>14.700000000000003</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AL82">
            <v>57353.122727272712</v>
          </cell>
        </row>
        <row r="83">
          <cell r="F83">
            <v>0</v>
          </cell>
          <cell r="G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AH85">
            <v>0</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S88">
            <v>1</v>
          </cell>
          <cell r="X88">
            <v>110</v>
          </cell>
          <cell r="Y88">
            <v>48</v>
          </cell>
          <cell r="Z88">
            <v>62</v>
          </cell>
          <cell r="AC88">
            <v>26</v>
          </cell>
          <cell r="AD88">
            <v>16</v>
          </cell>
          <cell r="AE88">
            <v>10</v>
          </cell>
          <cell r="AF88">
            <v>12</v>
          </cell>
          <cell r="AG88">
            <v>11</v>
          </cell>
          <cell r="AH88">
            <v>1</v>
          </cell>
          <cell r="AK88">
            <v>220.66666666666669</v>
          </cell>
          <cell r="AL88">
            <v>128</v>
          </cell>
          <cell r="AM88">
            <v>92.666666666666686</v>
          </cell>
          <cell r="AN88">
            <v>64</v>
          </cell>
          <cell r="AO88">
            <v>72</v>
          </cell>
          <cell r="AP88">
            <v>64</v>
          </cell>
          <cell r="AQ88">
            <v>20.666666666666686</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P95">
            <v>0</v>
          </cell>
          <cell r="AK95">
            <v>0</v>
          </cell>
        </row>
        <row r="96">
          <cell r="F96">
            <v>289</v>
          </cell>
          <cell r="S96">
            <v>0</v>
          </cell>
          <cell r="X96">
            <v>0</v>
          </cell>
          <cell r="AC96">
            <v>0</v>
          </cell>
          <cell r="AF96">
            <v>0</v>
          </cell>
          <cell r="AG96">
            <v>0</v>
          </cell>
          <cell r="AH96">
            <v>0</v>
          </cell>
          <cell r="AI96">
            <v>264</v>
          </cell>
          <cell r="AK96">
            <v>553</v>
          </cell>
        </row>
        <row r="97">
          <cell r="P97">
            <v>0</v>
          </cell>
          <cell r="S97">
            <v>0</v>
          </cell>
        </row>
        <row r="98">
          <cell r="S98">
            <v>0</v>
          </cell>
          <cell r="X98">
            <v>0</v>
          </cell>
        </row>
        <row r="100">
          <cell r="AK100">
            <v>0</v>
          </cell>
        </row>
        <row r="101">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P107">
            <v>0</v>
          </cell>
          <cell r="S107">
            <v>120</v>
          </cell>
          <cell r="AC107">
            <v>0</v>
          </cell>
          <cell r="AF107">
            <v>0</v>
          </cell>
          <cell r="AG107">
            <v>0</v>
          </cell>
          <cell r="AH107">
            <v>0</v>
          </cell>
          <cell r="AI107">
            <v>0</v>
          </cell>
          <cell r="AK107">
            <v>120</v>
          </cell>
        </row>
        <row r="108">
          <cell r="F108">
            <v>375</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P109">
            <v>0</v>
          </cell>
          <cell r="S109">
            <v>250</v>
          </cell>
          <cell r="AC109">
            <v>0</v>
          </cell>
          <cell r="AF109">
            <v>0</v>
          </cell>
          <cell r="AG109">
            <v>0</v>
          </cell>
          <cell r="AH109">
            <v>0</v>
          </cell>
          <cell r="AK109">
            <v>250</v>
          </cell>
          <cell r="AM109">
            <v>0</v>
          </cell>
        </row>
        <row r="110">
          <cell r="F110">
            <v>0</v>
          </cell>
          <cell r="P110">
            <v>0</v>
          </cell>
          <cell r="S110">
            <v>250</v>
          </cell>
          <cell r="AH110">
            <v>0</v>
          </cell>
          <cell r="AK110">
            <v>250</v>
          </cell>
        </row>
        <row r="111">
          <cell r="F111">
            <v>0</v>
          </cell>
          <cell r="P111">
            <v>0</v>
          </cell>
          <cell r="S111">
            <v>0</v>
          </cell>
          <cell r="X111">
            <v>0</v>
          </cell>
          <cell r="AC111">
            <v>0</v>
          </cell>
          <cell r="AF111">
            <v>0</v>
          </cell>
          <cell r="AG111">
            <v>0</v>
          </cell>
          <cell r="AH111">
            <v>0</v>
          </cell>
          <cell r="AK111">
            <v>0</v>
          </cell>
          <cell r="AL111">
            <v>0</v>
          </cell>
          <cell r="AM111">
            <v>0</v>
          </cell>
        </row>
        <row r="112">
          <cell r="P112">
            <v>0</v>
          </cell>
          <cell r="S112">
            <v>0</v>
          </cell>
          <cell r="X112">
            <v>0</v>
          </cell>
          <cell r="AC112">
            <v>0</v>
          </cell>
          <cell r="AF112">
            <v>0</v>
          </cell>
          <cell r="AG112">
            <v>0</v>
          </cell>
          <cell r="AH112">
            <v>0</v>
          </cell>
          <cell r="AK112">
            <v>0</v>
          </cell>
        </row>
        <row r="113">
          <cell r="F113">
            <v>196</v>
          </cell>
          <cell r="P113">
            <v>273</v>
          </cell>
          <cell r="S113">
            <v>538</v>
          </cell>
          <cell r="X113">
            <v>237</v>
          </cell>
          <cell r="AC113">
            <v>172</v>
          </cell>
          <cell r="AF113">
            <v>535</v>
          </cell>
          <cell r="AG113">
            <v>535</v>
          </cell>
          <cell r="AH113">
            <v>0</v>
          </cell>
          <cell r="AI113">
            <v>952</v>
          </cell>
          <cell r="AK113">
            <v>2987</v>
          </cell>
        </row>
        <row r="114">
          <cell r="F114">
            <v>2</v>
          </cell>
          <cell r="P114">
            <v>0</v>
          </cell>
          <cell r="S114">
            <v>7</v>
          </cell>
          <cell r="X114">
            <v>40</v>
          </cell>
          <cell r="AC114">
            <v>0</v>
          </cell>
          <cell r="AF114">
            <v>0</v>
          </cell>
          <cell r="AG114">
            <v>0</v>
          </cell>
          <cell r="AH114">
            <v>0</v>
          </cell>
          <cell r="AI114">
            <v>6.7</v>
          </cell>
          <cell r="AK114">
            <v>55.7</v>
          </cell>
        </row>
        <row r="115">
          <cell r="F115">
            <v>588.33333333333337</v>
          </cell>
          <cell r="AK115">
            <v>588.33333333333337</v>
          </cell>
        </row>
        <row r="116">
          <cell r="F116">
            <v>0</v>
          </cell>
          <cell r="S116">
            <v>0</v>
          </cell>
          <cell r="X116">
            <v>0</v>
          </cell>
          <cell r="AK116">
            <v>0</v>
          </cell>
        </row>
        <row r="117">
          <cell r="F117">
            <v>5733.333333333333</v>
          </cell>
          <cell r="AK117">
            <v>5733.333333333333</v>
          </cell>
        </row>
        <row r="118">
          <cell r="F118">
            <v>0</v>
          </cell>
          <cell r="AK118">
            <v>0</v>
          </cell>
        </row>
        <row r="119">
          <cell r="F119">
            <v>-20223</v>
          </cell>
          <cell r="AK119">
            <v>-20223</v>
          </cell>
          <cell r="AL119">
            <v>-20400.07348484849</v>
          </cell>
        </row>
        <row r="120">
          <cell r="F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AK123">
            <v>-8308.373484848491</v>
          </cell>
          <cell r="AL123">
            <v>12091.699999999997</v>
          </cell>
        </row>
        <row r="124">
          <cell r="AK124">
            <v>-4318.373484848491</v>
          </cell>
        </row>
        <row r="125">
          <cell r="AK125">
            <v>-6480.7621212121303</v>
          </cell>
          <cell r="AL125">
            <v>-3043.7227272727177</v>
          </cell>
          <cell r="AM125">
            <v>-4302.289393939398</v>
          </cell>
        </row>
        <row r="127">
          <cell r="AK127">
            <v>-2162.3886363636389</v>
          </cell>
          <cell r="AN127">
            <v>0</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N134">
            <v>0</v>
          </cell>
        </row>
        <row r="136">
          <cell r="AK136">
            <v>11.69</v>
          </cell>
          <cell r="AN136" t="e">
            <v>#DIV/0!</v>
          </cell>
        </row>
        <row r="138">
          <cell r="AJ138">
            <v>0</v>
          </cell>
          <cell r="AK138">
            <v>12.33</v>
          </cell>
          <cell r="AN138" t="e">
            <v>#DIV/0!</v>
          </cell>
        </row>
        <row r="139">
          <cell r="AK139">
            <v>55902</v>
          </cell>
          <cell r="AL139">
            <v>55902</v>
          </cell>
        </row>
        <row r="141">
          <cell r="AJ141">
            <v>300</v>
          </cell>
        </row>
        <row r="142">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row>
        <row r="147">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K149">
            <v>-5.3</v>
          </cell>
          <cell r="AL149">
            <v>-5.2</v>
          </cell>
          <cell r="AM149">
            <v>-6.8</v>
          </cell>
        </row>
        <row r="150">
          <cell r="AK150">
            <v>14.129249632100526</v>
          </cell>
          <cell r="AL150">
            <v>35.135537539544195</v>
          </cell>
          <cell r="AM150">
            <v>-6.7955610930302432</v>
          </cell>
        </row>
        <row r="151">
          <cell r="AL151">
            <v>16.65759499457743</v>
          </cell>
          <cell r="AM151">
            <v>35.546987951807232</v>
          </cell>
        </row>
        <row r="153">
          <cell r="F153">
            <v>0</v>
          </cell>
          <cell r="P153">
            <v>0</v>
          </cell>
          <cell r="S153">
            <v>0</v>
          </cell>
          <cell r="X153">
            <v>0</v>
          </cell>
          <cell r="AC153">
            <v>0</v>
          </cell>
          <cell r="AI153">
            <v>0</v>
          </cell>
          <cell r="AJ153">
            <v>142</v>
          </cell>
          <cell r="AK153">
            <v>0</v>
          </cell>
        </row>
        <row r="154">
          <cell r="F154">
            <v>63</v>
          </cell>
          <cell r="P154">
            <v>370</v>
          </cell>
          <cell r="S154">
            <v>719</v>
          </cell>
          <cell r="X154">
            <v>550</v>
          </cell>
          <cell r="AC154">
            <v>480</v>
          </cell>
          <cell r="AF154">
            <v>506</v>
          </cell>
          <cell r="AG154">
            <v>506</v>
          </cell>
          <cell r="AH154">
            <v>0</v>
          </cell>
          <cell r="AK154">
            <v>2688</v>
          </cell>
        </row>
        <row r="155">
          <cell r="F155">
            <v>63</v>
          </cell>
          <cell r="P155">
            <v>160</v>
          </cell>
          <cell r="S155">
            <v>215</v>
          </cell>
          <cell r="X155">
            <v>225</v>
          </cell>
          <cell r="AC155">
            <v>250</v>
          </cell>
          <cell r="AF155">
            <v>300</v>
          </cell>
          <cell r="AG155">
            <v>300</v>
          </cell>
          <cell r="AH155">
            <v>0</v>
          </cell>
          <cell r="AK155">
            <v>913</v>
          </cell>
        </row>
        <row r="156">
          <cell r="F156">
            <v>63</v>
          </cell>
          <cell r="P156">
            <v>40</v>
          </cell>
          <cell r="S156">
            <v>93</v>
          </cell>
          <cell r="X156">
            <v>49</v>
          </cell>
          <cell r="AC156">
            <v>65</v>
          </cell>
          <cell r="AF156">
            <v>30</v>
          </cell>
          <cell r="AG156">
            <v>30</v>
          </cell>
          <cell r="AH156">
            <v>0</v>
          </cell>
          <cell r="AI156">
            <v>125</v>
          </cell>
          <cell r="AK156">
            <v>465</v>
          </cell>
        </row>
        <row r="157">
          <cell r="AK157">
            <v>0</v>
          </cell>
        </row>
        <row r="158">
          <cell r="AK158">
            <v>0</v>
          </cell>
        </row>
        <row r="159">
          <cell r="F159">
            <v>14.170833333333334</v>
          </cell>
          <cell r="AK159">
            <v>14.170833333333334</v>
          </cell>
        </row>
        <row r="160">
          <cell r="P160">
            <v>73</v>
          </cell>
          <cell r="S160">
            <v>407</v>
          </cell>
          <cell r="X160">
            <v>271.81818181818181</v>
          </cell>
          <cell r="AC160">
            <v>197</v>
          </cell>
          <cell r="AG160">
            <v>117.09090909090909</v>
          </cell>
          <cell r="AK160">
            <v>948.81818181818176</v>
          </cell>
        </row>
        <row r="161">
          <cell r="F161">
            <v>-396</v>
          </cell>
          <cell r="S161">
            <v>312</v>
          </cell>
          <cell r="X161">
            <v>278.18181818181819</v>
          </cell>
          <cell r="AC161">
            <v>283</v>
          </cell>
          <cell r="AK161">
            <v>477.18181818181819</v>
          </cell>
        </row>
        <row r="162">
          <cell r="S162">
            <v>719</v>
          </cell>
          <cell r="X162">
            <v>550</v>
          </cell>
          <cell r="AC162">
            <v>480</v>
          </cell>
        </row>
        <row r="163">
          <cell r="F163">
            <v>459</v>
          </cell>
          <cell r="P163">
            <v>0</v>
          </cell>
          <cell r="S163">
            <v>0</v>
          </cell>
          <cell r="X163">
            <v>0</v>
          </cell>
          <cell r="AC163">
            <v>0</v>
          </cell>
          <cell r="AK163">
            <v>459</v>
          </cell>
        </row>
        <row r="164">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row>
        <row r="190">
          <cell r="X190">
            <v>0</v>
          </cell>
          <cell r="AC190">
            <v>0</v>
          </cell>
          <cell r="AK190">
            <v>0</v>
          </cell>
        </row>
        <row r="191">
          <cell r="S191">
            <v>0</v>
          </cell>
          <cell r="X191">
            <v>0</v>
          </cell>
          <cell r="AC191">
            <v>0</v>
          </cell>
          <cell r="AK191">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AJ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S200">
            <v>19250</v>
          </cell>
          <cell r="X200">
            <v>44597</v>
          </cell>
          <cell r="Y200">
            <v>30041.25</v>
          </cell>
          <cell r="Z200">
            <v>14555.750000000002</v>
          </cell>
          <cell r="AA200">
            <v>14555.750000000004</v>
          </cell>
          <cell r="AC200">
            <v>36151</v>
          </cell>
          <cell r="AD200">
            <v>22308.272727272721</v>
          </cell>
          <cell r="AE200">
            <v>13842.727272727279</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5">
          <cell r="AK205">
            <v>99998</v>
          </cell>
        </row>
        <row r="209">
          <cell r="G209" t="str">
            <v xml:space="preserve"> В.О.НОВОСАД</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21">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3">
          <cell r="F243" t="str">
            <v>РОЗРАХУНОК ФІНАНСОВИХ ПОТОКІВ НА   лютий  2000 року</v>
          </cell>
        </row>
        <row r="244">
          <cell r="F244" t="str">
            <v>ПО ФІЛІАЛАХ АК КИЇВЕНЕРГО</v>
          </cell>
        </row>
        <row r="249">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AK256">
            <v>99998</v>
          </cell>
        </row>
        <row r="257">
          <cell r="F257">
            <v>0</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AK259">
            <v>825</v>
          </cell>
        </row>
        <row r="260">
          <cell r="F260">
            <v>0</v>
          </cell>
          <cell r="AK260">
            <v>0</v>
          </cell>
        </row>
        <row r="261">
          <cell r="F261">
            <v>4663.9414285714283</v>
          </cell>
          <cell r="AK261">
            <v>4663.9414285714283</v>
          </cell>
        </row>
        <row r="262">
          <cell r="F262">
            <v>3500</v>
          </cell>
          <cell r="AK262">
            <v>3500</v>
          </cell>
        </row>
        <row r="263">
          <cell r="F263">
            <v>0</v>
          </cell>
          <cell r="AK263">
            <v>0</v>
          </cell>
        </row>
        <row r="264">
          <cell r="F264">
            <v>2824</v>
          </cell>
          <cell r="P264">
            <v>0</v>
          </cell>
          <cell r="S264">
            <v>0</v>
          </cell>
          <cell r="X264">
            <v>0</v>
          </cell>
          <cell r="AC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S273">
            <v>80</v>
          </cell>
          <cell r="X273">
            <v>35</v>
          </cell>
          <cell r="AC273">
            <v>29</v>
          </cell>
          <cell r="AF273">
            <v>17.266666666666666</v>
          </cell>
          <cell r="AG273">
            <v>11.824742268041236</v>
          </cell>
          <cell r="AH273">
            <v>5.4419243986254298</v>
          </cell>
          <cell r="AI273">
            <v>0</v>
          </cell>
          <cell r="AK273">
            <v>582.62666666666655</v>
          </cell>
        </row>
        <row r="274">
          <cell r="F274">
            <v>100</v>
          </cell>
          <cell r="P274">
            <v>250</v>
          </cell>
          <cell r="S274">
            <v>50</v>
          </cell>
          <cell r="X274">
            <v>10</v>
          </cell>
          <cell r="AC274">
            <v>60</v>
          </cell>
          <cell r="AF274">
            <v>250</v>
          </cell>
          <cell r="AG274">
            <v>250</v>
          </cell>
          <cell r="AK274">
            <v>720</v>
          </cell>
        </row>
        <row r="275">
          <cell r="F275">
            <v>63</v>
          </cell>
          <cell r="P275">
            <v>40</v>
          </cell>
          <cell r="S275">
            <v>93</v>
          </cell>
          <cell r="X275">
            <v>49</v>
          </cell>
          <cell r="AC275">
            <v>65</v>
          </cell>
          <cell r="AF275">
            <v>30</v>
          </cell>
          <cell r="AG275">
            <v>30</v>
          </cell>
          <cell r="AH275">
            <v>0</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S277">
            <v>0</v>
          </cell>
          <cell r="X277">
            <v>46</v>
          </cell>
          <cell r="AC277">
            <v>195</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AK279">
            <v>269</v>
          </cell>
        </row>
        <row r="280">
          <cell r="S280">
            <v>250</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S289">
            <v>39</v>
          </cell>
          <cell r="X289">
            <v>10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S291">
            <v>110</v>
          </cell>
          <cell r="X291">
            <v>68</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AH295">
            <v>191</v>
          </cell>
          <cell r="AK295">
            <v>0</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S300">
            <v>296</v>
          </cell>
          <cell r="X300">
            <v>625</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H56">
            <v>0</v>
          </cell>
          <cell r="AI56">
            <v>0</v>
          </cell>
          <cell r="AK56">
            <v>99998</v>
          </cell>
          <cell r="AL56">
            <v>52349.522727272721</v>
          </cell>
          <cell r="AM56">
            <v>47648.477272727279</v>
          </cell>
        </row>
        <row r="57">
          <cell r="F57">
            <v>0</v>
          </cell>
          <cell r="G57">
            <v>0</v>
          </cell>
          <cell r="H57">
            <v>0</v>
          </cell>
          <cell r="T57">
            <v>0</v>
          </cell>
          <cell r="U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G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AK82">
            <v>0</v>
          </cell>
          <cell r="AL82">
            <v>0</v>
          </cell>
          <cell r="AM82">
            <v>0</v>
          </cell>
        </row>
        <row r="83">
          <cell r="F83">
            <v>1</v>
          </cell>
          <cell r="G83">
            <v>0</v>
          </cell>
          <cell r="H83">
            <v>1</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row>
        <row r="189">
          <cell r="P189">
            <v>0</v>
          </cell>
          <cell r="S189">
            <v>192.5</v>
          </cell>
          <cell r="X189">
            <v>192.5</v>
          </cell>
          <cell r="AC189">
            <v>192.5</v>
          </cell>
          <cell r="AK189">
            <v>192.5</v>
          </cell>
        </row>
        <row r="190">
          <cell r="S190">
            <v>19250</v>
          </cell>
          <cell r="X190">
            <v>15343</v>
          </cell>
          <cell r="AC190">
            <v>12185</v>
          </cell>
          <cell r="AK190">
            <v>46778</v>
          </cell>
        </row>
        <row r="191">
          <cell r="AK191">
            <v>46778</v>
          </cell>
        </row>
        <row r="192">
          <cell r="X192">
            <v>0</v>
          </cell>
          <cell r="AC192">
            <v>0</v>
          </cell>
          <cell r="AK192">
            <v>0</v>
          </cell>
        </row>
        <row r="193">
          <cell r="X193">
            <v>0</v>
          </cell>
          <cell r="AC193">
            <v>0</v>
          </cell>
          <cell r="AK193">
            <v>0</v>
          </cell>
        </row>
        <row r="194">
          <cell r="X194">
            <v>82.5</v>
          </cell>
          <cell r="AC194">
            <v>82.5</v>
          </cell>
        </row>
        <row r="195">
          <cell r="X195">
            <v>0</v>
          </cell>
          <cell r="AC195">
            <v>0</v>
          </cell>
          <cell r="AK195">
            <v>0</v>
          </cell>
        </row>
        <row r="196">
          <cell r="S196">
            <v>0</v>
          </cell>
          <cell r="X196">
            <v>0</v>
          </cell>
          <cell r="AC196">
            <v>0</v>
          </cell>
          <cell r="AK196">
            <v>0</v>
          </cell>
        </row>
        <row r="198">
          <cell r="X198">
            <v>44.8</v>
          </cell>
          <cell r="AC198">
            <v>36.700000000000003</v>
          </cell>
          <cell r="AK198">
            <v>81.5</v>
          </cell>
        </row>
        <row r="199">
          <cell r="X199">
            <v>61.9</v>
          </cell>
          <cell r="AC199">
            <v>50.6</v>
          </cell>
          <cell r="AK199">
            <v>112.5</v>
          </cell>
        </row>
        <row r="200">
          <cell r="F200">
            <v>75</v>
          </cell>
          <cell r="P200">
            <v>75</v>
          </cell>
          <cell r="AJ200">
            <v>0</v>
          </cell>
        </row>
        <row r="201">
          <cell r="S201">
            <v>653</v>
          </cell>
          <cell r="X201">
            <v>653</v>
          </cell>
          <cell r="AC201">
            <v>653</v>
          </cell>
          <cell r="AK201">
            <v>653</v>
          </cell>
        </row>
        <row r="202">
          <cell r="S202">
            <v>0</v>
          </cell>
          <cell r="X202">
            <v>29254</v>
          </cell>
          <cell r="AC202">
            <v>23966</v>
          </cell>
          <cell r="AK202">
            <v>53220</v>
          </cell>
        </row>
        <row r="203">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10">
          <cell r="AK210">
            <v>99998</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P50">
            <v>56</v>
          </cell>
          <cell r="S50">
            <v>625</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P62">
            <v>0</v>
          </cell>
          <cell r="X62">
            <v>0</v>
          </cell>
          <cell r="AH62">
            <v>0</v>
          </cell>
          <cell r="AK62">
            <v>0</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X65">
            <v>175.20000000000002</v>
          </cell>
          <cell r="AC65">
            <v>159.20000000000002</v>
          </cell>
          <cell r="AF65">
            <v>444.2</v>
          </cell>
          <cell r="AG65">
            <v>367.2</v>
          </cell>
          <cell r="AH65">
            <v>0</v>
          </cell>
          <cell r="AK65">
            <v>2781.3999999999996</v>
          </cell>
          <cell r="AL65">
            <v>646.20000000000005</v>
          </cell>
          <cell r="AM65">
            <v>2135.1999999999998</v>
          </cell>
          <cell r="AO65">
            <v>376</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385</v>
          </cell>
          <cell r="X202">
            <v>385</v>
          </cell>
          <cell r="AC202">
            <v>385</v>
          </cell>
          <cell r="AK202">
            <v>385</v>
          </cell>
          <cell r="AN202">
            <v>195.28</v>
          </cell>
        </row>
        <row r="203">
          <cell r="S203">
            <v>0</v>
          </cell>
          <cell r="X203">
            <v>5159</v>
          </cell>
          <cell r="AC203">
            <v>6200</v>
          </cell>
          <cell r="AK203">
            <v>11358</v>
          </cell>
          <cell r="AN203">
            <v>14810</v>
          </cell>
        </row>
        <row r="204">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AK262">
            <v>61871</v>
          </cell>
        </row>
        <row r="263">
          <cell r="F263">
            <v>11292</v>
          </cell>
          <cell r="AK263">
            <v>11292</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P278">
            <v>56</v>
          </cell>
          <cell r="S278">
            <v>625</v>
          </cell>
          <cell r="X278">
            <v>75</v>
          </cell>
          <cell r="AC278">
            <v>40</v>
          </cell>
          <cell r="AF278">
            <v>436</v>
          </cell>
          <cell r="AG278">
            <v>436</v>
          </cell>
          <cell r="AH278">
            <v>0</v>
          </cell>
          <cell r="AI278">
            <v>0</v>
          </cell>
          <cell r="AK278">
            <v>1424</v>
          </cell>
        </row>
        <row r="279">
          <cell r="F279">
            <v>246.8</v>
          </cell>
          <cell r="P279">
            <v>10</v>
          </cell>
          <cell r="S279">
            <v>0</v>
          </cell>
          <cell r="X279">
            <v>0</v>
          </cell>
          <cell r="AC279">
            <v>20</v>
          </cell>
          <cell r="AF279">
            <v>25.6</v>
          </cell>
          <cell r="AG279">
            <v>25.6</v>
          </cell>
          <cell r="AH279">
            <v>0</v>
          </cell>
          <cell r="AI279">
            <v>0</v>
          </cell>
          <cell r="AK279">
            <v>302.40000000000003</v>
          </cell>
        </row>
        <row r="280">
          <cell r="F280">
            <v>60</v>
          </cell>
          <cell r="P280">
            <v>190</v>
          </cell>
          <cell r="S280">
            <v>690</v>
          </cell>
          <cell r="X280">
            <v>0</v>
          </cell>
          <cell r="AC280">
            <v>60</v>
          </cell>
          <cell r="AF280">
            <v>444.2</v>
          </cell>
          <cell r="AG280">
            <v>444.2</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S284">
            <v>2599.8000000000002</v>
          </cell>
          <cell r="X284">
            <v>0</v>
          </cell>
          <cell r="AC284">
            <v>0</v>
          </cell>
          <cell r="AF284">
            <v>723.2</v>
          </cell>
          <cell r="AG284">
            <v>253.12</v>
          </cell>
          <cell r="AH284">
            <v>470.08000000000004</v>
          </cell>
          <cell r="AI284">
            <v>0</v>
          </cell>
          <cell r="AK284">
            <v>3398.2</v>
          </cell>
        </row>
        <row r="285">
          <cell r="AK285">
            <v>363.66666666666663</v>
          </cell>
        </row>
        <row r="286">
          <cell r="S286">
            <v>250</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S290">
            <v>770.19999999999982</v>
          </cell>
          <cell r="X290">
            <v>175.20000000000002</v>
          </cell>
          <cell r="AC290">
            <v>99.200000000000017</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S297">
            <v>225.60000000000002</v>
          </cell>
          <cell r="X297">
            <v>92.000000000000014</v>
          </cell>
          <cell r="AC297">
            <v>67.2</v>
          </cell>
          <cell r="AF297">
            <v>180</v>
          </cell>
          <cell r="AG297">
            <v>148.96</v>
          </cell>
          <cell r="AH297">
            <v>31.039999999999992</v>
          </cell>
          <cell r="AI297">
            <v>507.20000000000005</v>
          </cell>
          <cell r="AK297">
            <v>2077.6999999999998</v>
          </cell>
        </row>
        <row r="298">
          <cell r="P298">
            <v>0</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AH301">
            <v>191</v>
          </cell>
          <cell r="AK301">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F303">
            <v>691.19999999999982</v>
          </cell>
          <cell r="AG303">
            <v>388.15999999999985</v>
          </cell>
          <cell r="AH303">
            <v>303.03999999999996</v>
          </cell>
          <cell r="AK303">
            <v>100570.65748917751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row>
        <row r="47">
          <cell r="F47">
            <v>0.8</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G51">
            <v>0</v>
          </cell>
          <cell r="P51">
            <v>0</v>
          </cell>
          <cell r="X51">
            <v>0</v>
          </cell>
          <cell r="Y51">
            <v>0</v>
          </cell>
          <cell r="Z51">
            <v>0</v>
          </cell>
          <cell r="AC51">
            <v>0</v>
          </cell>
          <cell r="AD51">
            <v>0</v>
          </cell>
          <cell r="AE51">
            <v>0</v>
          </cell>
          <cell r="AH51">
            <v>0</v>
          </cell>
          <cell r="AK51">
            <v>0</v>
          </cell>
          <cell r="AL51">
            <v>0</v>
          </cell>
          <cell r="AM51">
            <v>0</v>
          </cell>
          <cell r="AN51">
            <v>0</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S55">
            <v>2830</v>
          </cell>
          <cell r="T55">
            <v>2830</v>
          </cell>
          <cell r="U55">
            <v>0</v>
          </cell>
          <cell r="X55">
            <v>12455</v>
          </cell>
          <cell r="Y55">
            <v>8146</v>
          </cell>
          <cell r="Z55">
            <v>4309</v>
          </cell>
          <cell r="AC55">
            <v>10588</v>
          </cell>
          <cell r="AD55">
            <v>6279</v>
          </cell>
          <cell r="AE55">
            <v>4309</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P62">
            <v>0</v>
          </cell>
          <cell r="X62">
            <v>0</v>
          </cell>
          <cell r="AH62">
            <v>0</v>
          </cell>
          <cell r="AK62">
            <v>0</v>
          </cell>
          <cell r="AN62">
            <v>0</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G64">
            <v>0</v>
          </cell>
          <cell r="T64">
            <v>18</v>
          </cell>
          <cell r="U64">
            <v>95</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X65">
            <v>218</v>
          </cell>
          <cell r="AC65">
            <v>195</v>
          </cell>
          <cell r="AF65">
            <v>400</v>
          </cell>
          <cell r="AG65">
            <v>400</v>
          </cell>
          <cell r="AH65">
            <v>0</v>
          </cell>
          <cell r="AK65">
            <v>3860</v>
          </cell>
          <cell r="AL65">
            <v>696</v>
          </cell>
          <cell r="AM65">
            <v>3164</v>
          </cell>
          <cell r="AN65">
            <v>2751</v>
          </cell>
          <cell r="AP65">
            <v>646</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row>
        <row r="70">
          <cell r="F70">
            <v>0</v>
          </cell>
          <cell r="G70">
            <v>0</v>
          </cell>
          <cell r="H70">
            <v>0</v>
          </cell>
          <cell r="P70">
            <v>5</v>
          </cell>
          <cell r="S70">
            <v>25</v>
          </cell>
          <cell r="X70">
            <v>12</v>
          </cell>
          <cell r="Y70">
            <v>8</v>
          </cell>
          <cell r="Z70">
            <v>4</v>
          </cell>
          <cell r="AC70">
            <v>8</v>
          </cell>
          <cell r="AD70">
            <v>5</v>
          </cell>
          <cell r="AE70">
            <v>3</v>
          </cell>
          <cell r="AF70">
            <v>12</v>
          </cell>
          <cell r="AG70">
            <v>12</v>
          </cell>
          <cell r="AH70">
            <v>0</v>
          </cell>
          <cell r="AK70">
            <v>62</v>
          </cell>
          <cell r="AL70">
            <v>18</v>
          </cell>
          <cell r="AM70">
            <v>44</v>
          </cell>
          <cell r="AN70">
            <v>44</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X72">
            <v>0</v>
          </cell>
          <cell r="AC72">
            <v>0</v>
          </cell>
          <cell r="AF72">
            <v>0</v>
          </cell>
          <cell r="AG72">
            <v>0</v>
          </cell>
          <cell r="AH72">
            <v>0</v>
          </cell>
          <cell r="AK72">
            <v>0</v>
          </cell>
          <cell r="AL72">
            <v>0</v>
          </cell>
          <cell r="AM72">
            <v>0</v>
          </cell>
          <cell r="AN72">
            <v>0</v>
          </cell>
        </row>
        <row r="73">
          <cell r="G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T76">
            <v>0</v>
          </cell>
          <cell r="U76">
            <v>0</v>
          </cell>
          <cell r="Y76">
            <v>0</v>
          </cell>
          <cell r="Z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R78">
            <v>614.33333333333337</v>
          </cell>
        </row>
        <row r="79">
          <cell r="G79">
            <v>0</v>
          </cell>
          <cell r="H79">
            <v>0</v>
          </cell>
          <cell r="P79">
            <v>0</v>
          </cell>
          <cell r="S79">
            <v>0</v>
          </cell>
          <cell r="AK79">
            <v>364</v>
          </cell>
          <cell r="AL79">
            <v>206</v>
          </cell>
          <cell r="AM79">
            <v>158</v>
          </cell>
          <cell r="AN79">
            <v>158</v>
          </cell>
          <cell r="AR79">
            <v>158</v>
          </cell>
        </row>
        <row r="80">
          <cell r="F80">
            <v>42</v>
          </cell>
          <cell r="G80">
            <v>16</v>
          </cell>
          <cell r="H80">
            <v>26</v>
          </cell>
          <cell r="P80">
            <v>8.6666666666666661</v>
          </cell>
          <cell r="S80">
            <v>222.33333333333334</v>
          </cell>
          <cell r="X80">
            <v>18.666666666666668</v>
          </cell>
          <cell r="AC80">
            <v>13.333333333333334</v>
          </cell>
          <cell r="AF80">
            <v>45.666666666666664</v>
          </cell>
          <cell r="AG80">
            <v>27.4</v>
          </cell>
          <cell r="AH80">
            <v>18.266666666666666</v>
          </cell>
          <cell r="AI80">
            <v>18.600000000000001</v>
          </cell>
          <cell r="AK80">
            <v>332.4</v>
          </cell>
          <cell r="AL80">
            <v>24.666666666666664</v>
          </cell>
          <cell r="AM80">
            <v>307.73333333333329</v>
          </cell>
          <cell r="AN80">
            <v>275.73333333333335</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row>
        <row r="82">
          <cell r="G82">
            <v>0</v>
          </cell>
          <cell r="H82">
            <v>0</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T85">
            <v>452.808109090909</v>
          </cell>
          <cell r="U85">
            <v>471.29007272727262</v>
          </cell>
          <cell r="V85">
            <v>0</v>
          </cell>
          <cell r="W85">
            <v>0</v>
          </cell>
          <cell r="Y85">
            <v>351</v>
          </cell>
          <cell r="Z85">
            <v>185.2</v>
          </cell>
          <cell r="AA85">
            <v>0</v>
          </cell>
          <cell r="AB85">
            <v>0</v>
          </cell>
          <cell r="AD85">
            <v>253</v>
          </cell>
          <cell r="AE85">
            <v>174.18</v>
          </cell>
          <cell r="AH85">
            <v>113.89272727272737</v>
          </cell>
          <cell r="AI85">
            <v>274</v>
          </cell>
          <cell r="AK85">
            <v>4652.1072727272731</v>
          </cell>
          <cell r="AL85">
            <v>1544.6200000000001</v>
          </cell>
          <cell r="AM85">
            <v>3107.4872727272732</v>
          </cell>
          <cell r="AN85">
            <v>664.48</v>
          </cell>
        </row>
        <row r="86">
          <cell r="AL86">
            <v>23824.62</v>
          </cell>
          <cell r="AN86">
            <v>0</v>
          </cell>
        </row>
        <row r="87">
          <cell r="F87">
            <v>7538</v>
          </cell>
          <cell r="G87">
            <v>7538</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M89">
            <v>0</v>
          </cell>
          <cell r="AN89">
            <v>0</v>
          </cell>
          <cell r="AO89">
            <v>0</v>
          </cell>
          <cell r="AP89">
            <v>0</v>
          </cell>
          <cell r="AQ89">
            <v>0</v>
          </cell>
          <cell r="AR89">
            <v>-1</v>
          </cell>
        </row>
        <row r="90">
          <cell r="F90">
            <v>479</v>
          </cell>
          <cell r="G90">
            <v>378</v>
          </cell>
          <cell r="H90">
            <v>101</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AN93">
            <v>0</v>
          </cell>
        </row>
        <row r="94">
          <cell r="AN94">
            <v>0</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P97">
            <v>689</v>
          </cell>
          <cell r="S97">
            <v>2408</v>
          </cell>
          <cell r="X97">
            <v>218</v>
          </cell>
          <cell r="Y97">
            <v>17514.503030303029</v>
          </cell>
          <cell r="AC97">
            <v>195</v>
          </cell>
          <cell r="AD97">
            <v>13622.695151515152</v>
          </cell>
          <cell r="AF97">
            <v>400</v>
          </cell>
          <cell r="AG97">
            <v>400</v>
          </cell>
          <cell r="AH97">
            <v>0</v>
          </cell>
          <cell r="AI97">
            <v>54.400000000000006</v>
          </cell>
          <cell r="AJ97">
            <v>0</v>
          </cell>
          <cell r="AK97">
            <v>4914.3999999999996</v>
          </cell>
          <cell r="AL97">
            <v>59776.883030303026</v>
          </cell>
        </row>
        <row r="98">
          <cell r="F98">
            <v>0</v>
          </cell>
          <cell r="P98">
            <v>689</v>
          </cell>
          <cell r="S98">
            <v>2348</v>
          </cell>
          <cell r="X98">
            <v>218</v>
          </cell>
          <cell r="AC98">
            <v>195</v>
          </cell>
          <cell r="AF98">
            <v>400</v>
          </cell>
          <cell r="AG98">
            <v>400</v>
          </cell>
          <cell r="AH98">
            <v>0</v>
          </cell>
          <cell r="AI98">
            <v>54.400000000000006</v>
          </cell>
          <cell r="AK98">
            <v>3914.4</v>
          </cell>
          <cell r="AL98">
            <v>58993.683030303029</v>
          </cell>
          <cell r="AM98">
            <v>31922.973706111836</v>
          </cell>
        </row>
        <row r="99">
          <cell r="F99">
            <v>0</v>
          </cell>
          <cell r="P99">
            <v>0</v>
          </cell>
          <cell r="X99">
            <v>0</v>
          </cell>
          <cell r="AK99">
            <v>0</v>
          </cell>
        </row>
        <row r="100">
          <cell r="F100">
            <v>850</v>
          </cell>
          <cell r="P100">
            <v>0</v>
          </cell>
          <cell r="S100">
            <v>60</v>
          </cell>
          <cell r="X100">
            <v>0</v>
          </cell>
          <cell r="AC100">
            <v>0</v>
          </cell>
          <cell r="AF100">
            <v>0</v>
          </cell>
          <cell r="AG100">
            <v>0</v>
          </cell>
          <cell r="AH100">
            <v>0</v>
          </cell>
          <cell r="AI100">
            <v>0</v>
          </cell>
          <cell r="AK100">
            <v>1000</v>
          </cell>
        </row>
        <row r="101">
          <cell r="P101">
            <v>0</v>
          </cell>
          <cell r="S101">
            <v>0</v>
          </cell>
        </row>
        <row r="102">
          <cell r="F102">
            <v>0</v>
          </cell>
          <cell r="S102">
            <v>0</v>
          </cell>
          <cell r="X102">
            <v>0</v>
          </cell>
        </row>
        <row r="104">
          <cell r="AK104">
            <v>0</v>
          </cell>
        </row>
        <row r="105">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700</v>
          </cell>
          <cell r="AK119">
            <v>700</v>
          </cell>
        </row>
        <row r="120">
          <cell r="F120">
            <v>1000</v>
          </cell>
          <cell r="S120">
            <v>0</v>
          </cell>
          <cell r="X120">
            <v>0</v>
          </cell>
          <cell r="AF120">
            <v>0</v>
          </cell>
          <cell r="AK120">
            <v>1000</v>
          </cell>
        </row>
        <row r="121">
          <cell r="F121">
            <v>3500</v>
          </cell>
          <cell r="AK121">
            <v>3500</v>
          </cell>
        </row>
        <row r="122">
          <cell r="AK122">
            <v>0</v>
          </cell>
        </row>
        <row r="123">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row>
        <row r="127">
          <cell r="AK127">
            <v>-7171.8031212121205</v>
          </cell>
          <cell r="AL127">
            <v>6264</v>
          </cell>
        </row>
        <row r="128">
          <cell r="AK128">
            <v>-7171.8031212121205</v>
          </cell>
        </row>
        <row r="129">
          <cell r="AK129">
            <v>-10245.433030303029</v>
          </cell>
          <cell r="AL129">
            <v>5888.0262938881679</v>
          </cell>
          <cell r="AM129">
            <v>-16998.709324191197</v>
          </cell>
        </row>
        <row r="131">
          <cell r="AK131">
            <v>-3073.6299090909088</v>
          </cell>
          <cell r="AO131">
            <v>0</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O137" t="e">
            <v>#DIV/0!</v>
          </cell>
        </row>
        <row r="138">
          <cell r="AK138">
            <v>0</v>
          </cell>
          <cell r="AO138">
            <v>0</v>
          </cell>
        </row>
        <row r="140">
          <cell r="AK140">
            <v>9.56</v>
          </cell>
          <cell r="AO140" t="e">
            <v>#DIV/0!</v>
          </cell>
        </row>
        <row r="142">
          <cell r="AJ142">
            <v>0</v>
          </cell>
          <cell r="AK142">
            <v>8.07</v>
          </cell>
          <cell r="AO142" t="e">
            <v>#DIV/0!</v>
          </cell>
        </row>
        <row r="143">
          <cell r="AK143">
            <v>37810</v>
          </cell>
          <cell r="AL143">
            <v>37810</v>
          </cell>
        </row>
        <row r="145">
          <cell r="AJ145">
            <v>300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AK150">
            <v>0</v>
          </cell>
        </row>
        <row r="151">
          <cell r="AK151">
            <v>47883</v>
          </cell>
          <cell r="AL151">
            <v>37810</v>
          </cell>
          <cell r="AM151">
            <v>10073</v>
          </cell>
        </row>
        <row r="152">
          <cell r="AK152">
            <v>0</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320</v>
          </cell>
          <cell r="P158">
            <v>810</v>
          </cell>
          <cell r="S158">
            <v>1487</v>
          </cell>
          <cell r="X158">
            <v>2754</v>
          </cell>
          <cell r="AC158">
            <v>1364</v>
          </cell>
          <cell r="AF158">
            <v>1173</v>
          </cell>
          <cell r="AG158">
            <v>1100</v>
          </cell>
          <cell r="AH158">
            <v>73</v>
          </cell>
          <cell r="AK158">
            <v>7908</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P161">
            <v>110</v>
          </cell>
          <cell r="S161">
            <v>59</v>
          </cell>
          <cell r="X161">
            <v>74</v>
          </cell>
          <cell r="AB161">
            <v>9</v>
          </cell>
          <cell r="AC161">
            <v>34</v>
          </cell>
          <cell r="AF161">
            <v>115</v>
          </cell>
          <cell r="AG161">
            <v>115</v>
          </cell>
          <cell r="AK161">
            <v>277</v>
          </cell>
        </row>
        <row r="162">
          <cell r="AK162">
            <v>0</v>
          </cell>
        </row>
        <row r="163">
          <cell r="F163">
            <v>14.170833333333334</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S166">
            <v>1487</v>
          </cell>
          <cell r="X166">
            <v>2754</v>
          </cell>
          <cell r="AC166">
            <v>1364</v>
          </cell>
        </row>
        <row r="167">
          <cell r="F167">
            <v>60</v>
          </cell>
          <cell r="P167">
            <v>0</v>
          </cell>
          <cell r="S167">
            <v>0</v>
          </cell>
          <cell r="X167">
            <v>0</v>
          </cell>
          <cell r="AC167">
            <v>0</v>
          </cell>
          <cell r="AK167">
            <v>60</v>
          </cell>
        </row>
        <row r="168">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3500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80">
          <cell r="F180">
            <v>8302</v>
          </cell>
          <cell r="P180">
            <v>386.99999999999977</v>
          </cell>
          <cell r="S180">
            <v>2471</v>
          </cell>
          <cell r="X180">
            <v>523.33333333333189</v>
          </cell>
          <cell r="AC180">
            <v>535.66666666666731</v>
          </cell>
          <cell r="AF180">
            <v>1453.6666666666665</v>
          </cell>
          <cell r="AG180">
            <v>733</v>
          </cell>
          <cell r="AH180">
            <v>721.66666666666663</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14.7</v>
          </cell>
          <cell r="X187">
            <v>64.7</v>
          </cell>
          <cell r="AC187">
            <v>55</v>
          </cell>
          <cell r="AK187">
            <v>134.4</v>
          </cell>
          <cell r="AO187">
            <v>221.49122807017542</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AK192">
            <v>25873</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AM208">
            <v>0</v>
          </cell>
          <cell r="AO208">
            <v>52</v>
          </cell>
          <cell r="AP208">
            <v>52</v>
          </cell>
        </row>
        <row r="209">
          <cell r="X209">
            <v>12455</v>
          </cell>
          <cell r="AC209">
            <v>10588</v>
          </cell>
          <cell r="AK209">
            <v>25872</v>
          </cell>
          <cell r="AL209">
            <v>14425</v>
          </cell>
          <cell r="AM209">
            <v>11447</v>
          </cell>
          <cell r="AO209">
            <v>14862</v>
          </cell>
          <cell r="AP209">
            <v>3164.427048260382</v>
          </cell>
          <cell r="AQ209">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S257">
            <v>7710.7648484848487</v>
          </cell>
          <cell r="X257">
            <v>4714.5030303030289</v>
          </cell>
          <cell r="AC257">
            <v>2516.6951515151522</v>
          </cell>
          <cell r="AF257">
            <v>4357.5593939393939</v>
          </cell>
          <cell r="AG257">
            <v>3406</v>
          </cell>
          <cell r="AH257">
            <v>952.89272727272737</v>
          </cell>
          <cell r="AJ257">
            <v>7599</v>
          </cell>
          <cell r="AK257">
            <v>27115.242424242424</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S260">
            <v>2828</v>
          </cell>
          <cell r="T260">
            <v>1887.8566666666666</v>
          </cell>
          <cell r="U260">
            <v>1017.81</v>
          </cell>
          <cell r="X260">
            <v>1333.6666666666656</v>
          </cell>
          <cell r="Y260">
            <v>2289</v>
          </cell>
          <cell r="Z260">
            <v>1210.6666666666672</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AK266">
            <v>0</v>
          </cell>
        </row>
        <row r="267">
          <cell r="F267">
            <v>2381.4</v>
          </cell>
          <cell r="AK267">
            <v>2381.4</v>
          </cell>
        </row>
        <row r="268">
          <cell r="F268">
            <v>3500</v>
          </cell>
          <cell r="AK268">
            <v>3500</v>
          </cell>
        </row>
        <row r="269">
          <cell r="F269">
            <v>0</v>
          </cell>
          <cell r="AK269">
            <v>0</v>
          </cell>
        </row>
        <row r="270">
          <cell r="F270">
            <v>606</v>
          </cell>
          <cell r="P270">
            <v>0</v>
          </cell>
          <cell r="S270">
            <v>0</v>
          </cell>
          <cell r="X270">
            <v>0</v>
          </cell>
          <cell r="AC270">
            <v>0</v>
          </cell>
          <cell r="AF270">
            <v>0</v>
          </cell>
          <cell r="AG270">
            <v>0</v>
          </cell>
          <cell r="AH270">
            <v>0</v>
          </cell>
          <cell r="AI270">
            <v>0</v>
          </cell>
          <cell r="AK270">
            <v>606</v>
          </cell>
        </row>
        <row r="271">
          <cell r="F271">
            <v>4200</v>
          </cell>
          <cell r="AK271">
            <v>4200</v>
          </cell>
        </row>
        <row r="272">
          <cell r="F272">
            <v>83</v>
          </cell>
          <cell r="P272">
            <v>0</v>
          </cell>
          <cell r="S272">
            <v>0</v>
          </cell>
          <cell r="X272">
            <v>0</v>
          </cell>
          <cell r="AC272">
            <v>0</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S278">
            <v>750</v>
          </cell>
          <cell r="X278">
            <v>102</v>
          </cell>
          <cell r="AC278">
            <v>97</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S283">
            <v>0</v>
          </cell>
          <cell r="X283">
            <v>0</v>
          </cell>
          <cell r="AC283">
            <v>0</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AK285">
            <v>364</v>
          </cell>
        </row>
        <row r="286">
          <cell r="S286">
            <v>250</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S290">
            <v>1738</v>
          </cell>
          <cell r="X290">
            <v>118</v>
          </cell>
          <cell r="AC290">
            <v>95</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S296">
            <v>355</v>
          </cell>
          <cell r="X296">
            <v>221.66666666666663</v>
          </cell>
          <cell r="AC296">
            <v>84.333333333333329</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P299">
            <v>66</v>
          </cell>
          <cell r="S299">
            <v>0</v>
          </cell>
          <cell r="X299">
            <v>28.333333333333332</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AH301">
            <v>191</v>
          </cell>
          <cell r="AK301">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AK309">
            <v>0</v>
          </cell>
        </row>
        <row r="310">
          <cell r="P310">
            <v>0</v>
          </cell>
          <cell r="AK310">
            <v>0</v>
          </cell>
        </row>
        <row r="311">
          <cell r="S311">
            <v>0</v>
          </cell>
          <cell r="AK311">
            <v>0</v>
          </cell>
        </row>
        <row r="312">
          <cell r="F312">
            <v>3500</v>
          </cell>
          <cell r="AK312">
            <v>3500</v>
          </cell>
        </row>
        <row r="313">
          <cell r="S313">
            <v>0</v>
          </cell>
        </row>
        <row r="314">
          <cell r="F314">
            <v>0</v>
          </cell>
          <cell r="AK314">
            <v>0</v>
          </cell>
        </row>
        <row r="315">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row>
        <row r="336">
          <cell r="AK336">
            <v>606</v>
          </cell>
          <cell r="AM336">
            <v>606</v>
          </cell>
        </row>
        <row r="337">
          <cell r="AK337">
            <v>4200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row>
        <row r="348">
          <cell r="AK348">
            <v>712</v>
          </cell>
        </row>
        <row r="349">
          <cell r="AK349">
            <v>0</v>
          </cell>
          <cell r="AM349">
            <v>0</v>
          </cell>
        </row>
        <row r="350">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row>
        <row r="353">
          <cell r="AK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row>
        <row r="397">
          <cell r="F397">
            <v>0</v>
          </cell>
          <cell r="G397">
            <v>0</v>
          </cell>
          <cell r="P397">
            <v>0</v>
          </cell>
          <cell r="X397">
            <v>0</v>
          </cell>
          <cell r="Y397">
            <v>0</v>
          </cell>
          <cell r="AC397">
            <v>0</v>
          </cell>
          <cell r="AD397">
            <v>0</v>
          </cell>
          <cell r="AK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P407">
            <v>35.666666666666664</v>
          </cell>
          <cell r="X407">
            <v>0</v>
          </cell>
          <cell r="Y407">
            <v>0</v>
          </cell>
          <cell r="AC407">
            <v>0</v>
          </cell>
          <cell r="AD407">
            <v>0</v>
          </cell>
          <cell r="AK407">
            <v>43</v>
          </cell>
          <cell r="AL407">
            <v>39.666666666666664</v>
          </cell>
        </row>
        <row r="408">
          <cell r="F408">
            <v>0</v>
          </cell>
          <cell r="G408">
            <v>0</v>
          </cell>
          <cell r="P408">
            <v>0</v>
          </cell>
          <cell r="X408">
            <v>0</v>
          </cell>
          <cell r="Y408">
            <v>0</v>
          </cell>
          <cell r="AC408">
            <v>0</v>
          </cell>
          <cell r="AD408">
            <v>0</v>
          </cell>
          <cell r="AK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1" refreshError="1">
        <row r="33">
          <cell r="P33">
            <v>12306</v>
          </cell>
          <cell r="S33">
            <v>37211</v>
          </cell>
          <cell r="X33">
            <v>13845</v>
          </cell>
          <cell r="AC33">
            <v>7693</v>
          </cell>
          <cell r="AF33">
            <v>19609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0.85</v>
          </cell>
          <cell r="P49">
            <v>0.85</v>
          </cell>
          <cell r="S49">
            <v>0.85</v>
          </cell>
          <cell r="X49">
            <v>0.85</v>
          </cell>
          <cell r="AC49">
            <v>0.85</v>
          </cell>
          <cell r="AF49">
            <v>0.85</v>
          </cell>
          <cell r="AG49">
            <v>0.85</v>
          </cell>
          <cell r="AH49">
            <v>0.85</v>
          </cell>
        </row>
        <row r="51">
          <cell r="F51">
            <v>735</v>
          </cell>
          <cell r="G51">
            <v>327</v>
          </cell>
          <cell r="H51">
            <v>408</v>
          </cell>
          <cell r="P51">
            <v>145.6</v>
          </cell>
          <cell r="S51">
            <v>1069.6666666666665</v>
          </cell>
          <cell r="T51">
            <v>534.83333333333326</v>
          </cell>
          <cell r="U51">
            <v>534.83333333333326</v>
          </cell>
          <cell r="X51">
            <v>223.4</v>
          </cell>
          <cell r="Y51">
            <v>160</v>
          </cell>
          <cell r="Z51">
            <v>63.400000000000006</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X52">
            <v>128</v>
          </cell>
          <cell r="Y52">
            <v>92</v>
          </cell>
          <cell r="Z52">
            <v>36</v>
          </cell>
          <cell r="AC52">
            <v>89</v>
          </cell>
          <cell r="AD52">
            <v>63</v>
          </cell>
          <cell r="AE52">
            <v>26</v>
          </cell>
          <cell r="AF52">
            <v>616</v>
          </cell>
          <cell r="AG52">
            <v>616</v>
          </cell>
          <cell r="AH52">
            <v>0</v>
          </cell>
          <cell r="AK52">
            <v>1849</v>
          </cell>
          <cell r="AL52">
            <v>375</v>
          </cell>
          <cell r="AM52">
            <v>1474</v>
          </cell>
          <cell r="AN52">
            <v>1474</v>
          </cell>
        </row>
        <row r="53">
          <cell r="G53">
            <v>0</v>
          </cell>
          <cell r="P53">
            <v>0</v>
          </cell>
          <cell r="X53">
            <v>2.5499999999999998</v>
          </cell>
          <cell r="Y53">
            <v>2</v>
          </cell>
          <cell r="Z53">
            <v>0.54999999999999982</v>
          </cell>
          <cell r="AC53">
            <v>0</v>
          </cell>
          <cell r="AD53">
            <v>0</v>
          </cell>
          <cell r="AE53">
            <v>0</v>
          </cell>
          <cell r="AH53">
            <v>0</v>
          </cell>
          <cell r="AK53">
            <v>2.5499999999999998</v>
          </cell>
          <cell r="AL53">
            <v>2</v>
          </cell>
          <cell r="AM53">
            <v>0.54999999999999982</v>
          </cell>
          <cell r="AN53">
            <v>0.54999999999999982</v>
          </cell>
        </row>
        <row r="54">
          <cell r="F54">
            <v>561</v>
          </cell>
          <cell r="G54">
            <v>249</v>
          </cell>
          <cell r="H54">
            <v>312</v>
          </cell>
          <cell r="P54">
            <v>30</v>
          </cell>
          <cell r="S54">
            <v>79</v>
          </cell>
          <cell r="X54">
            <v>69</v>
          </cell>
          <cell r="Y54">
            <v>50</v>
          </cell>
          <cell r="Z54">
            <v>19</v>
          </cell>
          <cell r="AC54">
            <v>55</v>
          </cell>
          <cell r="AD54">
            <v>39</v>
          </cell>
          <cell r="AE54">
            <v>16</v>
          </cell>
          <cell r="AF54">
            <v>4</v>
          </cell>
          <cell r="AG54">
            <v>3</v>
          </cell>
          <cell r="AH54">
            <v>0</v>
          </cell>
          <cell r="AK54">
            <v>954</v>
          </cell>
          <cell r="AL54">
            <v>404</v>
          </cell>
          <cell r="AM54">
            <v>550</v>
          </cell>
          <cell r="AN54">
            <v>550</v>
          </cell>
        </row>
        <row r="55">
          <cell r="F55">
            <v>1</v>
          </cell>
          <cell r="G55">
            <v>0</v>
          </cell>
          <cell r="H55">
            <v>1</v>
          </cell>
          <cell r="P55">
            <v>27.766666666666676</v>
          </cell>
          <cell r="S55">
            <v>613</v>
          </cell>
          <cell r="T55">
            <v>478.14000000000004</v>
          </cell>
          <cell r="U55">
            <v>134.85999999999996</v>
          </cell>
          <cell r="X55">
            <v>453</v>
          </cell>
          <cell r="Y55">
            <v>325</v>
          </cell>
          <cell r="Z55">
            <v>128</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S56">
            <v>13.666666666666666</v>
          </cell>
          <cell r="T56">
            <v>13.666666666666666</v>
          </cell>
          <cell r="U56">
            <v>0</v>
          </cell>
          <cell r="X56">
            <v>277</v>
          </cell>
          <cell r="Y56">
            <v>199</v>
          </cell>
          <cell r="Z56">
            <v>78</v>
          </cell>
          <cell r="AC56">
            <v>13.333333333333334</v>
          </cell>
          <cell r="AD56">
            <v>9</v>
          </cell>
          <cell r="AE56">
            <v>4.3333333333333339</v>
          </cell>
          <cell r="AF56">
            <v>0.33333333333333331</v>
          </cell>
          <cell r="AH56">
            <v>0.33333333333333331</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X57">
            <v>12359</v>
          </cell>
          <cell r="Y57">
            <v>8878</v>
          </cell>
          <cell r="Z57">
            <v>3481</v>
          </cell>
          <cell r="AC57">
            <v>10357</v>
          </cell>
          <cell r="AD57">
            <v>7369</v>
          </cell>
          <cell r="AE57">
            <v>2988</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X58">
            <v>12359</v>
          </cell>
          <cell r="Y58">
            <v>8878</v>
          </cell>
          <cell r="Z58">
            <v>3481</v>
          </cell>
          <cell r="AC58">
            <v>10357</v>
          </cell>
          <cell r="AD58">
            <v>7369</v>
          </cell>
          <cell r="AE58">
            <v>2988</v>
          </cell>
          <cell r="AF58">
            <v>0</v>
          </cell>
          <cell r="AG58">
            <v>0</v>
          </cell>
          <cell r="AH58">
            <v>0</v>
          </cell>
          <cell r="AK58">
            <v>25661</v>
          </cell>
          <cell r="AL58">
            <v>16247</v>
          </cell>
          <cell r="AM58">
            <v>9414</v>
          </cell>
          <cell r="AN58">
            <v>9414</v>
          </cell>
          <cell r="AO58">
            <v>16247</v>
          </cell>
          <cell r="AP58">
            <v>9414</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18.416666666666661</v>
          </cell>
          <cell r="S60">
            <v>65</v>
          </cell>
          <cell r="T60">
            <v>65</v>
          </cell>
          <cell r="U60">
            <v>0</v>
          </cell>
          <cell r="X60">
            <v>0</v>
          </cell>
          <cell r="Y60">
            <v>0</v>
          </cell>
          <cell r="Z60">
            <v>0</v>
          </cell>
          <cell r="AC60">
            <v>0</v>
          </cell>
          <cell r="AD60">
            <v>0</v>
          </cell>
          <cell r="AE60">
            <v>0</v>
          </cell>
          <cell r="AF60">
            <v>837.81666666666649</v>
          </cell>
          <cell r="AG60">
            <v>338</v>
          </cell>
          <cell r="AH60">
            <v>499.81666666666649</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X61">
            <v>299.2409090909091</v>
          </cell>
          <cell r="Y61">
            <v>215</v>
          </cell>
          <cell r="Z61">
            <v>84.240909090909099</v>
          </cell>
          <cell r="AC61">
            <v>291.0418181818182</v>
          </cell>
          <cell r="AD61">
            <v>207</v>
          </cell>
          <cell r="AE61">
            <v>84.041818181818201</v>
          </cell>
          <cell r="AF61">
            <v>1109.0700000000002</v>
          </cell>
          <cell r="AG61">
            <v>1000</v>
          </cell>
          <cell r="AH61">
            <v>109.07000000000016</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X62">
            <v>16</v>
          </cell>
          <cell r="Y62">
            <v>11</v>
          </cell>
          <cell r="Z62">
            <v>5</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X63">
            <v>96</v>
          </cell>
          <cell r="Y63">
            <v>69</v>
          </cell>
          <cell r="Z63">
            <v>27</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X64">
            <v>0</v>
          </cell>
          <cell r="AH64">
            <v>0</v>
          </cell>
          <cell r="AK64">
            <v>0</v>
          </cell>
          <cell r="AN64">
            <v>0</v>
          </cell>
        </row>
        <row r="65">
          <cell r="F65">
            <v>92</v>
          </cell>
          <cell r="G65">
            <v>41</v>
          </cell>
          <cell r="H65">
            <v>51</v>
          </cell>
          <cell r="P65">
            <v>361</v>
          </cell>
          <cell r="S65">
            <v>549</v>
          </cell>
          <cell r="T65">
            <v>87.84</v>
          </cell>
          <cell r="U65">
            <v>461.15999999999997</v>
          </cell>
          <cell r="X65">
            <v>500.33333333333337</v>
          </cell>
          <cell r="Y65">
            <v>359</v>
          </cell>
          <cell r="Z65">
            <v>141.33333333333337</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G66">
            <v>0</v>
          </cell>
          <cell r="T66">
            <v>9</v>
          </cell>
          <cell r="U66">
            <v>46</v>
          </cell>
          <cell r="AH66">
            <v>0</v>
          </cell>
          <cell r="AK66">
            <v>0</v>
          </cell>
          <cell r="AN66">
            <v>0</v>
          </cell>
          <cell r="AO66">
            <v>65</v>
          </cell>
          <cell r="AP66">
            <v>45</v>
          </cell>
          <cell r="AQ66">
            <v>40</v>
          </cell>
          <cell r="AR66">
            <v>100</v>
          </cell>
        </row>
        <row r="67">
          <cell r="F67">
            <v>84</v>
          </cell>
          <cell r="G67">
            <v>37</v>
          </cell>
          <cell r="H67">
            <v>47</v>
          </cell>
          <cell r="P67">
            <v>361</v>
          </cell>
          <cell r="S67">
            <v>549</v>
          </cell>
          <cell r="X67">
            <v>8.5</v>
          </cell>
          <cell r="AC67">
            <v>229.5</v>
          </cell>
          <cell r="AF67">
            <v>202</v>
          </cell>
          <cell r="AG67">
            <v>119</v>
          </cell>
          <cell r="AH67">
            <v>83</v>
          </cell>
          <cell r="AK67">
            <v>1351</v>
          </cell>
          <cell r="AL67">
            <v>398</v>
          </cell>
          <cell r="AM67">
            <v>953</v>
          </cell>
          <cell r="AN67">
            <v>715</v>
          </cell>
          <cell r="AP67">
            <v>151</v>
          </cell>
        </row>
        <row r="68">
          <cell r="F68">
            <v>0</v>
          </cell>
          <cell r="G68">
            <v>0</v>
          </cell>
          <cell r="P68">
            <v>0</v>
          </cell>
          <cell r="S68">
            <v>0</v>
          </cell>
          <cell r="X68">
            <v>0</v>
          </cell>
          <cell r="AC68">
            <v>0</v>
          </cell>
          <cell r="AD68">
            <v>0</v>
          </cell>
          <cell r="AH68">
            <v>0</v>
          </cell>
          <cell r="AK68">
            <v>0</v>
          </cell>
          <cell r="AL68">
            <v>0</v>
          </cell>
          <cell r="AM68">
            <v>0</v>
          </cell>
          <cell r="AN68">
            <v>0</v>
          </cell>
          <cell r="AP68">
            <v>0</v>
          </cell>
        </row>
        <row r="69">
          <cell r="G69">
            <v>0</v>
          </cell>
          <cell r="H69">
            <v>4</v>
          </cell>
          <cell r="P69">
            <v>0</v>
          </cell>
          <cell r="S69">
            <v>0</v>
          </cell>
          <cell r="T69">
            <v>78.84</v>
          </cell>
          <cell r="U69">
            <v>415.15999999999997</v>
          </cell>
          <cell r="X69">
            <v>491.83333333333337</v>
          </cell>
          <cell r="Y69">
            <v>359</v>
          </cell>
          <cell r="Z69">
            <v>141.33333333333337</v>
          </cell>
          <cell r="AC69">
            <v>176.5</v>
          </cell>
          <cell r="AD69">
            <v>289</v>
          </cell>
          <cell r="AE69">
            <v>117</v>
          </cell>
          <cell r="AF69">
            <v>383</v>
          </cell>
          <cell r="AG69">
            <v>383</v>
          </cell>
          <cell r="AH69">
            <v>0</v>
          </cell>
          <cell r="AK69">
            <v>1051.3333333333335</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X70">
            <v>1767.1499999999999</v>
          </cell>
          <cell r="Y70">
            <v>1269</v>
          </cell>
          <cell r="Z70">
            <v>498.14999999999986</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G71">
            <v>0</v>
          </cell>
          <cell r="H71">
            <v>0</v>
          </cell>
          <cell r="P71">
            <v>90</v>
          </cell>
          <cell r="S71">
            <v>419.63636363636363</v>
          </cell>
          <cell r="X71">
            <v>242.90909090909091</v>
          </cell>
          <cell r="Y71">
            <v>174</v>
          </cell>
          <cell r="Z71">
            <v>68.909090909090907</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X72">
            <v>13</v>
          </cell>
          <cell r="Y72">
            <v>9</v>
          </cell>
          <cell r="Z72">
            <v>4</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X73">
            <v>78</v>
          </cell>
          <cell r="Y73">
            <v>56</v>
          </cell>
          <cell r="Z73">
            <v>22</v>
          </cell>
          <cell r="AC73">
            <v>49</v>
          </cell>
          <cell r="AD73">
            <v>35</v>
          </cell>
          <cell r="AE73">
            <v>14</v>
          </cell>
          <cell r="AF73">
            <v>44</v>
          </cell>
          <cell r="AG73">
            <v>44</v>
          </cell>
          <cell r="AH73">
            <v>0</v>
          </cell>
          <cell r="AK73">
            <v>334</v>
          </cell>
          <cell r="AL73">
            <v>120</v>
          </cell>
          <cell r="AM73">
            <v>214</v>
          </cell>
          <cell r="AN73">
            <v>214</v>
          </cell>
        </row>
        <row r="74">
          <cell r="F74">
            <v>0</v>
          </cell>
          <cell r="G74">
            <v>0</v>
          </cell>
          <cell r="X74">
            <v>0</v>
          </cell>
          <cell r="AC74">
            <v>0</v>
          </cell>
          <cell r="AF74">
            <v>0</v>
          </cell>
          <cell r="AG74">
            <v>0</v>
          </cell>
          <cell r="AH74">
            <v>0</v>
          </cell>
          <cell r="AK74">
            <v>0</v>
          </cell>
          <cell r="AL74">
            <v>0</v>
          </cell>
          <cell r="AM74">
            <v>0</v>
          </cell>
          <cell r="AN74">
            <v>0</v>
          </cell>
        </row>
        <row r="75">
          <cell r="G75">
            <v>0</v>
          </cell>
          <cell r="P75">
            <v>744.6</v>
          </cell>
          <cell r="S75">
            <v>0</v>
          </cell>
          <cell r="X75">
            <v>0</v>
          </cell>
          <cell r="Y75">
            <v>0</v>
          </cell>
          <cell r="Z75">
            <v>0</v>
          </cell>
          <cell r="AC75">
            <v>0</v>
          </cell>
          <cell r="AD75">
            <v>0</v>
          </cell>
          <cell r="AE75">
            <v>0</v>
          </cell>
          <cell r="AF75">
            <v>0</v>
          </cell>
          <cell r="AG75">
            <v>0</v>
          </cell>
          <cell r="AH75">
            <v>0</v>
          </cell>
          <cell r="AK75">
            <v>744.6</v>
          </cell>
          <cell r="AL75">
            <v>744.6</v>
          </cell>
          <cell r="AM75">
            <v>0</v>
          </cell>
          <cell r="AN75">
            <v>0</v>
          </cell>
        </row>
        <row r="76">
          <cell r="G76">
            <v>0</v>
          </cell>
          <cell r="P76">
            <v>289</v>
          </cell>
          <cell r="S76">
            <v>1765.45</v>
          </cell>
          <cell r="X76">
            <v>0</v>
          </cell>
          <cell r="Z76">
            <v>0</v>
          </cell>
          <cell r="AC76">
            <v>0</v>
          </cell>
          <cell r="AD76">
            <v>0</v>
          </cell>
          <cell r="AE76">
            <v>0</v>
          </cell>
          <cell r="AH76">
            <v>0</v>
          </cell>
          <cell r="AK76">
            <v>2054.4499999999998</v>
          </cell>
          <cell r="AL76">
            <v>289</v>
          </cell>
          <cell r="AM76">
            <v>1765.4499999999998</v>
          </cell>
          <cell r="AN76">
            <v>1765.45</v>
          </cell>
        </row>
        <row r="77">
          <cell r="F77">
            <v>2982</v>
          </cell>
          <cell r="G77">
            <v>1718</v>
          </cell>
          <cell r="H77">
            <v>1264</v>
          </cell>
          <cell r="P77">
            <v>98.883333333333326</v>
          </cell>
          <cell r="S77">
            <v>231.42499999999998</v>
          </cell>
          <cell r="T77">
            <v>85.458999999999975</v>
          </cell>
          <cell r="U77">
            <v>145.96600000000001</v>
          </cell>
          <cell r="X77">
            <v>98.11666666666666</v>
          </cell>
          <cell r="Y77">
            <v>70</v>
          </cell>
          <cell r="Z77">
            <v>28.11666666666666</v>
          </cell>
          <cell r="AC77">
            <v>63.466666666666669</v>
          </cell>
          <cell r="AD77">
            <v>45</v>
          </cell>
          <cell r="AE77">
            <v>18.466666666666669</v>
          </cell>
          <cell r="AF77">
            <v>193.38333333333335</v>
          </cell>
          <cell r="AG77">
            <v>176.29000000000002</v>
          </cell>
          <cell r="AH77">
            <v>17.093333333333334</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T78">
            <v>0</v>
          </cell>
          <cell r="U78">
            <v>0</v>
          </cell>
          <cell r="Y78">
            <v>0</v>
          </cell>
          <cell r="Z78">
            <v>0</v>
          </cell>
          <cell r="AE78">
            <v>0</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X80">
            <v>61</v>
          </cell>
          <cell r="Y80">
            <v>44</v>
          </cell>
          <cell r="Z80">
            <v>17</v>
          </cell>
          <cell r="AC80">
            <v>24.65</v>
          </cell>
          <cell r="AD80">
            <v>14</v>
          </cell>
          <cell r="AE80">
            <v>10.649999999999999</v>
          </cell>
          <cell r="AF80">
            <v>119.85</v>
          </cell>
          <cell r="AG80">
            <v>127</v>
          </cell>
          <cell r="AH80">
            <v>-7.1500000000000057</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AK81">
            <v>342</v>
          </cell>
          <cell r="AL81">
            <v>148</v>
          </cell>
          <cell r="AM81">
            <v>194</v>
          </cell>
          <cell r="AN81">
            <v>194</v>
          </cell>
          <cell r="AR81">
            <v>194</v>
          </cell>
        </row>
        <row r="82">
          <cell r="F82">
            <v>265</v>
          </cell>
          <cell r="G82">
            <v>118</v>
          </cell>
          <cell r="H82">
            <v>147</v>
          </cell>
          <cell r="P82">
            <v>7.0833333333333348</v>
          </cell>
          <cell r="S82">
            <v>72</v>
          </cell>
          <cell r="X82">
            <v>15.866666666666662</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X83">
            <v>21.25</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AK84">
            <v>881</v>
          </cell>
          <cell r="AL84">
            <v>392</v>
          </cell>
          <cell r="AM84">
            <v>489</v>
          </cell>
          <cell r="AN84">
            <v>489</v>
          </cell>
        </row>
        <row r="85">
          <cell r="G85">
            <v>0</v>
          </cell>
          <cell r="H85">
            <v>0</v>
          </cell>
          <cell r="P85">
            <v>18</v>
          </cell>
          <cell r="S85">
            <v>7.5</v>
          </cell>
          <cell r="X85">
            <v>5</v>
          </cell>
          <cell r="AC85">
            <v>1.7</v>
          </cell>
          <cell r="AF85">
            <v>85</v>
          </cell>
          <cell r="AG85">
            <v>85</v>
          </cell>
          <cell r="AH85">
            <v>0</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4846.3236363636361</v>
          </cell>
          <cell r="AL87">
            <v>1715.52</v>
          </cell>
          <cell r="AM87">
            <v>3130.8036363636365</v>
          </cell>
          <cell r="AN87">
            <v>600.01</v>
          </cell>
        </row>
        <row r="88">
          <cell r="G88">
            <v>0</v>
          </cell>
          <cell r="AL88">
            <v>25518.786666666667</v>
          </cell>
          <cell r="AN88">
            <v>0</v>
          </cell>
        </row>
        <row r="89">
          <cell r="F89">
            <v>4189</v>
          </cell>
          <cell r="G89">
            <v>4189</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AH91">
            <v>0</v>
          </cell>
          <cell r="AM91">
            <v>0</v>
          </cell>
          <cell r="AN91">
            <v>0</v>
          </cell>
          <cell r="AO91">
            <v>0</v>
          </cell>
          <cell r="AP91">
            <v>0</v>
          </cell>
          <cell r="AQ91">
            <v>0</v>
          </cell>
          <cell r="AR91">
            <v>-1</v>
          </cell>
        </row>
        <row r="92">
          <cell r="F92">
            <v>419</v>
          </cell>
          <cell r="G92">
            <v>331</v>
          </cell>
          <cell r="H92">
            <v>88</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AN95">
            <v>0</v>
          </cell>
        </row>
        <row r="96">
          <cell r="AN96">
            <v>0</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X99">
            <v>8.5</v>
          </cell>
          <cell r="Y99">
            <v>15984.24090909091</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X100">
            <v>9</v>
          </cell>
          <cell r="AC100">
            <v>230</v>
          </cell>
          <cell r="AF100">
            <v>202</v>
          </cell>
          <cell r="AG100">
            <v>119</v>
          </cell>
          <cell r="AH100">
            <v>0</v>
          </cell>
          <cell r="AK100">
            <v>1360</v>
          </cell>
          <cell r="AL100">
            <v>53480.441666666666</v>
          </cell>
          <cell r="AM100">
            <v>30399.149232111693</v>
          </cell>
        </row>
        <row r="101">
          <cell r="F101">
            <v>0</v>
          </cell>
          <cell r="S101">
            <v>278</v>
          </cell>
          <cell r="X101">
            <v>9</v>
          </cell>
          <cell r="AK101">
            <v>287</v>
          </cell>
        </row>
        <row r="102">
          <cell r="F102">
            <v>463</v>
          </cell>
          <cell r="P102">
            <v>344.5</v>
          </cell>
          <cell r="S102">
            <v>1399.2</v>
          </cell>
          <cell r="X102">
            <v>0</v>
          </cell>
          <cell r="AC102">
            <v>0</v>
          </cell>
          <cell r="AF102">
            <v>0.29999999999998295</v>
          </cell>
          <cell r="AG102">
            <v>0</v>
          </cell>
          <cell r="AH102">
            <v>83.299999999999983</v>
          </cell>
          <cell r="AK102">
            <v>2316.6999999999998</v>
          </cell>
        </row>
        <row r="103">
          <cell r="S103">
            <v>30</v>
          </cell>
        </row>
        <row r="104">
          <cell r="P104">
            <v>289</v>
          </cell>
          <cell r="S104">
            <v>1765.45</v>
          </cell>
        </row>
        <row r="105">
          <cell r="S105">
            <v>0</v>
          </cell>
          <cell r="X105">
            <v>0</v>
          </cell>
        </row>
        <row r="107">
          <cell r="AK107">
            <v>0</v>
          </cell>
        </row>
        <row r="108">
          <cell r="AK108">
            <v>0</v>
          </cell>
        </row>
        <row r="109">
          <cell r="F109">
            <v>463</v>
          </cell>
          <cell r="P109">
            <v>344.5</v>
          </cell>
          <cell r="S109">
            <v>1369.2</v>
          </cell>
          <cell r="X109">
            <v>0</v>
          </cell>
          <cell r="AC109">
            <v>0</v>
          </cell>
          <cell r="AF109">
            <v>0</v>
          </cell>
          <cell r="AG109">
            <v>0</v>
          </cell>
          <cell r="AH109">
            <v>0</v>
          </cell>
          <cell r="AK109">
            <v>2176.6999999999998</v>
          </cell>
        </row>
        <row r="110">
          <cell r="F110">
            <v>463</v>
          </cell>
          <cell r="P110">
            <v>344.5</v>
          </cell>
          <cell r="S110">
            <v>1369.2</v>
          </cell>
          <cell r="AC110">
            <v>0</v>
          </cell>
          <cell r="AF110">
            <v>0</v>
          </cell>
          <cell r="AG110">
            <v>0</v>
          </cell>
          <cell r="AH110">
            <v>0</v>
          </cell>
          <cell r="AK110">
            <v>2176.6999999999998</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30</v>
          </cell>
          <cell r="X113">
            <v>0</v>
          </cell>
          <cell r="AC113">
            <v>0</v>
          </cell>
          <cell r="AF113">
            <v>0</v>
          </cell>
          <cell r="AG113">
            <v>0</v>
          </cell>
          <cell r="AH113">
            <v>0</v>
          </cell>
          <cell r="AK113">
            <v>30</v>
          </cell>
        </row>
        <row r="114">
          <cell r="F114">
            <v>0</v>
          </cell>
          <cell r="P114">
            <v>0</v>
          </cell>
          <cell r="S114">
            <v>30</v>
          </cell>
          <cell r="AC114">
            <v>0</v>
          </cell>
          <cell r="AF114">
            <v>0</v>
          </cell>
          <cell r="AG114">
            <v>0</v>
          </cell>
          <cell r="AH114">
            <v>0</v>
          </cell>
          <cell r="AK114">
            <v>30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595</v>
          </cell>
          <cell r="AK122">
            <v>595</v>
          </cell>
        </row>
        <row r="123">
          <cell r="S123">
            <v>0</v>
          </cell>
          <cell r="X123">
            <v>0</v>
          </cell>
          <cell r="AF123">
            <v>0</v>
          </cell>
          <cell r="AK123">
            <v>0</v>
          </cell>
        </row>
        <row r="124">
          <cell r="F124">
            <v>2805</v>
          </cell>
          <cell r="AK124">
            <v>2805</v>
          </cell>
        </row>
        <row r="125">
          <cell r="AK125">
            <v>0</v>
          </cell>
        </row>
        <row r="126">
          <cell r="AK126">
            <v>0</v>
          </cell>
          <cell r="AL126">
            <v>-13112.934166666666</v>
          </cell>
        </row>
        <row r="127">
          <cell r="F127">
            <v>0</v>
          </cell>
          <cell r="AK127">
            <v>0</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5606.7</v>
          </cell>
        </row>
        <row r="130">
          <cell r="AK130">
            <v>-7506.2341666666662</v>
          </cell>
          <cell r="AL130">
            <v>5716.7</v>
          </cell>
        </row>
        <row r="131">
          <cell r="AK131">
            <v>-7506.2341666666662</v>
          </cell>
        </row>
        <row r="132">
          <cell r="AK132">
            <v>-10723.191666666666</v>
          </cell>
          <cell r="AL132">
            <v>2697.850767888307</v>
          </cell>
          <cell r="AM132">
            <v>-14286.292434554973</v>
          </cell>
        </row>
        <row r="134">
          <cell r="AK134">
            <v>-3216.9574999999995</v>
          </cell>
          <cell r="AO134">
            <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3">
          <cell r="AK143">
            <v>8.3699999999999992</v>
          </cell>
          <cell r="AO143" t="e">
            <v>#DIV/0!</v>
          </cell>
        </row>
        <row r="145">
          <cell r="AK145">
            <v>7.68</v>
          </cell>
          <cell r="AO145" t="e">
            <v>#DIV/0!</v>
          </cell>
        </row>
        <row r="146">
          <cell r="AK146">
            <v>33098</v>
          </cell>
          <cell r="AL146">
            <v>33098</v>
          </cell>
        </row>
        <row r="149">
          <cell r="AK149">
            <v>8009.5714285714284</v>
          </cell>
          <cell r="AL149">
            <v>-30400.149232111693</v>
          </cell>
          <cell r="AM149">
            <v>-23080.292434554973</v>
          </cell>
        </row>
        <row r="150">
          <cell r="S150">
            <v>0</v>
          </cell>
          <cell r="AK150">
            <v>865.25</v>
          </cell>
        </row>
        <row r="152">
          <cell r="AK152">
            <v>41892</v>
          </cell>
          <cell r="AL152">
            <v>33098</v>
          </cell>
          <cell r="AM152">
            <v>8794</v>
          </cell>
          <cell r="AO152">
            <v>0</v>
          </cell>
        </row>
        <row r="153">
          <cell r="AK153">
            <v>0</v>
          </cell>
        </row>
        <row r="154">
          <cell r="AK154">
            <v>41892</v>
          </cell>
          <cell r="AL154">
            <v>33098</v>
          </cell>
          <cell r="AM154">
            <v>8794</v>
          </cell>
        </row>
        <row r="155">
          <cell r="AK155">
            <v>0</v>
          </cell>
          <cell r="AO155">
            <v>4252</v>
          </cell>
          <cell r="AP155">
            <v>3332</v>
          </cell>
          <cell r="AQ155">
            <v>4539.1670630816652</v>
          </cell>
          <cell r="AR155">
            <v>9446.6320413742123</v>
          </cell>
        </row>
        <row r="156">
          <cell r="AK156">
            <v>-20.100000000000001</v>
          </cell>
          <cell r="AL156">
            <v>8.9</v>
          </cell>
          <cell r="AM156">
            <v>-61.9</v>
          </cell>
        </row>
        <row r="157">
          <cell r="AK157">
            <v>14.976636652504762</v>
          </cell>
          <cell r="AL157">
            <v>-100</v>
          </cell>
          <cell r="AM157">
            <v>-100</v>
          </cell>
        </row>
        <row r="158">
          <cell r="AL158">
            <v>0</v>
          </cell>
          <cell r="AM158">
            <v>0</v>
          </cell>
        </row>
        <row r="160">
          <cell r="F160">
            <v>0</v>
          </cell>
          <cell r="P160">
            <v>0</v>
          </cell>
          <cell r="S160">
            <v>0</v>
          </cell>
          <cell r="X160">
            <v>0</v>
          </cell>
          <cell r="AC160">
            <v>0</v>
          </cell>
          <cell r="AK160">
            <v>0</v>
          </cell>
        </row>
        <row r="161">
          <cell r="F161">
            <v>204</v>
          </cell>
          <cell r="P161">
            <v>744.6</v>
          </cell>
          <cell r="S161">
            <v>1219.75</v>
          </cell>
          <cell r="X161">
            <v>1767.1499999999999</v>
          </cell>
          <cell r="AC161">
            <v>768.7</v>
          </cell>
          <cell r="AF161">
            <v>899</v>
          </cell>
          <cell r="AG161">
            <v>899</v>
          </cell>
          <cell r="AH161">
            <v>0</v>
          </cell>
          <cell r="AK161">
            <v>5603.2</v>
          </cell>
        </row>
        <row r="162">
          <cell r="F162">
            <v>204</v>
          </cell>
          <cell r="P162">
            <v>497.6</v>
          </cell>
          <cell r="S162">
            <v>916.75</v>
          </cell>
          <cell r="X162">
            <v>1694.1499999999999</v>
          </cell>
          <cell r="AF162">
            <v>242</v>
          </cell>
          <cell r="AG162">
            <v>242</v>
          </cell>
          <cell r="AH162">
            <v>0</v>
          </cell>
          <cell r="AK162">
            <v>3312.5</v>
          </cell>
        </row>
        <row r="163">
          <cell r="F163">
            <v>204</v>
          </cell>
          <cell r="P163">
            <v>247</v>
          </cell>
          <cell r="S163">
            <v>303</v>
          </cell>
          <cell r="X163">
            <v>73</v>
          </cell>
          <cell r="AC163">
            <v>87</v>
          </cell>
          <cell r="AF163">
            <v>99</v>
          </cell>
          <cell r="AG163">
            <v>99</v>
          </cell>
          <cell r="AH163">
            <v>0</v>
          </cell>
          <cell r="AK163">
            <v>1013</v>
          </cell>
        </row>
        <row r="164">
          <cell r="S164">
            <v>107</v>
          </cell>
          <cell r="X164">
            <v>54</v>
          </cell>
          <cell r="AF164">
            <v>92</v>
          </cell>
          <cell r="AK164">
            <v>161</v>
          </cell>
        </row>
        <row r="165">
          <cell r="AK165">
            <v>0</v>
          </cell>
        </row>
        <row r="166">
          <cell r="F166">
            <v>14.170833333333334</v>
          </cell>
          <cell r="AK166">
            <v>14.170833333333334</v>
          </cell>
        </row>
        <row r="167">
          <cell r="P167">
            <v>124</v>
          </cell>
          <cell r="S167">
            <v>576.63636363636363</v>
          </cell>
          <cell r="X167">
            <v>333.90909090909088</v>
          </cell>
          <cell r="AC167">
            <v>206.81818181818181</v>
          </cell>
          <cell r="AF167">
            <v>187</v>
          </cell>
          <cell r="AG167">
            <v>187</v>
          </cell>
          <cell r="AK167">
            <v>1241.3636363636363</v>
          </cell>
        </row>
        <row r="168">
          <cell r="F168">
            <v>-255</v>
          </cell>
          <cell r="S168">
            <v>643.11363636363637</v>
          </cell>
          <cell r="X168">
            <v>1433.2409090909091</v>
          </cell>
          <cell r="AC168">
            <v>561.88181818181829</v>
          </cell>
          <cell r="AK168">
            <v>2383.2363636363639</v>
          </cell>
        </row>
        <row r="169">
          <cell r="S169">
            <v>1219.75</v>
          </cell>
          <cell r="X169">
            <v>1767.15</v>
          </cell>
          <cell r="AC169">
            <v>768.7</v>
          </cell>
        </row>
        <row r="170">
          <cell r="F170">
            <v>459</v>
          </cell>
          <cell r="P170">
            <v>0</v>
          </cell>
          <cell r="S170">
            <v>0</v>
          </cell>
          <cell r="X170">
            <v>0</v>
          </cell>
          <cell r="AC170">
            <v>0</v>
          </cell>
          <cell r="AK170">
            <v>459</v>
          </cell>
        </row>
        <row r="171">
          <cell r="S171">
            <v>0</v>
          </cell>
          <cell r="X171">
            <v>0</v>
          </cell>
          <cell r="AC171">
            <v>0</v>
          </cell>
          <cell r="AF171">
            <v>0</v>
          </cell>
          <cell r="AG171">
            <v>0</v>
          </cell>
          <cell r="AH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AG175">
            <v>0</v>
          </cell>
          <cell r="AK175">
            <v>0</v>
          </cell>
        </row>
        <row r="176">
          <cell r="AK176">
            <v>0</v>
          </cell>
        </row>
        <row r="177">
          <cell r="F177">
            <v>2805</v>
          </cell>
          <cell r="AK177">
            <v>2805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15.3</v>
          </cell>
          <cell r="X190">
            <v>64.2</v>
          </cell>
          <cell r="AC190">
            <v>53.8</v>
          </cell>
          <cell r="AK190">
            <v>133.30000000000001</v>
          </cell>
          <cell r="AO190">
            <v>221.49122807017542</v>
          </cell>
        </row>
        <row r="191">
          <cell r="S191">
            <v>17.600000000000001</v>
          </cell>
          <cell r="X191">
            <v>73.5</v>
          </cell>
          <cell r="AC191">
            <v>61.7</v>
          </cell>
          <cell r="AK191">
            <v>152.79999999999998</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2945</v>
          </cell>
          <cell r="X194">
            <v>12359</v>
          </cell>
          <cell r="AC194">
            <v>10357</v>
          </cell>
          <cell r="AK194">
            <v>25661</v>
          </cell>
          <cell r="AO194">
            <v>0</v>
          </cell>
        </row>
        <row r="195">
          <cell r="AK195">
            <v>25661</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X202">
            <v>0</v>
          </cell>
          <cell r="AC202">
            <v>0</v>
          </cell>
          <cell r="AK202">
            <v>0</v>
          </cell>
          <cell r="AO202">
            <v>75.839416058394164</v>
          </cell>
        </row>
        <row r="203">
          <cell r="X203">
            <v>0</v>
          </cell>
          <cell r="AC203">
            <v>0</v>
          </cell>
          <cell r="AK203">
            <v>0</v>
          </cell>
          <cell r="AO203">
            <v>103.9</v>
          </cell>
        </row>
        <row r="204">
          <cell r="F204">
            <v>75</v>
          </cell>
          <cell r="P204">
            <v>75</v>
          </cell>
          <cell r="AO204" t="e">
            <v>#DIV/0!</v>
          </cell>
          <cell r="AR204">
            <v>75</v>
          </cell>
        </row>
        <row r="205">
          <cell r="S205">
            <v>385</v>
          </cell>
          <cell r="X205">
            <v>385</v>
          </cell>
          <cell r="AC205">
            <v>385</v>
          </cell>
          <cell r="AK205">
            <v>385</v>
          </cell>
          <cell r="AO205">
            <v>195.28</v>
          </cell>
        </row>
        <row r="206">
          <cell r="S206">
            <v>0</v>
          </cell>
          <cell r="X206">
            <v>0</v>
          </cell>
          <cell r="AC206">
            <v>0</v>
          </cell>
          <cell r="AK206">
            <v>0</v>
          </cell>
          <cell r="AO206">
            <v>14810</v>
          </cell>
        </row>
        <row r="207">
          <cell r="AK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X209">
            <v>12359</v>
          </cell>
          <cell r="Y209">
            <v>8878</v>
          </cell>
          <cell r="Z209">
            <v>3481</v>
          </cell>
          <cell r="AA209">
            <v>3481</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K255">
            <v>61359.725952380955</v>
          </cell>
          <cell r="AM255">
            <v>42757.25</v>
          </cell>
        </row>
        <row r="256">
          <cell r="F256">
            <v>9158.2509523809513</v>
          </cell>
          <cell r="G256">
            <v>2560.3625654450261</v>
          </cell>
          <cell r="H256">
            <v>1952.6374345549739</v>
          </cell>
          <cell r="P256">
            <v>475.74999999999989</v>
          </cell>
          <cell r="S256">
            <v>2876.2916666666656</v>
          </cell>
          <cell r="T256">
            <v>1380.5298333333337</v>
          </cell>
          <cell r="U256">
            <v>1269.3118333333332</v>
          </cell>
          <cell r="X256">
            <v>721.46666666666692</v>
          </cell>
          <cell r="Y256">
            <v>1589</v>
          </cell>
          <cell r="Z256">
            <v>624.33333333333371</v>
          </cell>
          <cell r="AC256">
            <v>940.63333333333412</v>
          </cell>
          <cell r="AD256">
            <v>923</v>
          </cell>
          <cell r="AE256">
            <v>374.83333333333388</v>
          </cell>
          <cell r="AF256">
            <v>578.56666666666615</v>
          </cell>
          <cell r="AG256">
            <v>327.53999999999996</v>
          </cell>
          <cell r="AH256">
            <v>207.02666666666664</v>
          </cell>
          <cell r="AK256">
            <v>45600.045952380948</v>
          </cell>
          <cell r="AM256">
            <v>14494.392619047618</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K257">
            <v>39848.917619047621</v>
          </cell>
        </row>
        <row r="258">
          <cell r="F258">
            <v>25661</v>
          </cell>
          <cell r="AK258">
            <v>25661</v>
          </cell>
        </row>
        <row r="259">
          <cell r="F259">
            <v>4189</v>
          </cell>
          <cell r="AK259">
            <v>4189</v>
          </cell>
        </row>
        <row r="260">
          <cell r="F260">
            <v>6438.9176190476192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6438.9176190476192</v>
          </cell>
        </row>
        <row r="261">
          <cell r="F261">
            <v>290.33333333333331</v>
          </cell>
          <cell r="AK261">
            <v>290.33333333333331</v>
          </cell>
        </row>
        <row r="262">
          <cell r="F262">
            <v>0</v>
          </cell>
          <cell r="AK262">
            <v>0</v>
          </cell>
        </row>
        <row r="263">
          <cell r="F263">
            <v>2162.5842857142857</v>
          </cell>
          <cell r="AK263">
            <v>2162.5842857142857</v>
          </cell>
        </row>
        <row r="264">
          <cell r="F264">
            <v>3500</v>
          </cell>
          <cell r="AK264">
            <v>3500</v>
          </cell>
        </row>
        <row r="265">
          <cell r="F265">
            <v>0</v>
          </cell>
          <cell r="AK265">
            <v>0</v>
          </cell>
        </row>
        <row r="266">
          <cell r="F266">
            <v>486</v>
          </cell>
          <cell r="P266">
            <v>0</v>
          </cell>
          <cell r="S266">
            <v>0</v>
          </cell>
          <cell r="X266">
            <v>0</v>
          </cell>
          <cell r="AC266">
            <v>0</v>
          </cell>
          <cell r="AF266">
            <v>0</v>
          </cell>
          <cell r="AG266">
            <v>0</v>
          </cell>
          <cell r="AH266">
            <v>0</v>
          </cell>
          <cell r="AK266">
            <v>486</v>
          </cell>
        </row>
        <row r="267">
          <cell r="F267">
            <v>3400</v>
          </cell>
          <cell r="AK267">
            <v>3400</v>
          </cell>
        </row>
        <row r="268">
          <cell r="F268">
            <v>160</v>
          </cell>
          <cell r="P268">
            <v>0</v>
          </cell>
          <cell r="S268">
            <v>0</v>
          </cell>
          <cell r="X268">
            <v>0</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K270">
            <v>13676.510303030303</v>
          </cell>
        </row>
        <row r="271">
          <cell r="F271">
            <v>553</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K273">
            <v>5083</v>
          </cell>
        </row>
        <row r="274">
          <cell r="F274">
            <v>163</v>
          </cell>
          <cell r="P274">
            <v>118</v>
          </cell>
          <cell r="S274">
            <v>703</v>
          </cell>
          <cell r="X274">
            <v>128</v>
          </cell>
          <cell r="AC274">
            <v>89</v>
          </cell>
          <cell r="AF274">
            <v>616</v>
          </cell>
          <cell r="AG274">
            <v>616</v>
          </cell>
          <cell r="AH274">
            <v>0</v>
          </cell>
          <cell r="AK274">
            <v>1849</v>
          </cell>
        </row>
        <row r="275">
          <cell r="F275">
            <v>761</v>
          </cell>
          <cell r="P275">
            <v>30</v>
          </cell>
          <cell r="S275">
            <v>79</v>
          </cell>
          <cell r="X275">
            <v>69</v>
          </cell>
          <cell r="AC275">
            <v>55</v>
          </cell>
          <cell r="AF275">
            <v>4</v>
          </cell>
          <cell r="AG275">
            <v>3</v>
          </cell>
          <cell r="AH275">
            <v>0</v>
          </cell>
          <cell r="AK275">
            <v>1155</v>
          </cell>
        </row>
        <row r="276">
          <cell r="F276">
            <v>60</v>
          </cell>
          <cell r="P276">
            <v>500</v>
          </cell>
          <cell r="S276">
            <v>430</v>
          </cell>
          <cell r="X276">
            <v>100</v>
          </cell>
          <cell r="AC276">
            <v>130</v>
          </cell>
          <cell r="AF276">
            <v>150</v>
          </cell>
          <cell r="AG276">
            <v>150</v>
          </cell>
          <cell r="AK276">
            <v>1370</v>
          </cell>
        </row>
        <row r="277">
          <cell r="F277">
            <v>204</v>
          </cell>
          <cell r="P277">
            <v>145</v>
          </cell>
          <cell r="S277">
            <v>145</v>
          </cell>
          <cell r="X277">
            <v>66</v>
          </cell>
          <cell r="AC277">
            <v>50</v>
          </cell>
          <cell r="AF277">
            <v>99</v>
          </cell>
          <cell r="AG277">
            <v>99</v>
          </cell>
          <cell r="AH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K278">
            <v>1238.7833333333333</v>
          </cell>
        </row>
        <row r="279">
          <cell r="F279">
            <v>0</v>
          </cell>
          <cell r="P279">
            <v>0</v>
          </cell>
          <cell r="S279">
            <v>0</v>
          </cell>
          <cell r="X279">
            <v>2.5499999999999998</v>
          </cell>
          <cell r="AC279">
            <v>0</v>
          </cell>
          <cell r="AF279">
            <v>0</v>
          </cell>
          <cell r="AG279">
            <v>0</v>
          </cell>
          <cell r="AH279">
            <v>0</v>
          </cell>
          <cell r="AK279">
            <v>2.5499999999999998</v>
          </cell>
        </row>
        <row r="280">
          <cell r="F280">
            <v>6</v>
          </cell>
          <cell r="P280">
            <v>18.416666666666661</v>
          </cell>
          <cell r="S280">
            <v>65</v>
          </cell>
          <cell r="X280">
            <v>0</v>
          </cell>
          <cell r="AC280">
            <v>0</v>
          </cell>
          <cell r="AF280">
            <v>837.81666666666649</v>
          </cell>
          <cell r="AG280">
            <v>338</v>
          </cell>
          <cell r="AH280">
            <v>499.81666666666649</v>
          </cell>
          <cell r="AK280">
            <v>927.23333333333312</v>
          </cell>
        </row>
        <row r="281">
          <cell r="AK281">
            <v>309</v>
          </cell>
        </row>
        <row r="282">
          <cell r="S282">
            <v>250</v>
          </cell>
          <cell r="AH282">
            <v>0</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K283">
            <v>51324.128982683971</v>
          </cell>
        </row>
        <row r="284">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X286">
            <v>-91.5</v>
          </cell>
          <cell r="AC286">
            <v>99.5</v>
          </cell>
          <cell r="AF286">
            <v>52.299999999999983</v>
          </cell>
          <cell r="AG286">
            <v>-31</v>
          </cell>
          <cell r="AH286">
            <v>83.299999999999983</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K287">
            <v>3669.8363636363633</v>
          </cell>
        </row>
        <row r="288">
          <cell r="F288">
            <v>0</v>
          </cell>
          <cell r="P288">
            <v>0</v>
          </cell>
          <cell r="S288">
            <v>0</v>
          </cell>
          <cell r="X288">
            <v>0</v>
          </cell>
          <cell r="AC288">
            <v>0</v>
          </cell>
          <cell r="AF288">
            <v>0</v>
          </cell>
          <cell r="AG288">
            <v>0</v>
          </cell>
          <cell r="AH288">
            <v>0</v>
          </cell>
          <cell r="AK288">
            <v>0</v>
          </cell>
        </row>
        <row r="289">
          <cell r="F289">
            <v>0</v>
          </cell>
          <cell r="P289">
            <v>0</v>
          </cell>
          <cell r="S289">
            <v>0</v>
          </cell>
          <cell r="X289">
            <v>0</v>
          </cell>
          <cell r="AC289">
            <v>0</v>
          </cell>
          <cell r="AF289">
            <v>0</v>
          </cell>
          <cell r="AG289">
            <v>0</v>
          </cell>
          <cell r="AH289">
            <v>0</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K290">
            <v>5453.0083333333332</v>
          </cell>
        </row>
        <row r="291">
          <cell r="F291">
            <v>11</v>
          </cell>
          <cell r="P291">
            <v>-2.4000000000000057</v>
          </cell>
          <cell r="S291">
            <v>287.66666666666652</v>
          </cell>
          <cell r="X291">
            <v>23.850000000000005</v>
          </cell>
          <cell r="AC291">
            <v>394.98333333333346</v>
          </cell>
          <cell r="AF291">
            <v>15.25</v>
          </cell>
          <cell r="AG291">
            <v>-162.75</v>
          </cell>
          <cell r="AH291">
            <v>179</v>
          </cell>
          <cell r="AK291">
            <v>746.35</v>
          </cell>
        </row>
        <row r="292">
          <cell r="F292">
            <v>1</v>
          </cell>
          <cell r="P292">
            <v>27.766666666666676</v>
          </cell>
          <cell r="S292">
            <v>599.33333333333337</v>
          </cell>
          <cell r="X292">
            <v>176</v>
          </cell>
          <cell r="AC292">
            <v>71.683333333333351</v>
          </cell>
          <cell r="AF292">
            <v>160.59999999999994</v>
          </cell>
          <cell r="AG292">
            <v>150</v>
          </cell>
          <cell r="AH292">
            <v>10.599999999999946</v>
          </cell>
          <cell r="AK292">
            <v>1036.3833333333334</v>
          </cell>
        </row>
        <row r="293">
          <cell r="F293">
            <v>2789</v>
          </cell>
          <cell r="P293">
            <v>98.883333333333326</v>
          </cell>
          <cell r="S293">
            <v>231.42499999999998</v>
          </cell>
          <cell r="X293">
            <v>98.11666666666666</v>
          </cell>
          <cell r="AC293">
            <v>63.466666666666669</v>
          </cell>
          <cell r="AF293">
            <v>193.38333333333335</v>
          </cell>
          <cell r="AG293">
            <v>176.29000000000002</v>
          </cell>
          <cell r="AH293">
            <v>17.093333333333334</v>
          </cell>
          <cell r="AK293">
            <v>3670.2750000000001</v>
          </cell>
        </row>
        <row r="294">
          <cell r="P294">
            <v>0</v>
          </cell>
          <cell r="AF294">
            <v>0</v>
          </cell>
          <cell r="AG294">
            <v>0</v>
          </cell>
          <cell r="AH294">
            <v>0</v>
          </cell>
          <cell r="AK294">
            <v>0</v>
          </cell>
        </row>
        <row r="295">
          <cell r="F295">
            <v>11</v>
          </cell>
          <cell r="P295">
            <v>1</v>
          </cell>
          <cell r="S295">
            <v>81</v>
          </cell>
          <cell r="X295">
            <v>172</v>
          </cell>
          <cell r="AC295">
            <v>261</v>
          </cell>
          <cell r="AF295">
            <v>58</v>
          </cell>
          <cell r="AG295">
            <v>13</v>
          </cell>
          <cell r="AH295">
            <v>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K296">
            <v>51324.128982683971</v>
          </cell>
        </row>
        <row r="297">
          <cell r="AH297">
            <v>191</v>
          </cell>
          <cell r="AK297">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K299">
            <v>51324.128982683971</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AK305">
            <v>0</v>
          </cell>
        </row>
        <row r="306">
          <cell r="P306">
            <v>0</v>
          </cell>
          <cell r="AK306">
            <v>0</v>
          </cell>
        </row>
        <row r="307">
          <cell r="S307">
            <v>0</v>
          </cell>
          <cell r="AK307">
            <v>0</v>
          </cell>
        </row>
        <row r="308">
          <cell r="F308">
            <v>2805</v>
          </cell>
          <cell r="AK308">
            <v>2805</v>
          </cell>
        </row>
        <row r="309">
          <cell r="S309">
            <v>0</v>
          </cell>
        </row>
        <row r="310">
          <cell r="F310">
            <v>0</v>
          </cell>
          <cell r="AK310">
            <v>0</v>
          </cell>
        </row>
        <row r="311">
          <cell r="AK311">
            <v>0</v>
          </cell>
        </row>
        <row r="313">
          <cell r="AK313">
            <v>0</v>
          </cell>
        </row>
        <row r="314">
          <cell r="S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K328">
            <v>584</v>
          </cell>
          <cell r="AM328">
            <v>526</v>
          </cell>
        </row>
        <row r="329">
          <cell r="AK329">
            <v>2162.5842857142857</v>
          </cell>
          <cell r="AM329">
            <v>2162.5842857142857</v>
          </cell>
        </row>
        <row r="330">
          <cell r="AK330">
            <v>3500</v>
          </cell>
          <cell r="AM330">
            <v>3500</v>
          </cell>
        </row>
        <row r="331">
          <cell r="AK331">
            <v>0</v>
          </cell>
        </row>
        <row r="332">
          <cell r="AK332">
            <v>486</v>
          </cell>
          <cell r="AM332">
            <v>486</v>
          </cell>
        </row>
        <row r="333">
          <cell r="AK333">
            <v>3400</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row>
        <row r="344">
          <cell r="AK344">
            <v>709</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X348">
            <v>56</v>
          </cell>
          <cell r="AC348">
            <v>561.88181818181829</v>
          </cell>
          <cell r="AF348">
            <v>470</v>
          </cell>
          <cell r="AG348">
            <v>470</v>
          </cell>
          <cell r="AH348">
            <v>0</v>
          </cell>
          <cell r="AK348">
            <v>1608.8818181818183</v>
          </cell>
        </row>
        <row r="349">
          <cell r="AK349">
            <v>0</v>
          </cell>
        </row>
        <row r="350">
          <cell r="F350">
            <v>33</v>
          </cell>
          <cell r="P350">
            <v>0</v>
          </cell>
          <cell r="S350">
            <v>0</v>
          </cell>
          <cell r="X350">
            <v>0</v>
          </cell>
          <cell r="AC350">
            <v>0</v>
          </cell>
          <cell r="AF350">
            <v>0</v>
          </cell>
          <cell r="AG350">
            <v>0</v>
          </cell>
          <cell r="AH350">
            <v>0</v>
          </cell>
          <cell r="AK350">
            <v>342</v>
          </cell>
          <cell r="AM350">
            <v>342</v>
          </cell>
        </row>
        <row r="351">
          <cell r="AK351">
            <v>160</v>
          </cell>
          <cell r="AM351">
            <v>160</v>
          </cell>
        </row>
        <row r="352">
          <cell r="AK352">
            <v>0</v>
          </cell>
          <cell r="AM352">
            <v>0</v>
          </cell>
        </row>
        <row r="353">
          <cell r="AK353">
            <v>0</v>
          </cell>
          <cell r="AM353">
            <v>0</v>
          </cell>
        </row>
        <row r="354">
          <cell r="AK354">
            <v>5453.0083333333332</v>
          </cell>
          <cell r="AM354" t="e">
            <v>#REF!</v>
          </cell>
        </row>
        <row r="355">
          <cell r="AK355">
            <v>746.35</v>
          </cell>
        </row>
        <row r="356">
          <cell r="AK356">
            <v>1036.3833333333334</v>
          </cell>
        </row>
        <row r="357">
          <cell r="AK357">
            <v>3670.2750000000001</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K358">
            <v>1051.3333333333335</v>
          </cell>
          <cell r="AM358">
            <v>668.33333333333337</v>
          </cell>
        </row>
        <row r="367">
          <cell r="F367">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ПЛАН</v>
          </cell>
          <cell r="P383" t="str">
            <v>ПЛАН</v>
          </cell>
          <cell r="X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X384">
            <v>182</v>
          </cell>
          <cell r="Y384">
            <v>131</v>
          </cell>
          <cell r="Z384">
            <v>130</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X385">
            <v>0</v>
          </cell>
          <cell r="Y385">
            <v>0</v>
          </cell>
          <cell r="AC385">
            <v>3.6666666666666665</v>
          </cell>
          <cell r="AD385">
            <v>3</v>
          </cell>
          <cell r="AK385">
            <v>46</v>
          </cell>
          <cell r="AL385">
            <v>24</v>
          </cell>
        </row>
        <row r="386">
          <cell r="F386">
            <v>0</v>
          </cell>
          <cell r="G386">
            <v>0</v>
          </cell>
          <cell r="P386">
            <v>0.66666666666666663</v>
          </cell>
          <cell r="X386">
            <v>146.66666666666666</v>
          </cell>
          <cell r="Y386">
            <v>105</v>
          </cell>
          <cell r="AC386">
            <v>280.66666666666669</v>
          </cell>
          <cell r="AD386">
            <v>200</v>
          </cell>
          <cell r="AK386">
            <v>428</v>
          </cell>
          <cell r="AL386">
            <v>305.66666666666669</v>
          </cell>
        </row>
        <row r="387">
          <cell r="F387">
            <v>0</v>
          </cell>
          <cell r="G387">
            <v>0</v>
          </cell>
          <cell r="P387">
            <v>2</v>
          </cell>
          <cell r="X387">
            <v>0</v>
          </cell>
          <cell r="Y387">
            <v>0</v>
          </cell>
          <cell r="AC387">
            <v>25</v>
          </cell>
          <cell r="AD387">
            <v>18</v>
          </cell>
          <cell r="AK387">
            <v>33.666666666666671</v>
          </cell>
          <cell r="AL387">
            <v>23</v>
          </cell>
        </row>
        <row r="388">
          <cell r="F388">
            <v>0</v>
          </cell>
          <cell r="G388">
            <v>0</v>
          </cell>
          <cell r="P388">
            <v>0</v>
          </cell>
          <cell r="X388">
            <v>25.333333333333332</v>
          </cell>
          <cell r="Y388">
            <v>18</v>
          </cell>
          <cell r="AC388">
            <v>0.66666666666666663</v>
          </cell>
          <cell r="AD388">
            <v>0</v>
          </cell>
          <cell r="AK388">
            <v>26</v>
          </cell>
          <cell r="AL388">
            <v>18</v>
          </cell>
        </row>
        <row r="389">
          <cell r="F389">
            <v>120.63333333333333</v>
          </cell>
          <cell r="G389">
            <v>76</v>
          </cell>
          <cell r="P389">
            <v>0</v>
          </cell>
          <cell r="X389">
            <v>0</v>
          </cell>
          <cell r="Y389">
            <v>0</v>
          </cell>
          <cell r="AC389">
            <v>0</v>
          </cell>
          <cell r="AD389">
            <v>0</v>
          </cell>
          <cell r="AK389">
            <v>120.63333333333333</v>
          </cell>
          <cell r="AL389">
            <v>78</v>
          </cell>
        </row>
        <row r="390">
          <cell r="F390">
            <v>8.6666666666666661</v>
          </cell>
          <cell r="G390">
            <v>5</v>
          </cell>
          <cell r="P390">
            <v>0</v>
          </cell>
          <cell r="X390">
            <v>0</v>
          </cell>
          <cell r="Y390">
            <v>0</v>
          </cell>
          <cell r="AC390">
            <v>0</v>
          </cell>
          <cell r="AD390">
            <v>0</v>
          </cell>
          <cell r="AK390">
            <v>8.6666666666666661</v>
          </cell>
          <cell r="AL390">
            <v>0</v>
          </cell>
        </row>
        <row r="391">
          <cell r="F391">
            <v>0</v>
          </cell>
          <cell r="G391">
            <v>0</v>
          </cell>
          <cell r="P391">
            <v>5.333333333333333</v>
          </cell>
          <cell r="X391">
            <v>0</v>
          </cell>
          <cell r="Y391">
            <v>0</v>
          </cell>
          <cell r="AC391">
            <v>0</v>
          </cell>
          <cell r="AD391">
            <v>0</v>
          </cell>
          <cell r="AK391">
            <v>22</v>
          </cell>
          <cell r="AL391">
            <v>15.333333333333332</v>
          </cell>
        </row>
        <row r="392">
          <cell r="F392">
            <v>5.333333333333333</v>
          </cell>
          <cell r="G392">
            <v>3</v>
          </cell>
          <cell r="P392">
            <v>0</v>
          </cell>
          <cell r="X392">
            <v>0</v>
          </cell>
          <cell r="Y392">
            <v>0</v>
          </cell>
          <cell r="AC392">
            <v>0</v>
          </cell>
          <cell r="AD392">
            <v>0</v>
          </cell>
          <cell r="AK392">
            <v>5.333333333333333</v>
          </cell>
          <cell r="AL392">
            <v>3</v>
          </cell>
        </row>
        <row r="393">
          <cell r="F393">
            <v>0.33333333333333331</v>
          </cell>
          <cell r="G393">
            <v>0</v>
          </cell>
          <cell r="P393">
            <v>4.333333333333333</v>
          </cell>
          <cell r="X393">
            <v>0</v>
          </cell>
          <cell r="Y393">
            <v>0</v>
          </cell>
          <cell r="AC393">
            <v>0</v>
          </cell>
          <cell r="AD393">
            <v>0</v>
          </cell>
          <cell r="AK393">
            <v>4.6666666666666661</v>
          </cell>
          <cell r="AL393">
            <v>4.333333333333333</v>
          </cell>
        </row>
        <row r="394">
          <cell r="F394">
            <v>0.33333333333333331</v>
          </cell>
          <cell r="G394">
            <v>0</v>
          </cell>
          <cell r="P394">
            <v>2</v>
          </cell>
          <cell r="X394">
            <v>10</v>
          </cell>
          <cell r="Y394">
            <v>7</v>
          </cell>
          <cell r="AC394">
            <v>13.666666666666666</v>
          </cell>
          <cell r="AD394">
            <v>10</v>
          </cell>
          <cell r="AK394">
            <v>26</v>
          </cell>
          <cell r="AL394">
            <v>19</v>
          </cell>
        </row>
        <row r="395">
          <cell r="F395">
            <v>0</v>
          </cell>
          <cell r="G395">
            <v>0</v>
          </cell>
          <cell r="P395">
            <v>0</v>
          </cell>
          <cell r="X395">
            <v>0</v>
          </cell>
          <cell r="Y395">
            <v>0</v>
          </cell>
          <cell r="AC395">
            <v>0</v>
          </cell>
          <cell r="AD395">
            <v>0</v>
          </cell>
          <cell r="AK395">
            <v>0</v>
          </cell>
        </row>
        <row r="396">
          <cell r="F396">
            <v>1.1666666666666667</v>
          </cell>
          <cell r="G396">
            <v>1</v>
          </cell>
          <cell r="P396">
            <v>20.5</v>
          </cell>
          <cell r="X396">
            <v>522.33333333333337</v>
          </cell>
          <cell r="Y396">
            <v>375</v>
          </cell>
          <cell r="AC396">
            <v>43</v>
          </cell>
          <cell r="AD396">
            <v>31</v>
          </cell>
          <cell r="AK396">
            <v>587.33333333333337</v>
          </cell>
          <cell r="AL396">
            <v>427.5</v>
          </cell>
          <cell r="AM396">
            <v>427.83333333333337</v>
          </cell>
        </row>
        <row r="397">
          <cell r="F397">
            <v>0</v>
          </cell>
          <cell r="G397">
            <v>0</v>
          </cell>
          <cell r="P397">
            <v>0</v>
          </cell>
          <cell r="X397">
            <v>0</v>
          </cell>
          <cell r="Y397">
            <v>0</v>
          </cell>
          <cell r="AC397">
            <v>0</v>
          </cell>
          <cell r="AD397">
            <v>0</v>
          </cell>
          <cell r="AK397">
            <v>0</v>
          </cell>
          <cell r="AL397">
            <v>0</v>
          </cell>
        </row>
        <row r="398">
          <cell r="F398">
            <v>0</v>
          </cell>
          <cell r="G398">
            <v>0</v>
          </cell>
          <cell r="P398">
            <v>0</v>
          </cell>
          <cell r="X398">
            <v>480.66666666666669</v>
          </cell>
          <cell r="Y398">
            <v>345</v>
          </cell>
          <cell r="AC398">
            <v>11</v>
          </cell>
          <cell r="AD398">
            <v>8</v>
          </cell>
          <cell r="AK398">
            <v>491.66666666666669</v>
          </cell>
          <cell r="AL398">
            <v>353</v>
          </cell>
        </row>
        <row r="399">
          <cell r="F399">
            <v>0</v>
          </cell>
          <cell r="G399">
            <v>0</v>
          </cell>
          <cell r="P399">
            <v>0</v>
          </cell>
          <cell r="X399">
            <v>0</v>
          </cell>
          <cell r="Y399">
            <v>0</v>
          </cell>
          <cell r="AC399">
            <v>0</v>
          </cell>
          <cell r="AD399">
            <v>0</v>
          </cell>
          <cell r="AK399">
            <v>0</v>
          </cell>
          <cell r="AL399">
            <v>0</v>
          </cell>
        </row>
        <row r="400">
          <cell r="F400">
            <v>1.1666666666666667</v>
          </cell>
          <cell r="G400">
            <v>1</v>
          </cell>
          <cell r="P400">
            <v>15.833333333333334</v>
          </cell>
          <cell r="X400">
            <v>41.666666666666664</v>
          </cell>
          <cell r="Y400">
            <v>30</v>
          </cell>
          <cell r="AC400">
            <v>32</v>
          </cell>
          <cell r="AD400">
            <v>23</v>
          </cell>
          <cell r="AK400">
            <v>91</v>
          </cell>
          <cell r="AL400">
            <v>74.833333333333343</v>
          </cell>
        </row>
        <row r="401">
          <cell r="F401">
            <v>0</v>
          </cell>
          <cell r="G401">
            <v>0</v>
          </cell>
          <cell r="P401">
            <v>4.666666666666667</v>
          </cell>
          <cell r="X401">
            <v>0</v>
          </cell>
          <cell r="Y401">
            <v>0</v>
          </cell>
          <cell r="AC401">
            <v>0</v>
          </cell>
          <cell r="AD401">
            <v>0</v>
          </cell>
          <cell r="AK401">
            <v>4.666666666666667</v>
          </cell>
          <cell r="AL401">
            <v>0</v>
          </cell>
        </row>
        <row r="402">
          <cell r="F402">
            <v>0</v>
          </cell>
          <cell r="G402">
            <v>0</v>
          </cell>
          <cell r="P402">
            <v>0</v>
          </cell>
          <cell r="X402">
            <v>0</v>
          </cell>
          <cell r="Y402">
            <v>0</v>
          </cell>
          <cell r="AC402">
            <v>0</v>
          </cell>
          <cell r="AD402">
            <v>0</v>
          </cell>
          <cell r="AK402">
            <v>0</v>
          </cell>
        </row>
        <row r="403">
          <cell r="F403">
            <v>10</v>
          </cell>
          <cell r="G403">
            <v>6</v>
          </cell>
          <cell r="P403">
            <v>39</v>
          </cell>
          <cell r="X403">
            <v>0</v>
          </cell>
          <cell r="Y403">
            <v>0</v>
          </cell>
          <cell r="AC403">
            <v>0</v>
          </cell>
          <cell r="AD403">
            <v>0</v>
          </cell>
          <cell r="AK403">
            <v>49</v>
          </cell>
          <cell r="AL403">
            <v>45</v>
          </cell>
          <cell r="AM403">
            <v>46</v>
          </cell>
        </row>
        <row r="404">
          <cell r="F404">
            <v>2.6666666666666665</v>
          </cell>
          <cell r="G404">
            <v>2</v>
          </cell>
          <cell r="P404">
            <v>3.3333333333333335</v>
          </cell>
          <cell r="X404">
            <v>0</v>
          </cell>
          <cell r="Y404">
            <v>0</v>
          </cell>
          <cell r="AC404">
            <v>0</v>
          </cell>
          <cell r="AD404">
            <v>0</v>
          </cell>
          <cell r="AK404">
            <v>6</v>
          </cell>
          <cell r="AL404">
            <v>5.3333333333333339</v>
          </cell>
        </row>
        <row r="405">
          <cell r="F405">
            <v>7.333333333333333</v>
          </cell>
          <cell r="G405">
            <v>5</v>
          </cell>
          <cell r="P405">
            <v>35.666666666666664</v>
          </cell>
          <cell r="X405">
            <v>0</v>
          </cell>
          <cell r="Y405">
            <v>0</v>
          </cell>
          <cell r="AC405">
            <v>0</v>
          </cell>
          <cell r="AD405">
            <v>0</v>
          </cell>
          <cell r="AK405">
            <v>43</v>
          </cell>
          <cell r="AL405">
            <v>40.666666666666664</v>
          </cell>
        </row>
        <row r="406">
          <cell r="F406">
            <v>0</v>
          </cell>
          <cell r="G406">
            <v>0</v>
          </cell>
          <cell r="P406">
            <v>0</v>
          </cell>
          <cell r="X406">
            <v>0</v>
          </cell>
          <cell r="Y406">
            <v>0</v>
          </cell>
          <cell r="AC406">
            <v>0</v>
          </cell>
          <cell r="AD406">
            <v>0</v>
          </cell>
          <cell r="AK406">
            <v>0</v>
          </cell>
        </row>
        <row r="407">
          <cell r="F407">
            <v>206.33333333333329</v>
          </cell>
          <cell r="G407">
            <v>131</v>
          </cell>
          <cell r="H407">
            <v>130</v>
          </cell>
          <cell r="P407">
            <v>50.166666666666671</v>
          </cell>
          <cell r="S407">
            <v>50.166666666666671</v>
          </cell>
          <cell r="X407">
            <v>37.833333333333343</v>
          </cell>
          <cell r="Y407">
            <v>27</v>
          </cell>
          <cell r="AC407">
            <v>26.000000000000004</v>
          </cell>
          <cell r="AD407">
            <v>18</v>
          </cell>
          <cell r="AK407">
            <v>1965.0000000000002</v>
          </cell>
          <cell r="AL407">
            <v>481.16666666666663</v>
          </cell>
          <cell r="AM407">
            <v>481.16666666666663</v>
          </cell>
        </row>
        <row r="408">
          <cell r="F408">
            <v>0</v>
          </cell>
          <cell r="G408">
            <v>0</v>
          </cell>
          <cell r="P408">
            <v>0</v>
          </cell>
          <cell r="X408">
            <v>0</v>
          </cell>
          <cell r="Y408">
            <v>0</v>
          </cell>
          <cell r="AC408">
            <v>0</v>
          </cell>
          <cell r="AD408">
            <v>0</v>
          </cell>
          <cell r="AK408">
            <v>1350</v>
          </cell>
          <cell r="AL408">
            <v>0</v>
          </cell>
        </row>
        <row r="409">
          <cell r="F409">
            <v>0</v>
          </cell>
          <cell r="G409">
            <v>0</v>
          </cell>
          <cell r="P409">
            <v>0</v>
          </cell>
          <cell r="X409">
            <v>0</v>
          </cell>
          <cell r="Y409">
            <v>0</v>
          </cell>
          <cell r="AC409">
            <v>0</v>
          </cell>
          <cell r="AD409">
            <v>0</v>
          </cell>
          <cell r="AK409">
            <v>95</v>
          </cell>
          <cell r="AL409">
            <v>95</v>
          </cell>
        </row>
        <row r="410">
          <cell r="F410">
            <v>0</v>
          </cell>
          <cell r="G410">
            <v>0</v>
          </cell>
          <cell r="P410">
            <v>0</v>
          </cell>
          <cell r="X410">
            <v>0</v>
          </cell>
          <cell r="Y410">
            <v>0</v>
          </cell>
          <cell r="AC410">
            <v>0</v>
          </cell>
          <cell r="AD410">
            <v>0</v>
          </cell>
          <cell r="AK410">
            <v>0</v>
          </cell>
          <cell r="AL410">
            <v>0</v>
          </cell>
        </row>
        <row r="411">
          <cell r="F411">
            <v>0</v>
          </cell>
          <cell r="G411">
            <v>0</v>
          </cell>
          <cell r="P411">
            <v>12.333333333333334</v>
          </cell>
          <cell r="X411">
            <v>0</v>
          </cell>
          <cell r="Y411">
            <v>0</v>
          </cell>
          <cell r="AC411">
            <v>0</v>
          </cell>
          <cell r="AD411">
            <v>0</v>
          </cell>
          <cell r="AK411">
            <v>12.333333333333334</v>
          </cell>
          <cell r="AL411">
            <v>12.333333333333334</v>
          </cell>
        </row>
        <row r="412">
          <cell r="F412">
            <v>0</v>
          </cell>
          <cell r="G412">
            <v>0</v>
          </cell>
          <cell r="P412">
            <v>0</v>
          </cell>
          <cell r="X412">
            <v>0</v>
          </cell>
          <cell r="Y412">
            <v>0</v>
          </cell>
          <cell r="AC412">
            <v>0</v>
          </cell>
          <cell r="AD412">
            <v>0</v>
          </cell>
          <cell r="AK412">
            <v>0</v>
          </cell>
          <cell r="AL412">
            <v>0</v>
          </cell>
        </row>
        <row r="413">
          <cell r="F413">
            <v>1.6666666666666667</v>
          </cell>
          <cell r="G413">
            <v>1</v>
          </cell>
          <cell r="P413">
            <v>5</v>
          </cell>
          <cell r="X413">
            <v>3</v>
          </cell>
          <cell r="Y413">
            <v>2</v>
          </cell>
          <cell r="AC413">
            <v>3</v>
          </cell>
          <cell r="AD413">
            <v>2</v>
          </cell>
          <cell r="AK413">
            <v>57.666666666666664</v>
          </cell>
          <cell r="AL413">
            <v>50</v>
          </cell>
        </row>
        <row r="414">
          <cell r="F414">
            <v>0</v>
          </cell>
          <cell r="G414">
            <v>0</v>
          </cell>
          <cell r="P414">
            <v>0</v>
          </cell>
          <cell r="X414">
            <v>0</v>
          </cell>
          <cell r="Y414">
            <v>0</v>
          </cell>
          <cell r="AC414">
            <v>0</v>
          </cell>
          <cell r="AD414">
            <v>0</v>
          </cell>
          <cell r="AK414">
            <v>4</v>
          </cell>
          <cell r="AL414">
            <v>0</v>
          </cell>
        </row>
        <row r="415">
          <cell r="F415">
            <v>0</v>
          </cell>
          <cell r="G415">
            <v>0</v>
          </cell>
          <cell r="P415">
            <v>0</v>
          </cell>
          <cell r="X415">
            <v>0</v>
          </cell>
          <cell r="Y415">
            <v>0</v>
          </cell>
          <cell r="AC415">
            <v>0</v>
          </cell>
          <cell r="AD415">
            <v>0</v>
          </cell>
          <cell r="AK415">
            <v>0</v>
          </cell>
          <cell r="AL415">
            <v>0</v>
          </cell>
        </row>
        <row r="416">
          <cell r="F416">
            <v>0</v>
          </cell>
          <cell r="G416">
            <v>0</v>
          </cell>
          <cell r="P416">
            <v>18.5</v>
          </cell>
          <cell r="X416">
            <v>4.5</v>
          </cell>
          <cell r="Y416">
            <v>3</v>
          </cell>
          <cell r="AC416">
            <v>1.3333333333333333</v>
          </cell>
          <cell r="AD416">
            <v>1</v>
          </cell>
          <cell r="AK416">
            <v>28.5</v>
          </cell>
          <cell r="AL416">
            <v>26.5</v>
          </cell>
        </row>
        <row r="417">
          <cell r="F417">
            <v>0</v>
          </cell>
          <cell r="G417">
            <v>0</v>
          </cell>
          <cell r="P417">
            <v>1.3333333333333333</v>
          </cell>
          <cell r="X417">
            <v>0</v>
          </cell>
          <cell r="Y417">
            <v>0</v>
          </cell>
          <cell r="AC417">
            <v>1.6666666666666667</v>
          </cell>
          <cell r="AD417">
            <v>1</v>
          </cell>
          <cell r="AK417">
            <v>69</v>
          </cell>
          <cell r="AL417">
            <v>52.333333333333336</v>
          </cell>
        </row>
        <row r="418">
          <cell r="F418">
            <v>177</v>
          </cell>
          <cell r="G418">
            <v>112</v>
          </cell>
          <cell r="P418">
            <v>0</v>
          </cell>
          <cell r="X418">
            <v>0</v>
          </cell>
          <cell r="Y418">
            <v>0</v>
          </cell>
          <cell r="AC418">
            <v>0</v>
          </cell>
          <cell r="AD418">
            <v>0</v>
          </cell>
          <cell r="AK418">
            <v>177</v>
          </cell>
          <cell r="AL418">
            <v>112</v>
          </cell>
        </row>
        <row r="419">
          <cell r="F419">
            <v>0</v>
          </cell>
          <cell r="G419">
            <v>0</v>
          </cell>
          <cell r="P419">
            <v>0</v>
          </cell>
          <cell r="X419">
            <v>10</v>
          </cell>
          <cell r="Y419">
            <v>7</v>
          </cell>
          <cell r="AC419">
            <v>7.666666666666667</v>
          </cell>
          <cell r="AD419">
            <v>5</v>
          </cell>
          <cell r="AK419">
            <v>17.666666666666668</v>
          </cell>
          <cell r="AL419">
            <v>12</v>
          </cell>
        </row>
        <row r="420">
          <cell r="F420">
            <v>0.66666666666666663</v>
          </cell>
          <cell r="G420">
            <v>0</v>
          </cell>
          <cell r="P420">
            <v>2</v>
          </cell>
          <cell r="X420">
            <v>1.3333333333333333</v>
          </cell>
          <cell r="Y420">
            <v>1</v>
          </cell>
          <cell r="AC420">
            <v>1</v>
          </cell>
          <cell r="AD420">
            <v>1</v>
          </cell>
          <cell r="AK420">
            <v>6</v>
          </cell>
          <cell r="AL420">
            <v>4</v>
          </cell>
        </row>
        <row r="421">
          <cell r="F421">
            <v>2.6666666666666665</v>
          </cell>
          <cell r="G421">
            <v>2</v>
          </cell>
          <cell r="P421">
            <v>0.33333333333333331</v>
          </cell>
          <cell r="X421">
            <v>1</v>
          </cell>
          <cell r="Y421">
            <v>1</v>
          </cell>
          <cell r="AC421">
            <v>0.66666666666666663</v>
          </cell>
          <cell r="AD421">
            <v>0</v>
          </cell>
          <cell r="AK421">
            <v>9.3333333333333339</v>
          </cell>
          <cell r="AL421">
            <v>5.333333333333333</v>
          </cell>
        </row>
        <row r="422">
          <cell r="F422">
            <v>0</v>
          </cell>
          <cell r="G422">
            <v>0</v>
          </cell>
          <cell r="P422">
            <v>2.3333333333333335</v>
          </cell>
          <cell r="X422">
            <v>6</v>
          </cell>
          <cell r="Y422">
            <v>4</v>
          </cell>
          <cell r="AC422">
            <v>5</v>
          </cell>
          <cell r="AD422">
            <v>4</v>
          </cell>
          <cell r="AK422">
            <v>13.333333333333334</v>
          </cell>
          <cell r="AL422">
            <v>10.333333333333334</v>
          </cell>
        </row>
        <row r="423">
          <cell r="F423">
            <v>0</v>
          </cell>
          <cell r="G423">
            <v>0</v>
          </cell>
          <cell r="P423">
            <v>0</v>
          </cell>
          <cell r="X423">
            <v>0</v>
          </cell>
          <cell r="Y423">
            <v>0</v>
          </cell>
          <cell r="AC423">
            <v>0</v>
          </cell>
          <cell r="AD423">
            <v>0</v>
          </cell>
          <cell r="AK423">
            <v>0</v>
          </cell>
          <cell r="AL423">
            <v>0</v>
          </cell>
        </row>
        <row r="424">
          <cell r="F424">
            <v>0</v>
          </cell>
          <cell r="G424">
            <v>0</v>
          </cell>
          <cell r="P424">
            <v>0</v>
          </cell>
          <cell r="X424">
            <v>0</v>
          </cell>
          <cell r="Y424">
            <v>0</v>
          </cell>
          <cell r="AC424">
            <v>0</v>
          </cell>
          <cell r="AD424">
            <v>0</v>
          </cell>
          <cell r="AK424">
            <v>0</v>
          </cell>
          <cell r="AL424">
            <v>0</v>
          </cell>
        </row>
        <row r="425">
          <cell r="F425">
            <v>9.6666666666666661</v>
          </cell>
          <cell r="G425">
            <v>6</v>
          </cell>
          <cell r="P425">
            <v>1</v>
          </cell>
          <cell r="X425">
            <v>0</v>
          </cell>
          <cell r="Y425">
            <v>0</v>
          </cell>
          <cell r="AC425">
            <v>0</v>
          </cell>
          <cell r="AD425">
            <v>0</v>
          </cell>
          <cell r="AK425">
            <v>12</v>
          </cell>
          <cell r="AL425">
            <v>8</v>
          </cell>
        </row>
        <row r="426">
          <cell r="F426">
            <v>0</v>
          </cell>
          <cell r="G426">
            <v>0</v>
          </cell>
          <cell r="P426">
            <v>0</v>
          </cell>
          <cell r="X426">
            <v>0</v>
          </cell>
          <cell r="Y426">
            <v>0</v>
          </cell>
          <cell r="AC426">
            <v>0</v>
          </cell>
          <cell r="AD426">
            <v>0</v>
          </cell>
          <cell r="AK426">
            <v>0</v>
          </cell>
          <cell r="AL426">
            <v>0</v>
          </cell>
        </row>
        <row r="427">
          <cell r="F427">
            <v>2.3333333333333335</v>
          </cell>
          <cell r="G427">
            <v>1</v>
          </cell>
          <cell r="P427">
            <v>0.66666666666666663</v>
          </cell>
          <cell r="X427">
            <v>0.66666666666666663</v>
          </cell>
          <cell r="Y427">
            <v>0</v>
          </cell>
          <cell r="AC427">
            <v>0.66666666666666663</v>
          </cell>
          <cell r="AD427">
            <v>0</v>
          </cell>
          <cell r="AK427">
            <v>4.333333333333333</v>
          </cell>
          <cell r="AL427">
            <v>1.6666666666666665</v>
          </cell>
        </row>
        <row r="428">
          <cell r="F428">
            <v>1.6666666666666667</v>
          </cell>
          <cell r="G428">
            <v>1</v>
          </cell>
          <cell r="P428">
            <v>0.66666666666666663</v>
          </cell>
          <cell r="X428">
            <v>0.66666666666666663</v>
          </cell>
          <cell r="Y428">
            <v>0</v>
          </cell>
          <cell r="AC428">
            <v>0.66666666666666663</v>
          </cell>
          <cell r="AD428">
            <v>0</v>
          </cell>
          <cell r="AK428">
            <v>3.6666666666666665</v>
          </cell>
          <cell r="AL428">
            <v>1.6666666666666665</v>
          </cell>
        </row>
        <row r="429">
          <cell r="F429">
            <v>6.666666666666667</v>
          </cell>
          <cell r="G429">
            <v>4</v>
          </cell>
          <cell r="P429">
            <v>4.666666666666667</v>
          </cell>
          <cell r="X429">
            <v>3</v>
          </cell>
          <cell r="Y429">
            <v>2</v>
          </cell>
          <cell r="AC429">
            <v>2</v>
          </cell>
          <cell r="AD429">
            <v>1</v>
          </cell>
          <cell r="AK429">
            <v>33</v>
          </cell>
          <cell r="AL429">
            <v>21.666666666666668</v>
          </cell>
        </row>
        <row r="430">
          <cell r="F430">
            <v>0</v>
          </cell>
          <cell r="G430">
            <v>0</v>
          </cell>
          <cell r="P430">
            <v>0</v>
          </cell>
          <cell r="X430">
            <v>0</v>
          </cell>
          <cell r="Y430">
            <v>0</v>
          </cell>
          <cell r="AC430">
            <v>0</v>
          </cell>
          <cell r="AD430">
            <v>0</v>
          </cell>
          <cell r="AK430">
            <v>0</v>
          </cell>
          <cell r="AL430">
            <v>0</v>
          </cell>
        </row>
        <row r="431">
          <cell r="F431">
            <v>0</v>
          </cell>
          <cell r="G431">
            <v>0</v>
          </cell>
          <cell r="P431">
            <v>0</v>
          </cell>
          <cell r="X431">
            <v>0</v>
          </cell>
          <cell r="Y431">
            <v>0</v>
          </cell>
          <cell r="AC431">
            <v>0</v>
          </cell>
          <cell r="AD431">
            <v>0</v>
          </cell>
          <cell r="AK431">
            <v>0</v>
          </cell>
          <cell r="AL431">
            <v>53</v>
          </cell>
        </row>
        <row r="432">
          <cell r="F432">
            <v>1</v>
          </cell>
          <cell r="G432">
            <v>1</v>
          </cell>
          <cell r="P432">
            <v>0</v>
          </cell>
          <cell r="X432">
            <v>0</v>
          </cell>
          <cell r="Y432">
            <v>0</v>
          </cell>
          <cell r="AC432">
            <v>0</v>
          </cell>
          <cell r="AD432">
            <v>0</v>
          </cell>
          <cell r="AK432">
            <v>1</v>
          </cell>
          <cell r="AL432">
            <v>1</v>
          </cell>
        </row>
        <row r="433">
          <cell r="F433">
            <v>0</v>
          </cell>
          <cell r="G433">
            <v>0</v>
          </cell>
          <cell r="P433">
            <v>0</v>
          </cell>
          <cell r="X433">
            <v>0</v>
          </cell>
          <cell r="Y433">
            <v>0</v>
          </cell>
          <cell r="AC433">
            <v>0</v>
          </cell>
          <cell r="AD433">
            <v>0</v>
          </cell>
          <cell r="AK433">
            <v>0</v>
          </cell>
          <cell r="AL433">
            <v>0</v>
          </cell>
        </row>
        <row r="434">
          <cell r="F434">
            <v>0</v>
          </cell>
          <cell r="G434">
            <v>0</v>
          </cell>
          <cell r="P434">
            <v>0</v>
          </cell>
          <cell r="X434">
            <v>0</v>
          </cell>
          <cell r="Y434">
            <v>0</v>
          </cell>
          <cell r="AC434">
            <v>0</v>
          </cell>
          <cell r="AD434">
            <v>0</v>
          </cell>
          <cell r="AK434">
            <v>0</v>
          </cell>
          <cell r="AL434">
            <v>0</v>
          </cell>
        </row>
        <row r="435">
          <cell r="F435">
            <v>2.6666666666666665</v>
          </cell>
          <cell r="G435">
            <v>2</v>
          </cell>
          <cell r="P435">
            <v>1</v>
          </cell>
          <cell r="X435">
            <v>4</v>
          </cell>
          <cell r="Y435">
            <v>3</v>
          </cell>
          <cell r="AC435">
            <v>2</v>
          </cell>
          <cell r="AD435">
            <v>1</v>
          </cell>
          <cell r="AK435">
            <v>15.666666666666666</v>
          </cell>
          <cell r="AL435">
            <v>10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3.3333333333333335</v>
          </cell>
          <cell r="Y437">
            <v>2</v>
          </cell>
          <cell r="AC437">
            <v>0</v>
          </cell>
          <cell r="AD437">
            <v>0</v>
          </cell>
          <cell r="AK437">
            <v>3.3333333333333335</v>
          </cell>
          <cell r="AL437">
            <v>2</v>
          </cell>
        </row>
        <row r="438">
          <cell r="F438">
            <v>0.33333333333333331</v>
          </cell>
          <cell r="G438">
            <v>0</v>
          </cell>
          <cell r="P438">
            <v>0.33333333333333331</v>
          </cell>
          <cell r="X438">
            <v>0.33333333333333331</v>
          </cell>
          <cell r="Y438">
            <v>0</v>
          </cell>
          <cell r="AC438">
            <v>0.33333333333333331</v>
          </cell>
          <cell r="AD438">
            <v>0</v>
          </cell>
          <cell r="AK438">
            <v>1.9999999999999998</v>
          </cell>
          <cell r="AL438">
            <v>0.33333333333333331</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G445">
            <v>0</v>
          </cell>
          <cell r="P445">
            <v>0</v>
          </cell>
          <cell r="X445">
            <v>0</v>
          </cell>
          <cell r="Y445">
            <v>0</v>
          </cell>
          <cell r="AC445">
            <v>0</v>
          </cell>
          <cell r="AD445">
            <v>0</v>
          </cell>
          <cell r="AK445">
            <v>0</v>
          </cell>
          <cell r="AL445">
            <v>2</v>
          </cell>
        </row>
        <row r="446">
          <cell r="P446">
            <v>0</v>
          </cell>
          <cell r="X446">
            <v>0</v>
          </cell>
          <cell r="Y446">
            <v>0</v>
          </cell>
          <cell r="AC446">
            <v>0</v>
          </cell>
          <cell r="AD446">
            <v>0</v>
          </cell>
          <cell r="AK446">
            <v>0</v>
          </cell>
          <cell r="AL446">
            <v>0</v>
          </cell>
        </row>
      </sheetData>
      <sheetData sheetId="12" refreshError="1">
        <row r="34">
          <cell r="Q34" t="str">
            <v>КТМ</v>
          </cell>
          <cell r="Y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AA36" t="str">
            <v>ТЕЦ-6 ВСЬОГО</v>
          </cell>
          <cell r="AB36" t="str">
            <v>Е/Е</v>
          </cell>
          <cell r="AC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14901</v>
          </cell>
          <cell r="P48">
            <v>3080.62</v>
          </cell>
          <cell r="S48">
            <v>8423.52</v>
          </cell>
          <cell r="T48">
            <v>2620.8347999999996</v>
          </cell>
          <cell r="U48">
            <v>2617.6851999999999</v>
          </cell>
          <cell r="V48">
            <v>2576.1318181818187</v>
          </cell>
          <cell r="AA48">
            <v>2709.5690909090908</v>
          </cell>
          <cell r="AF48">
            <v>4466.8781818181815</v>
          </cell>
          <cell r="AG48">
            <v>3618.3</v>
          </cell>
          <cell r="AH48">
            <v>848.57818181818175</v>
          </cell>
        </row>
        <row r="51">
          <cell r="F51">
            <v>702</v>
          </cell>
          <cell r="G51">
            <v>336</v>
          </cell>
          <cell r="H51">
            <v>366</v>
          </cell>
          <cell r="P51">
            <v>320</v>
          </cell>
          <cell r="S51">
            <v>913</v>
          </cell>
          <cell r="T51">
            <v>456.5</v>
          </cell>
          <cell r="U51">
            <v>456.5</v>
          </cell>
          <cell r="V51">
            <v>187</v>
          </cell>
          <cell r="W51">
            <v>152</v>
          </cell>
          <cell r="X51">
            <v>35</v>
          </cell>
          <cell r="AA51">
            <v>48</v>
          </cell>
          <cell r="AB51">
            <v>38</v>
          </cell>
          <cell r="AC51">
            <v>10</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AA52">
            <v>100</v>
          </cell>
          <cell r="AB52">
            <v>79</v>
          </cell>
          <cell r="AC52">
            <v>21</v>
          </cell>
          <cell r="AF52">
            <v>343</v>
          </cell>
          <cell r="AG52">
            <v>300</v>
          </cell>
          <cell r="AH52">
            <v>43</v>
          </cell>
          <cell r="AK52">
            <v>1660</v>
          </cell>
          <cell r="AL52">
            <v>576</v>
          </cell>
          <cell r="AM52">
            <v>1084</v>
          </cell>
          <cell r="AN52">
            <v>1084</v>
          </cell>
        </row>
        <row r="53">
          <cell r="G53">
            <v>0</v>
          </cell>
          <cell r="P53">
            <v>0</v>
          </cell>
          <cell r="V53">
            <v>0</v>
          </cell>
          <cell r="W53">
            <v>0</v>
          </cell>
          <cell r="X53">
            <v>0</v>
          </cell>
          <cell r="AA53">
            <v>-300</v>
          </cell>
          <cell r="AB53">
            <v>-238</v>
          </cell>
          <cell r="AC53">
            <v>-62</v>
          </cell>
          <cell r="AH53">
            <v>0</v>
          </cell>
          <cell r="AK53">
            <v>-300</v>
          </cell>
          <cell r="AL53">
            <v>-238</v>
          </cell>
          <cell r="AM53">
            <v>-62</v>
          </cell>
          <cell r="AN53">
            <v>-62</v>
          </cell>
        </row>
        <row r="54">
          <cell r="F54">
            <v>562</v>
          </cell>
          <cell r="G54">
            <v>269</v>
          </cell>
          <cell r="H54">
            <v>293</v>
          </cell>
          <cell r="P54">
            <v>7</v>
          </cell>
          <cell r="S54">
            <v>65</v>
          </cell>
          <cell r="V54">
            <v>44</v>
          </cell>
          <cell r="W54">
            <v>36</v>
          </cell>
          <cell r="X54">
            <v>8</v>
          </cell>
          <cell r="AA54">
            <v>47</v>
          </cell>
          <cell r="AB54">
            <v>37</v>
          </cell>
          <cell r="AC54">
            <v>10</v>
          </cell>
          <cell r="AF54">
            <v>25</v>
          </cell>
          <cell r="AG54">
            <v>30</v>
          </cell>
          <cell r="AH54">
            <v>2</v>
          </cell>
          <cell r="AK54">
            <v>864</v>
          </cell>
          <cell r="AL54">
            <v>374</v>
          </cell>
          <cell r="AM54">
            <v>490</v>
          </cell>
          <cell r="AN54">
            <v>490</v>
          </cell>
        </row>
        <row r="55">
          <cell r="F55">
            <v>2</v>
          </cell>
          <cell r="G55">
            <v>1</v>
          </cell>
          <cell r="H55">
            <v>1</v>
          </cell>
          <cell r="P55">
            <v>42</v>
          </cell>
          <cell r="S55">
            <v>329</v>
          </cell>
          <cell r="T55">
            <v>256.62</v>
          </cell>
          <cell r="U55">
            <v>72.38</v>
          </cell>
          <cell r="V55">
            <v>995</v>
          </cell>
          <cell r="W55">
            <v>807</v>
          </cell>
          <cell r="X55">
            <v>188</v>
          </cell>
          <cell r="AA55">
            <v>84</v>
          </cell>
          <cell r="AB55">
            <v>67</v>
          </cell>
          <cell r="AC55">
            <v>17</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S56">
            <v>10</v>
          </cell>
          <cell r="T56">
            <v>10</v>
          </cell>
          <cell r="U56">
            <v>0</v>
          </cell>
          <cell r="V56">
            <v>910</v>
          </cell>
          <cell r="W56">
            <v>738</v>
          </cell>
          <cell r="X56">
            <v>172</v>
          </cell>
          <cell r="AA56">
            <v>13.333333333333334</v>
          </cell>
          <cell r="AB56">
            <v>11</v>
          </cell>
          <cell r="AC56">
            <v>2.3333333333333339</v>
          </cell>
          <cell r="AF56">
            <v>2</v>
          </cell>
          <cell r="AG56">
            <v>2</v>
          </cell>
          <cell r="AH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AA57">
            <v>10588</v>
          </cell>
          <cell r="AB57">
            <v>8403</v>
          </cell>
          <cell r="AC57">
            <v>2185</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AA58">
            <v>10588</v>
          </cell>
          <cell r="AB58">
            <v>8403</v>
          </cell>
          <cell r="AC58">
            <v>2185</v>
          </cell>
          <cell r="AF58">
            <v>0</v>
          </cell>
          <cell r="AG58">
            <v>0</v>
          </cell>
          <cell r="AH58">
            <v>0</v>
          </cell>
          <cell r="AK58">
            <v>24063</v>
          </cell>
          <cell r="AL58">
            <v>17571</v>
          </cell>
          <cell r="AM58">
            <v>6492</v>
          </cell>
          <cell r="AN58">
            <v>6492</v>
          </cell>
          <cell r="AO58">
            <v>17571</v>
          </cell>
          <cell r="AP58">
            <v>6492</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15</v>
          </cell>
          <cell r="S60">
            <v>506</v>
          </cell>
          <cell r="T60">
            <v>506</v>
          </cell>
          <cell r="U60">
            <v>0</v>
          </cell>
          <cell r="V60">
            <v>0</v>
          </cell>
          <cell r="W60">
            <v>0</v>
          </cell>
          <cell r="X60">
            <v>0</v>
          </cell>
          <cell r="AA60">
            <v>0</v>
          </cell>
          <cell r="AB60">
            <v>0</v>
          </cell>
          <cell r="AC60">
            <v>0</v>
          </cell>
          <cell r="AF60">
            <v>670</v>
          </cell>
          <cell r="AG60">
            <v>253</v>
          </cell>
          <cell r="AH60">
            <v>417</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AA61">
            <v>277.5690909090909</v>
          </cell>
          <cell r="AB61">
            <v>220</v>
          </cell>
          <cell r="AC61">
            <v>57.569090909090903</v>
          </cell>
          <cell r="AF61">
            <v>1135.8781818181817</v>
          </cell>
          <cell r="AG61">
            <v>969.3</v>
          </cell>
          <cell r="AH61">
            <v>166.57818181818175</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AA62">
            <v>15</v>
          </cell>
          <cell r="AB62">
            <v>12</v>
          </cell>
          <cell r="AC62">
            <v>3</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AA63">
            <v>89</v>
          </cell>
          <cell r="AB63">
            <v>71</v>
          </cell>
          <cell r="AC63">
            <v>18</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V64">
            <v>0</v>
          </cell>
          <cell r="AH64">
            <v>0</v>
          </cell>
          <cell r="AK64">
            <v>0</v>
          </cell>
          <cell r="AN64">
            <v>0</v>
          </cell>
        </row>
        <row r="65">
          <cell r="F65">
            <v>79</v>
          </cell>
          <cell r="G65">
            <v>38</v>
          </cell>
          <cell r="H65">
            <v>41</v>
          </cell>
          <cell r="P65">
            <v>464</v>
          </cell>
          <cell r="S65">
            <v>1018</v>
          </cell>
          <cell r="T65">
            <v>162.88</v>
          </cell>
          <cell r="U65">
            <v>855.12</v>
          </cell>
          <cell r="V65">
            <v>551</v>
          </cell>
          <cell r="W65">
            <v>447</v>
          </cell>
          <cell r="X65">
            <v>104</v>
          </cell>
          <cell r="AA65">
            <v>573</v>
          </cell>
          <cell r="AB65">
            <v>455</v>
          </cell>
          <cell r="AC65">
            <v>118</v>
          </cell>
          <cell r="AF65">
            <v>526</v>
          </cell>
          <cell r="AG65">
            <v>526</v>
          </cell>
          <cell r="AH65">
            <v>0</v>
          </cell>
          <cell r="AK65">
            <v>3211</v>
          </cell>
          <cell r="AL65">
            <v>1404</v>
          </cell>
          <cell r="AM65">
            <v>1807</v>
          </cell>
          <cell r="AN65">
            <v>1807</v>
          </cell>
          <cell r="AO65">
            <v>902</v>
          </cell>
          <cell r="AP65">
            <v>568</v>
          </cell>
          <cell r="AQ65">
            <v>502</v>
          </cell>
          <cell r="AR65">
            <v>1239</v>
          </cell>
        </row>
        <row r="66">
          <cell r="G66">
            <v>0</v>
          </cell>
          <cell r="T66">
            <v>16</v>
          </cell>
          <cell r="U66">
            <v>86</v>
          </cell>
          <cell r="AH66">
            <v>0</v>
          </cell>
          <cell r="AK66">
            <v>0</v>
          </cell>
          <cell r="AN66">
            <v>0</v>
          </cell>
          <cell r="AO66">
            <v>90</v>
          </cell>
          <cell r="AP66">
            <v>57</v>
          </cell>
          <cell r="AQ66">
            <v>50</v>
          </cell>
          <cell r="AR66">
            <v>124</v>
          </cell>
        </row>
        <row r="67">
          <cell r="F67">
            <v>84</v>
          </cell>
          <cell r="G67">
            <v>40</v>
          </cell>
          <cell r="H67">
            <v>44</v>
          </cell>
          <cell r="P67">
            <v>464</v>
          </cell>
          <cell r="S67">
            <v>1018</v>
          </cell>
          <cell r="V67">
            <v>80</v>
          </cell>
          <cell r="AA67">
            <v>300</v>
          </cell>
          <cell r="AF67">
            <v>554</v>
          </cell>
          <cell r="AG67">
            <v>554</v>
          </cell>
          <cell r="AH67">
            <v>0</v>
          </cell>
          <cell r="AK67">
            <v>2500</v>
          </cell>
          <cell r="AL67">
            <v>504</v>
          </cell>
          <cell r="AM67">
            <v>1996</v>
          </cell>
          <cell r="AN67">
            <v>1616</v>
          </cell>
          <cell r="AP67">
            <v>280</v>
          </cell>
        </row>
        <row r="68">
          <cell r="F68">
            <v>0</v>
          </cell>
          <cell r="G68">
            <v>0</v>
          </cell>
          <cell r="P68">
            <v>0</v>
          </cell>
          <cell r="S68">
            <v>0</v>
          </cell>
          <cell r="V68">
            <v>0</v>
          </cell>
          <cell r="AA68">
            <v>0</v>
          </cell>
          <cell r="AB68">
            <v>0</v>
          </cell>
          <cell r="AH68">
            <v>0</v>
          </cell>
          <cell r="AK68">
            <v>0</v>
          </cell>
          <cell r="AL68">
            <v>0</v>
          </cell>
          <cell r="AM68">
            <v>0</v>
          </cell>
          <cell r="AN68">
            <v>0</v>
          </cell>
          <cell r="AP68">
            <v>0</v>
          </cell>
        </row>
        <row r="69">
          <cell r="F69">
            <v>0</v>
          </cell>
          <cell r="G69">
            <v>0</v>
          </cell>
          <cell r="H69">
            <v>0</v>
          </cell>
          <cell r="P69">
            <v>0</v>
          </cell>
          <cell r="S69">
            <v>0</v>
          </cell>
          <cell r="T69">
            <v>146.88</v>
          </cell>
          <cell r="U69">
            <v>769.12</v>
          </cell>
          <cell r="V69">
            <v>471</v>
          </cell>
          <cell r="W69">
            <v>447</v>
          </cell>
          <cell r="X69">
            <v>104</v>
          </cell>
          <cell r="AA69">
            <v>273</v>
          </cell>
          <cell r="AB69">
            <v>455</v>
          </cell>
          <cell r="AC69">
            <v>118</v>
          </cell>
          <cell r="AF69">
            <v>-28</v>
          </cell>
          <cell r="AG69">
            <v>-28</v>
          </cell>
          <cell r="AK69">
            <v>716</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AA70">
            <v>1777</v>
          </cell>
          <cell r="AB70">
            <v>1410</v>
          </cell>
          <cell r="AC70">
            <v>367</v>
          </cell>
          <cell r="AF70">
            <v>780</v>
          </cell>
          <cell r="AG70">
            <v>780</v>
          </cell>
          <cell r="AH70">
            <v>0</v>
          </cell>
          <cell r="AK70">
            <v>5957</v>
          </cell>
          <cell r="AL70">
            <v>3168</v>
          </cell>
          <cell r="AM70">
            <v>2789</v>
          </cell>
          <cell r="AN70">
            <v>2789</v>
          </cell>
          <cell r="AO70">
            <v>2278</v>
          </cell>
          <cell r="AP70">
            <v>1059</v>
          </cell>
          <cell r="AQ70">
            <v>890</v>
          </cell>
          <cell r="AR70">
            <v>1730</v>
          </cell>
        </row>
        <row r="71">
          <cell r="G71">
            <v>0</v>
          </cell>
          <cell r="H71">
            <v>0</v>
          </cell>
          <cell r="P71">
            <v>65</v>
          </cell>
          <cell r="S71">
            <v>465</v>
          </cell>
          <cell r="V71">
            <v>333.81818181818181</v>
          </cell>
          <cell r="W71">
            <v>271</v>
          </cell>
          <cell r="X71">
            <v>62.818181818181813</v>
          </cell>
          <cell r="AA71">
            <v>157.09090909090909</v>
          </cell>
          <cell r="AB71">
            <v>125</v>
          </cell>
          <cell r="AC71">
            <v>32.090909090909093</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AA72">
            <v>9</v>
          </cell>
          <cell r="AB72">
            <v>7</v>
          </cell>
          <cell r="AC72">
            <v>2</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AA73">
            <v>50</v>
          </cell>
          <cell r="AB73">
            <v>40</v>
          </cell>
          <cell r="AC73">
            <v>10</v>
          </cell>
          <cell r="AF73">
            <v>70</v>
          </cell>
          <cell r="AG73">
            <v>70</v>
          </cell>
          <cell r="AH73">
            <v>0</v>
          </cell>
          <cell r="AK73">
            <v>397</v>
          </cell>
          <cell r="AL73">
            <v>148</v>
          </cell>
          <cell r="AM73">
            <v>249</v>
          </cell>
          <cell r="AN73">
            <v>249</v>
          </cell>
        </row>
        <row r="74">
          <cell r="F74">
            <v>0</v>
          </cell>
          <cell r="G74">
            <v>0</v>
          </cell>
          <cell r="P74">
            <v>78</v>
          </cell>
          <cell r="V74">
            <v>0</v>
          </cell>
          <cell r="AA74">
            <v>0</v>
          </cell>
          <cell r="AF74">
            <v>0</v>
          </cell>
          <cell r="AG74">
            <v>0</v>
          </cell>
          <cell r="AH74">
            <v>0</v>
          </cell>
          <cell r="AK74">
            <v>78</v>
          </cell>
          <cell r="AL74">
            <v>78</v>
          </cell>
          <cell r="AM74">
            <v>0</v>
          </cell>
          <cell r="AN74">
            <v>0</v>
          </cell>
        </row>
        <row r="75">
          <cell r="G75">
            <v>0</v>
          </cell>
          <cell r="P75">
            <v>890</v>
          </cell>
          <cell r="S75">
            <v>0</v>
          </cell>
          <cell r="V75">
            <v>0</v>
          </cell>
          <cell r="W75">
            <v>0</v>
          </cell>
          <cell r="X75">
            <v>0</v>
          </cell>
          <cell r="AA75">
            <v>0</v>
          </cell>
          <cell r="AB75">
            <v>0</v>
          </cell>
          <cell r="AC75">
            <v>0</v>
          </cell>
          <cell r="AF75">
            <v>0</v>
          </cell>
          <cell r="AG75">
            <v>0</v>
          </cell>
          <cell r="AH75">
            <v>0</v>
          </cell>
          <cell r="AK75">
            <v>890</v>
          </cell>
          <cell r="AL75">
            <v>890</v>
          </cell>
          <cell r="AM75">
            <v>0</v>
          </cell>
          <cell r="AN75">
            <v>0</v>
          </cell>
        </row>
        <row r="76">
          <cell r="G76">
            <v>0</v>
          </cell>
          <cell r="P76">
            <v>570</v>
          </cell>
          <cell r="S76">
            <v>2910</v>
          </cell>
          <cell r="V76">
            <v>0</v>
          </cell>
          <cell r="X76">
            <v>0</v>
          </cell>
          <cell r="AA76">
            <v>0</v>
          </cell>
          <cell r="AB76">
            <v>0</v>
          </cell>
          <cell r="AC76">
            <v>0</v>
          </cell>
          <cell r="AH76">
            <v>0</v>
          </cell>
          <cell r="AK76">
            <v>3480</v>
          </cell>
          <cell r="AL76">
            <v>570</v>
          </cell>
          <cell r="AM76">
            <v>2910</v>
          </cell>
          <cell r="AN76">
            <v>2910</v>
          </cell>
        </row>
        <row r="77">
          <cell r="F77">
            <v>2789</v>
          </cell>
          <cell r="G77">
            <v>1335</v>
          </cell>
          <cell r="H77">
            <v>1454</v>
          </cell>
          <cell r="P77">
            <v>151</v>
          </cell>
          <cell r="S77">
            <v>607</v>
          </cell>
          <cell r="T77">
            <v>333.96000000000004</v>
          </cell>
          <cell r="U77">
            <v>273.03999999999996</v>
          </cell>
          <cell r="V77">
            <v>110</v>
          </cell>
          <cell r="W77">
            <v>89</v>
          </cell>
          <cell r="X77">
            <v>21</v>
          </cell>
          <cell r="AA77">
            <v>119</v>
          </cell>
          <cell r="AB77">
            <v>80</v>
          </cell>
          <cell r="AC77">
            <v>39</v>
          </cell>
          <cell r="AF77">
            <v>210</v>
          </cell>
          <cell r="AG77">
            <v>151</v>
          </cell>
          <cell r="AH77">
            <v>59</v>
          </cell>
          <cell r="AK77">
            <v>4640</v>
          </cell>
          <cell r="AL77">
            <v>2547</v>
          </cell>
          <cell r="AM77">
            <v>2093</v>
          </cell>
          <cell r="AN77">
            <v>2515</v>
          </cell>
          <cell r="AO77">
            <v>169</v>
          </cell>
          <cell r="AP77">
            <v>266</v>
          </cell>
          <cell r="AQ77">
            <v>1956</v>
          </cell>
          <cell r="AR77">
            <v>1827</v>
          </cell>
        </row>
        <row r="78">
          <cell r="F78">
            <v>377</v>
          </cell>
          <cell r="G78">
            <v>180</v>
          </cell>
          <cell r="H78">
            <v>197</v>
          </cell>
          <cell r="T78">
            <v>0</v>
          </cell>
          <cell r="U78">
            <v>0</v>
          </cell>
          <cell r="W78">
            <v>0</v>
          </cell>
          <cell r="X78">
            <v>0</v>
          </cell>
          <cell r="AA78">
            <v>18</v>
          </cell>
          <cell r="AC78">
            <v>18</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AA79">
            <v>101</v>
          </cell>
          <cell r="AB79">
            <v>80</v>
          </cell>
          <cell r="AC79">
            <v>21</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AA80">
            <v>36</v>
          </cell>
          <cell r="AB80">
            <v>29</v>
          </cell>
          <cell r="AC80">
            <v>7</v>
          </cell>
          <cell r="AF80">
            <v>137</v>
          </cell>
          <cell r="AG80">
            <v>96</v>
          </cell>
          <cell r="AH80">
            <v>41</v>
          </cell>
          <cell r="AK80">
            <v>3548</v>
          </cell>
          <cell r="AL80">
            <v>1668</v>
          </cell>
          <cell r="AM80">
            <v>1880</v>
          </cell>
          <cell r="AN80">
            <v>1880</v>
          </cell>
          <cell r="AR80">
            <v>1880</v>
          </cell>
        </row>
        <row r="81">
          <cell r="F81">
            <v>33</v>
          </cell>
          <cell r="G81">
            <v>16</v>
          </cell>
          <cell r="H81">
            <v>17</v>
          </cell>
          <cell r="P81">
            <v>0</v>
          </cell>
          <cell r="S81">
            <v>0</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AA82">
            <v>26</v>
          </cell>
          <cell r="AB82">
            <v>21</v>
          </cell>
          <cell r="AC82">
            <v>5</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AA83">
            <v>39</v>
          </cell>
          <cell r="AB83">
            <v>31</v>
          </cell>
          <cell r="AC83">
            <v>8</v>
          </cell>
          <cell r="AF83">
            <v>40</v>
          </cell>
          <cell r="AG83">
            <v>30</v>
          </cell>
          <cell r="AH83">
            <v>10</v>
          </cell>
          <cell r="AK83">
            <v>658</v>
          </cell>
          <cell r="AL83">
            <v>307</v>
          </cell>
          <cell r="AM83">
            <v>351</v>
          </cell>
          <cell r="AN83">
            <v>351</v>
          </cell>
        </row>
        <row r="84">
          <cell r="F84">
            <v>881</v>
          </cell>
          <cell r="G84">
            <v>422</v>
          </cell>
          <cell r="H84">
            <v>459</v>
          </cell>
          <cell r="AK84">
            <v>881</v>
          </cell>
          <cell r="AL84">
            <v>422</v>
          </cell>
          <cell r="AM84">
            <v>459</v>
          </cell>
          <cell r="AN84">
            <v>459</v>
          </cell>
        </row>
        <row r="85">
          <cell r="F85">
            <v>13</v>
          </cell>
          <cell r="G85">
            <v>6</v>
          </cell>
          <cell r="H85">
            <v>7</v>
          </cell>
          <cell r="P85">
            <v>6</v>
          </cell>
          <cell r="S85">
            <v>1</v>
          </cell>
          <cell r="AA85">
            <v>4</v>
          </cell>
          <cell r="AF85">
            <v>51</v>
          </cell>
          <cell r="AG85">
            <v>51</v>
          </cell>
          <cell r="AH85">
            <v>0</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W87">
            <v>426</v>
          </cell>
          <cell r="X87">
            <v>98.949999999999989</v>
          </cell>
          <cell r="Y87">
            <v>0</v>
          </cell>
          <cell r="Z87">
            <v>0</v>
          </cell>
          <cell r="AB87">
            <v>345</v>
          </cell>
          <cell r="AC87">
            <v>89.66</v>
          </cell>
          <cell r="AH87">
            <v>166.75999999999993</v>
          </cell>
          <cell r="AK87">
            <v>4998.05</v>
          </cell>
          <cell r="AL87">
            <v>1821.62</v>
          </cell>
          <cell r="AM87">
            <v>3176.4300000000003</v>
          </cell>
          <cell r="AN87">
            <v>534.61</v>
          </cell>
        </row>
        <row r="88">
          <cell r="AL88">
            <v>27960.62</v>
          </cell>
          <cell r="AN88">
            <v>0</v>
          </cell>
        </row>
        <row r="89">
          <cell r="F89">
            <v>6512</v>
          </cell>
          <cell r="G89">
            <v>6512</v>
          </cell>
          <cell r="AA89" t="str">
            <v>`</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AH91">
            <v>0</v>
          </cell>
          <cell r="AM91">
            <v>0</v>
          </cell>
          <cell r="AN91">
            <v>0</v>
          </cell>
          <cell r="AO91">
            <v>0</v>
          </cell>
          <cell r="AP91">
            <v>0</v>
          </cell>
          <cell r="AQ91">
            <v>0</v>
          </cell>
          <cell r="AR91">
            <v>-1</v>
          </cell>
        </row>
        <row r="92">
          <cell r="F92">
            <v>401</v>
          </cell>
          <cell r="G92">
            <v>352</v>
          </cell>
          <cell r="H92">
            <v>49</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AA94">
            <v>0</v>
          </cell>
          <cell r="AB94">
            <v>0</v>
          </cell>
          <cell r="AC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AN95">
            <v>0</v>
          </cell>
        </row>
        <row r="96">
          <cell r="AN96">
            <v>0</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F97">
            <v>4438.8781818181815</v>
          </cell>
          <cell r="AG97">
            <v>3590.3</v>
          </cell>
          <cell r="AH97">
            <v>848.57818181818175</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P99">
            <v>830</v>
          </cell>
          <cell r="S99">
            <v>3176</v>
          </cell>
          <cell r="V99">
            <v>80</v>
          </cell>
          <cell r="W99">
            <v>14347.131818181819</v>
          </cell>
          <cell r="AA99">
            <v>300</v>
          </cell>
          <cell r="AF99">
            <v>554</v>
          </cell>
          <cell r="AG99">
            <v>554</v>
          </cell>
          <cell r="AH99">
            <v>0</v>
          </cell>
          <cell r="AK99">
            <v>4982</v>
          </cell>
          <cell r="AL99">
            <v>55030.140909090915</v>
          </cell>
        </row>
        <row r="100">
          <cell r="F100">
            <v>0</v>
          </cell>
          <cell r="P100">
            <v>464</v>
          </cell>
          <cell r="S100">
            <v>1018</v>
          </cell>
          <cell r="V100">
            <v>80</v>
          </cell>
          <cell r="AA100">
            <v>300</v>
          </cell>
          <cell r="AF100">
            <v>554</v>
          </cell>
          <cell r="AG100">
            <v>554</v>
          </cell>
          <cell r="AH100">
            <v>0</v>
          </cell>
          <cell r="AK100">
            <v>2416</v>
          </cell>
          <cell r="AL100">
            <v>55030.1409090909</v>
          </cell>
          <cell r="AM100">
            <v>34771.290391061455</v>
          </cell>
        </row>
        <row r="101">
          <cell r="F101">
            <v>0</v>
          </cell>
          <cell r="P101">
            <v>600</v>
          </cell>
          <cell r="S101">
            <v>730</v>
          </cell>
          <cell r="V101">
            <v>80</v>
          </cell>
          <cell r="AA101">
            <v>300</v>
          </cell>
          <cell r="AF101">
            <v>0</v>
          </cell>
          <cell r="AK101">
            <v>1710</v>
          </cell>
        </row>
        <row r="102">
          <cell r="F102">
            <v>0</v>
          </cell>
          <cell r="P102">
            <v>366</v>
          </cell>
          <cell r="S102">
            <v>2158</v>
          </cell>
          <cell r="V102">
            <v>0</v>
          </cell>
          <cell r="AA102">
            <v>0</v>
          </cell>
          <cell r="AF102">
            <v>0</v>
          </cell>
          <cell r="AG102">
            <v>0</v>
          </cell>
          <cell r="AH102">
            <v>0</v>
          </cell>
          <cell r="AK102">
            <v>2566</v>
          </cell>
        </row>
        <row r="104">
          <cell r="P104">
            <v>570</v>
          </cell>
          <cell r="S104">
            <v>2910</v>
          </cell>
        </row>
        <row r="105">
          <cell r="S105">
            <v>0</v>
          </cell>
          <cell r="V105">
            <v>0</v>
          </cell>
        </row>
        <row r="106">
          <cell r="P106">
            <v>550</v>
          </cell>
          <cell r="S106">
            <v>530</v>
          </cell>
        </row>
        <row r="107">
          <cell r="AK107">
            <v>0</v>
          </cell>
        </row>
        <row r="108">
          <cell r="AK108">
            <v>0</v>
          </cell>
        </row>
        <row r="109">
          <cell r="F109">
            <v>0</v>
          </cell>
          <cell r="P109">
            <v>366</v>
          </cell>
          <cell r="S109">
            <v>2158</v>
          </cell>
          <cell r="V109">
            <v>0</v>
          </cell>
          <cell r="AA109">
            <v>0</v>
          </cell>
          <cell r="AF109">
            <v>0</v>
          </cell>
          <cell r="AG109">
            <v>0</v>
          </cell>
          <cell r="AH109">
            <v>0</v>
          </cell>
          <cell r="AK109">
            <v>2524</v>
          </cell>
        </row>
        <row r="110">
          <cell r="F110">
            <v>0</v>
          </cell>
          <cell r="P110">
            <v>366</v>
          </cell>
          <cell r="S110">
            <v>2158</v>
          </cell>
          <cell r="AA110">
            <v>0</v>
          </cell>
          <cell r="AH110">
            <v>0</v>
          </cell>
          <cell r="AK110">
            <v>2524</v>
          </cell>
        </row>
        <row r="111">
          <cell r="F111">
            <v>0</v>
          </cell>
          <cell r="P111">
            <v>0</v>
          </cell>
          <cell r="S111">
            <v>0</v>
          </cell>
          <cell r="AA111">
            <v>0</v>
          </cell>
          <cell r="AF111">
            <v>0</v>
          </cell>
          <cell r="AG111">
            <v>0</v>
          </cell>
          <cell r="AH111">
            <v>0</v>
          </cell>
          <cell r="AK111">
            <v>0</v>
          </cell>
        </row>
        <row r="112">
          <cell r="F112">
            <v>0</v>
          </cell>
          <cell r="P112">
            <v>0</v>
          </cell>
          <cell r="S112">
            <v>0</v>
          </cell>
          <cell r="V112">
            <v>0</v>
          </cell>
          <cell r="AA112">
            <v>0</v>
          </cell>
          <cell r="AF112">
            <v>0</v>
          </cell>
          <cell r="AG112">
            <v>0</v>
          </cell>
          <cell r="AH112">
            <v>0</v>
          </cell>
          <cell r="AK112">
            <v>0</v>
          </cell>
        </row>
        <row r="113">
          <cell r="F113">
            <v>0</v>
          </cell>
          <cell r="P113">
            <v>0</v>
          </cell>
          <cell r="S113">
            <v>0</v>
          </cell>
          <cell r="V113">
            <v>0</v>
          </cell>
          <cell r="AA113">
            <v>0</v>
          </cell>
          <cell r="AF113">
            <v>0</v>
          </cell>
          <cell r="AG113">
            <v>0</v>
          </cell>
          <cell r="AH113">
            <v>0</v>
          </cell>
          <cell r="AK113">
            <v>0</v>
          </cell>
        </row>
        <row r="114">
          <cell r="F114">
            <v>0</v>
          </cell>
          <cell r="P114">
            <v>0</v>
          </cell>
          <cell r="AA114">
            <v>0</v>
          </cell>
          <cell r="AF114">
            <v>0</v>
          </cell>
          <cell r="AG114">
            <v>0</v>
          </cell>
          <cell r="AH114">
            <v>0</v>
          </cell>
          <cell r="AK114">
            <v>0</v>
          </cell>
        </row>
        <row r="115">
          <cell r="F115">
            <v>0</v>
          </cell>
          <cell r="P115">
            <v>0</v>
          </cell>
          <cell r="S115">
            <v>0</v>
          </cell>
          <cell r="V115">
            <v>0</v>
          </cell>
          <cell r="AA115">
            <v>0</v>
          </cell>
          <cell r="AF115">
            <v>0</v>
          </cell>
          <cell r="AG115">
            <v>0</v>
          </cell>
          <cell r="AH115">
            <v>0</v>
          </cell>
          <cell r="AK115">
            <v>0</v>
          </cell>
        </row>
        <row r="116">
          <cell r="F116">
            <v>0</v>
          </cell>
          <cell r="P116">
            <v>0</v>
          </cell>
          <cell r="S116">
            <v>0</v>
          </cell>
          <cell r="AA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A118">
            <v>0</v>
          </cell>
          <cell r="AG118">
            <v>0</v>
          </cell>
          <cell r="AH118">
            <v>0</v>
          </cell>
          <cell r="AK118">
            <v>0</v>
          </cell>
          <cell r="AL118">
            <v>0</v>
          </cell>
          <cell r="AM118">
            <v>0</v>
          </cell>
        </row>
        <row r="119">
          <cell r="P119">
            <v>0</v>
          </cell>
          <cell r="S119">
            <v>0</v>
          </cell>
          <cell r="AA119">
            <v>0</v>
          </cell>
          <cell r="AG119">
            <v>0</v>
          </cell>
          <cell r="AH119">
            <v>0</v>
          </cell>
          <cell r="AK119">
            <v>0</v>
          </cell>
        </row>
        <row r="120">
          <cell r="F120">
            <v>0</v>
          </cell>
          <cell r="P120">
            <v>0</v>
          </cell>
          <cell r="S120">
            <v>0</v>
          </cell>
          <cell r="AA120">
            <v>0</v>
          </cell>
          <cell r="AF120">
            <v>0</v>
          </cell>
          <cell r="AG120">
            <v>0</v>
          </cell>
          <cell r="AH120">
            <v>0</v>
          </cell>
          <cell r="AK120">
            <v>0</v>
          </cell>
        </row>
        <row r="121">
          <cell r="P121">
            <v>0</v>
          </cell>
          <cell r="S121">
            <v>0</v>
          </cell>
          <cell r="V121">
            <v>0</v>
          </cell>
          <cell r="AA121">
            <v>0</v>
          </cell>
          <cell r="AG121">
            <v>0</v>
          </cell>
          <cell r="AH121">
            <v>0</v>
          </cell>
          <cell r="AK121">
            <v>0</v>
          </cell>
        </row>
        <row r="122">
          <cell r="F122">
            <v>595</v>
          </cell>
          <cell r="AK122">
            <v>595</v>
          </cell>
        </row>
        <row r="123">
          <cell r="S123">
            <v>0</v>
          </cell>
          <cell r="V123">
            <v>0</v>
          </cell>
          <cell r="AF123">
            <v>0</v>
          </cell>
          <cell r="AK123">
            <v>0</v>
          </cell>
        </row>
        <row r="124">
          <cell r="F124">
            <v>3400</v>
          </cell>
          <cell r="AK124">
            <v>3400</v>
          </cell>
        </row>
        <row r="125">
          <cell r="AK125">
            <v>0</v>
          </cell>
        </row>
        <row r="126">
          <cell r="AK126">
            <v>0</v>
          </cell>
          <cell r="AL126">
            <v>-16343.423636363636</v>
          </cell>
        </row>
        <row r="127">
          <cell r="F127">
            <v>0</v>
          </cell>
          <cell r="AK127">
            <v>0</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AA129">
            <v>0</v>
          </cell>
          <cell r="AB129">
            <v>0</v>
          </cell>
          <cell r="AC129">
            <v>0</v>
          </cell>
          <cell r="AF129">
            <v>0</v>
          </cell>
          <cell r="AG129">
            <v>0</v>
          </cell>
          <cell r="AH129">
            <v>0</v>
          </cell>
          <cell r="AK129">
            <v>6519</v>
          </cell>
        </row>
        <row r="130">
          <cell r="AK130">
            <v>-9824.4236363636355</v>
          </cell>
          <cell r="AL130">
            <v>6561</v>
          </cell>
        </row>
        <row r="131">
          <cell r="AK131">
            <v>-9824.4236363636355</v>
          </cell>
        </row>
        <row r="132">
          <cell r="AK132">
            <v>-14034.890909090907</v>
          </cell>
          <cell r="AL132">
            <v>35.709608938552265</v>
          </cell>
          <cell r="AM132">
            <v>-14935.850518029456</v>
          </cell>
        </row>
        <row r="134">
          <cell r="AK134">
            <v>-4210.4672727272718</v>
          </cell>
          <cell r="AO134">
            <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O140" t="e">
            <v>#DIV/0!</v>
          </cell>
        </row>
        <row r="141">
          <cell r="AK141">
            <v>0</v>
          </cell>
          <cell r="AO141">
            <v>0</v>
          </cell>
        </row>
        <row r="143">
          <cell r="AK143">
            <v>8.91</v>
          </cell>
          <cell r="AO143" t="e">
            <v>#DIV/0!</v>
          </cell>
        </row>
        <row r="145">
          <cell r="AK145">
            <v>8.9</v>
          </cell>
          <cell r="AO145" t="e">
            <v>#DIV/0!</v>
          </cell>
        </row>
        <row r="146">
          <cell r="AK146">
            <v>35229</v>
          </cell>
          <cell r="AL146">
            <v>35229</v>
          </cell>
        </row>
        <row r="149">
          <cell r="AK149">
            <v>9312.8571428571431</v>
          </cell>
          <cell r="AL149">
            <v>-35193.290391061448</v>
          </cell>
          <cell r="AM149">
            <v>-19836.850518029456</v>
          </cell>
        </row>
        <row r="150">
          <cell r="S150">
            <v>0</v>
          </cell>
          <cell r="AK150">
            <v>865.25</v>
          </cell>
        </row>
        <row r="152">
          <cell r="AK152">
            <v>40130</v>
          </cell>
          <cell r="AL152">
            <v>35229</v>
          </cell>
          <cell r="AM152">
            <v>4901</v>
          </cell>
          <cell r="AO152">
            <v>0</v>
          </cell>
        </row>
        <row r="153">
          <cell r="AK153">
            <v>0</v>
          </cell>
        </row>
        <row r="154">
          <cell r="AK154">
            <v>40130</v>
          </cell>
          <cell r="AL154">
            <v>35229</v>
          </cell>
          <cell r="AM154">
            <v>4901</v>
          </cell>
        </row>
        <row r="155">
          <cell r="AK155">
            <v>0</v>
          </cell>
          <cell r="AO155">
            <v>4704</v>
          </cell>
          <cell r="AP155">
            <v>3182</v>
          </cell>
          <cell r="AQ155">
            <v>5179.5709186145641</v>
          </cell>
          <cell r="AR155">
            <v>9343.4348160198533</v>
          </cell>
        </row>
        <row r="156">
          <cell r="AK156">
            <v>-25.5</v>
          </cell>
          <cell r="AL156">
            <v>0.1</v>
          </cell>
          <cell r="AM156">
            <v>-75.3</v>
          </cell>
        </row>
        <row r="157">
          <cell r="AK157">
            <v>16.923193342793478</v>
          </cell>
          <cell r="AL157">
            <v>-100</v>
          </cell>
          <cell r="AM157">
            <v>-100</v>
          </cell>
        </row>
        <row r="158">
          <cell r="AL158">
            <v>0</v>
          </cell>
          <cell r="AM158">
            <v>0</v>
          </cell>
        </row>
        <row r="160">
          <cell r="F160">
            <v>0</v>
          </cell>
          <cell r="P160">
            <v>0</v>
          </cell>
          <cell r="S160">
            <v>0</v>
          </cell>
          <cell r="V160">
            <v>0</v>
          </cell>
          <cell r="AA160">
            <v>0</v>
          </cell>
          <cell r="AK160">
            <v>0</v>
          </cell>
        </row>
        <row r="161">
          <cell r="F161">
            <v>0</v>
          </cell>
          <cell r="P161">
            <v>890</v>
          </cell>
          <cell r="S161">
            <v>1440</v>
          </cell>
          <cell r="V161">
            <v>1070</v>
          </cell>
          <cell r="AA161">
            <v>1777</v>
          </cell>
          <cell r="AF161">
            <v>780</v>
          </cell>
          <cell r="AG161">
            <v>780</v>
          </cell>
          <cell r="AH161">
            <v>0</v>
          </cell>
          <cell r="AK161">
            <v>5957</v>
          </cell>
        </row>
        <row r="162">
          <cell r="F162">
            <v>0</v>
          </cell>
          <cell r="P162">
            <v>700</v>
          </cell>
          <cell r="S162">
            <v>1440</v>
          </cell>
          <cell r="V162">
            <v>1070</v>
          </cell>
          <cell r="AA162">
            <v>1639</v>
          </cell>
          <cell r="AF162">
            <v>730</v>
          </cell>
          <cell r="AG162">
            <v>730</v>
          </cell>
          <cell r="AH162">
            <v>0</v>
          </cell>
          <cell r="AK162">
            <v>4849</v>
          </cell>
        </row>
        <row r="163">
          <cell r="F163">
            <v>0</v>
          </cell>
          <cell r="P163">
            <v>190</v>
          </cell>
          <cell r="S163">
            <v>0</v>
          </cell>
          <cell r="V163">
            <v>0</v>
          </cell>
          <cell r="AA163">
            <v>138</v>
          </cell>
          <cell r="AF163">
            <v>50</v>
          </cell>
          <cell r="AG163">
            <v>50</v>
          </cell>
          <cell r="AH163">
            <v>0</v>
          </cell>
          <cell r="AK163">
            <v>378</v>
          </cell>
        </row>
        <row r="164">
          <cell r="P164">
            <v>100</v>
          </cell>
          <cell r="S164">
            <v>0</v>
          </cell>
          <cell r="V164">
            <v>0</v>
          </cell>
          <cell r="AA164">
            <v>12</v>
          </cell>
          <cell r="AF164">
            <v>10</v>
          </cell>
          <cell r="AK164">
            <v>112</v>
          </cell>
        </row>
        <row r="165">
          <cell r="AK165">
            <v>0</v>
          </cell>
        </row>
        <row r="166">
          <cell r="F166">
            <v>14.170833333333334</v>
          </cell>
          <cell r="AK166">
            <v>14.170833333333334</v>
          </cell>
        </row>
        <row r="167">
          <cell r="P167">
            <v>168</v>
          </cell>
          <cell r="S167">
            <v>640</v>
          </cell>
          <cell r="V167">
            <v>458.81818181818181</v>
          </cell>
          <cell r="AA167">
            <v>216.09090909090909</v>
          </cell>
          <cell r="AF167">
            <v>300.18181818181819</v>
          </cell>
          <cell r="AG167">
            <v>300</v>
          </cell>
          <cell r="AK167">
            <v>1482.9090909090908</v>
          </cell>
        </row>
        <row r="168">
          <cell r="F168">
            <v>-459</v>
          </cell>
          <cell r="S168">
            <v>800</v>
          </cell>
          <cell r="V168">
            <v>611.18181818181824</v>
          </cell>
          <cell r="AA168">
            <v>1560.909090909091</v>
          </cell>
          <cell r="AK168">
            <v>2513.090909090909</v>
          </cell>
        </row>
        <row r="169">
          <cell r="S169">
            <v>1440</v>
          </cell>
          <cell r="V169">
            <v>1070</v>
          </cell>
          <cell r="AA169">
            <v>1777</v>
          </cell>
        </row>
        <row r="170">
          <cell r="F170">
            <v>459</v>
          </cell>
          <cell r="P170">
            <v>0</v>
          </cell>
          <cell r="S170">
            <v>0</v>
          </cell>
          <cell r="V170">
            <v>0</v>
          </cell>
          <cell r="AA170">
            <v>0</v>
          </cell>
          <cell r="AK170">
            <v>459</v>
          </cell>
        </row>
        <row r="171">
          <cell r="S171">
            <v>0</v>
          </cell>
          <cell r="V171">
            <v>0</v>
          </cell>
          <cell r="AA171">
            <v>0</v>
          </cell>
          <cell r="AF171">
            <v>0</v>
          </cell>
          <cell r="AG171">
            <v>0</v>
          </cell>
          <cell r="AH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C174">
            <v>0</v>
          </cell>
          <cell r="AF174">
            <v>0</v>
          </cell>
          <cell r="AG174">
            <v>0</v>
          </cell>
          <cell r="AH174">
            <v>0</v>
          </cell>
          <cell r="AK174">
            <v>0</v>
          </cell>
        </row>
        <row r="175">
          <cell r="F175">
            <v>0</v>
          </cell>
          <cell r="AG175">
            <v>0</v>
          </cell>
          <cell r="AK175">
            <v>0</v>
          </cell>
        </row>
        <row r="176">
          <cell r="AK176">
            <v>0</v>
          </cell>
        </row>
        <row r="177">
          <cell r="F177">
            <v>3400</v>
          </cell>
          <cell r="AK177">
            <v>3400</v>
          </cell>
        </row>
        <row r="178">
          <cell r="F178">
            <v>426</v>
          </cell>
          <cell r="P178">
            <v>920.62</v>
          </cell>
          <cell r="Q178">
            <v>0</v>
          </cell>
          <cell r="R178">
            <v>0</v>
          </cell>
          <cell r="S178">
            <v>2085.52</v>
          </cell>
          <cell r="T178">
            <v>707.75479999999993</v>
          </cell>
          <cell r="U178">
            <v>735.76520000000005</v>
          </cell>
          <cell r="V178">
            <v>721.95</v>
          </cell>
          <cell r="Y178">
            <v>0</v>
          </cell>
          <cell r="Z178">
            <v>0</v>
          </cell>
          <cell r="AA178">
            <v>597.66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F179">
            <v>300.18181818181819</v>
          </cell>
          <cell r="AG179">
            <v>300</v>
          </cell>
          <cell r="AH179">
            <v>0.18181818181818699</v>
          </cell>
        </row>
        <row r="180">
          <cell r="F180">
            <v>25</v>
          </cell>
          <cell r="P180">
            <v>2</v>
          </cell>
          <cell r="Q180">
            <v>0</v>
          </cell>
          <cell r="R180">
            <v>0</v>
          </cell>
          <cell r="S180">
            <v>17</v>
          </cell>
          <cell r="T180">
            <v>10</v>
          </cell>
          <cell r="U180">
            <v>0</v>
          </cell>
          <cell r="V180">
            <v>781</v>
          </cell>
          <cell r="Y180">
            <v>0</v>
          </cell>
          <cell r="Z180">
            <v>0</v>
          </cell>
          <cell r="AA180">
            <v>13.333333333333334</v>
          </cell>
          <cell r="AF180">
            <v>15</v>
          </cell>
          <cell r="AG180">
            <v>15</v>
          </cell>
          <cell r="AH180">
            <v>0</v>
          </cell>
          <cell r="AK180">
            <v>-3357.1339393939384</v>
          </cell>
          <cell r="AO180">
            <v>644</v>
          </cell>
          <cell r="AP180">
            <v>156</v>
          </cell>
          <cell r="AQ180">
            <v>20.261173184357546</v>
          </cell>
          <cell r="AR180">
            <v>33.072160148975826</v>
          </cell>
        </row>
        <row r="183">
          <cell r="F183">
            <v>14450</v>
          </cell>
          <cell r="P183">
            <v>527.99999999999989</v>
          </cell>
          <cell r="S183">
            <v>2345.0000000000005</v>
          </cell>
          <cell r="V183">
            <v>382.00000000000051</v>
          </cell>
          <cell r="AA183">
            <v>237.66666666666663</v>
          </cell>
          <cell r="AF183">
            <v>1556.9999999999998</v>
          </cell>
          <cell r="AG183">
            <v>937.00000000000023</v>
          </cell>
          <cell r="AH183">
            <v>620</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AA187" t="str">
            <v>ТЕЦ-6 ВСЬОГО</v>
          </cell>
          <cell r="AB187" t="str">
            <v>Е/Е</v>
          </cell>
          <cell r="AC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11.3</v>
          </cell>
          <cell r="V190">
            <v>58.7</v>
          </cell>
          <cell r="AA190">
            <v>55</v>
          </cell>
          <cell r="AK190">
            <v>125</v>
          </cell>
          <cell r="AO190">
            <v>221.49122807017542</v>
          </cell>
        </row>
        <row r="191">
          <cell r="S191">
            <v>12.9</v>
          </cell>
          <cell r="V191">
            <v>67.3</v>
          </cell>
          <cell r="AA191">
            <v>63</v>
          </cell>
          <cell r="AK191">
            <v>143.20000000000002</v>
          </cell>
          <cell r="AO191">
            <v>252.49999999999997</v>
          </cell>
        </row>
        <row r="192">
          <cell r="P192">
            <v>0</v>
          </cell>
          <cell r="S192">
            <v>0</v>
          </cell>
          <cell r="V192">
            <v>0</v>
          </cell>
          <cell r="AA192">
            <v>0</v>
          </cell>
          <cell r="AO192">
            <v>66</v>
          </cell>
        </row>
        <row r="193">
          <cell r="P193">
            <v>0</v>
          </cell>
          <cell r="S193">
            <v>192.5</v>
          </cell>
          <cell r="V193">
            <v>192.5</v>
          </cell>
          <cell r="AA193">
            <v>192.5</v>
          </cell>
          <cell r="AK193">
            <v>192.5</v>
          </cell>
          <cell r="AO193">
            <v>0</v>
          </cell>
        </row>
        <row r="194">
          <cell r="S194">
            <v>2175</v>
          </cell>
          <cell r="V194">
            <v>11300</v>
          </cell>
          <cell r="AA194">
            <v>10588</v>
          </cell>
          <cell r="AK194">
            <v>24063</v>
          </cell>
          <cell r="AO194">
            <v>0</v>
          </cell>
        </row>
        <row r="195">
          <cell r="AK195">
            <v>24063</v>
          </cell>
        </row>
        <row r="196">
          <cell r="V196">
            <v>0</v>
          </cell>
          <cell r="AA196">
            <v>0</v>
          </cell>
          <cell r="AK196">
            <v>0</v>
          </cell>
        </row>
        <row r="197">
          <cell r="V197">
            <v>0</v>
          </cell>
          <cell r="AA197">
            <v>0</v>
          </cell>
          <cell r="AK197">
            <v>0</v>
          </cell>
        </row>
        <row r="198">
          <cell r="V198">
            <v>82.5</v>
          </cell>
          <cell r="AA198">
            <v>82.5</v>
          </cell>
        </row>
        <row r="199">
          <cell r="V199">
            <v>0</v>
          </cell>
          <cell r="AA199">
            <v>0</v>
          </cell>
          <cell r="AK199">
            <v>0</v>
          </cell>
        </row>
        <row r="200">
          <cell r="S200">
            <v>0</v>
          </cell>
          <cell r="V200">
            <v>0</v>
          </cell>
          <cell r="AA200">
            <v>0</v>
          </cell>
          <cell r="AK200">
            <v>0</v>
          </cell>
        </row>
        <row r="202">
          <cell r="V202">
            <v>0</v>
          </cell>
          <cell r="AA202">
            <v>0</v>
          </cell>
          <cell r="AK202">
            <v>0</v>
          </cell>
          <cell r="AO202">
            <v>75.839416058394164</v>
          </cell>
        </row>
        <row r="203">
          <cell r="V203">
            <v>0</v>
          </cell>
          <cell r="AA203">
            <v>0</v>
          </cell>
          <cell r="AK203">
            <v>0</v>
          </cell>
          <cell r="AO203">
            <v>103.9</v>
          </cell>
        </row>
        <row r="204">
          <cell r="F204">
            <v>75</v>
          </cell>
          <cell r="P204">
            <v>75</v>
          </cell>
          <cell r="AO204" t="e">
            <v>#DIV/0!</v>
          </cell>
          <cell r="AR204">
            <v>75</v>
          </cell>
        </row>
        <row r="205">
          <cell r="S205">
            <v>385</v>
          </cell>
          <cell r="V205">
            <v>385</v>
          </cell>
          <cell r="AA205">
            <v>385</v>
          </cell>
          <cell r="AK205">
            <v>385</v>
          </cell>
          <cell r="AO205">
            <v>195.28</v>
          </cell>
        </row>
        <row r="206">
          <cell r="S206">
            <v>0</v>
          </cell>
          <cell r="V206">
            <v>0</v>
          </cell>
          <cell r="AA206">
            <v>0</v>
          </cell>
          <cell r="AK206">
            <v>0</v>
          </cell>
          <cell r="AO206">
            <v>14810</v>
          </cell>
        </row>
        <row r="207">
          <cell r="AK207">
            <v>0</v>
          </cell>
        </row>
        <row r="208">
          <cell r="S208">
            <v>12.9</v>
          </cell>
          <cell r="V208">
            <v>67.3</v>
          </cell>
          <cell r="W208">
            <v>54.6</v>
          </cell>
          <cell r="X208">
            <v>12.699999999999996</v>
          </cell>
          <cell r="AA208">
            <v>63</v>
          </cell>
          <cell r="AB208">
            <v>50</v>
          </cell>
          <cell r="AC208">
            <v>13</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AA209">
            <v>10588</v>
          </cell>
          <cell r="AB209">
            <v>8403</v>
          </cell>
          <cell r="AC209">
            <v>2185</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AA210">
            <v>168.06</v>
          </cell>
          <cell r="AB210">
            <v>168.06</v>
          </cell>
          <cell r="AC210">
            <v>168.08</v>
          </cell>
          <cell r="AK210">
            <v>168.04</v>
          </cell>
          <cell r="AL210">
            <v>167.98</v>
          </cell>
          <cell r="AM210">
            <v>168.19</v>
          </cell>
          <cell r="AO210">
            <v>41.55</v>
          </cell>
          <cell r="AP210">
            <v>41.55</v>
          </cell>
          <cell r="AQ210">
            <v>41.55</v>
          </cell>
          <cell r="AR210" t="str">
            <v/>
          </cell>
        </row>
        <row r="211">
          <cell r="AM211">
            <v>0</v>
          </cell>
          <cell r="AO211">
            <v>52</v>
          </cell>
          <cell r="AP211">
            <v>52</v>
          </cell>
        </row>
        <row r="212">
          <cell r="V212">
            <v>11300</v>
          </cell>
          <cell r="AA212">
            <v>10588</v>
          </cell>
          <cell r="AK212">
            <v>24063</v>
          </cell>
          <cell r="AL212">
            <v>17571</v>
          </cell>
          <cell r="AM212">
            <v>6492</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AA252" t="str">
            <v>ТЕЦ-6 ВСЬОГО</v>
          </cell>
          <cell r="AB252" t="str">
            <v>Е/Е</v>
          </cell>
          <cell r="AC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AA253">
            <v>2709.5690909090908</v>
          </cell>
          <cell r="AF253">
            <v>4466.8781818181815</v>
          </cell>
          <cell r="AG253">
            <v>3618.3</v>
          </cell>
          <cell r="AH253">
            <v>848.57818181818175</v>
          </cell>
          <cell r="AK253">
            <v>26332.719090909093</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F255">
            <v>4466.8781818181815</v>
          </cell>
          <cell r="AG255">
            <v>3618.3</v>
          </cell>
          <cell r="AH255">
            <v>848.57818181818175</v>
          </cell>
          <cell r="AK255">
            <v>64105.612337662344</v>
          </cell>
          <cell r="AM255">
            <v>40995.25</v>
          </cell>
        </row>
        <row r="256">
          <cell r="F256">
            <v>8174.138095238095</v>
          </cell>
          <cell r="G256">
            <v>2114.6703910614524</v>
          </cell>
          <cell r="H256">
            <v>1932.3296089385476</v>
          </cell>
          <cell r="P256">
            <v>605</v>
          </cell>
          <cell r="S256">
            <v>4046</v>
          </cell>
          <cell r="T256">
            <v>1750.1999999999996</v>
          </cell>
          <cell r="U256">
            <v>1026.8</v>
          </cell>
          <cell r="V256">
            <v>1033.0000000000005</v>
          </cell>
          <cell r="W256">
            <v>1364</v>
          </cell>
          <cell r="X256">
            <v>318.00000000000011</v>
          </cell>
          <cell r="AA256">
            <v>624</v>
          </cell>
          <cell r="AB256">
            <v>1140</v>
          </cell>
          <cell r="AC256">
            <v>314.99999999999994</v>
          </cell>
          <cell r="AF256">
            <v>987.99999999999977</v>
          </cell>
          <cell r="AG256">
            <v>823.00000000000023</v>
          </cell>
          <cell r="AH256">
            <v>158</v>
          </cell>
          <cell r="AK256">
            <v>47832.559913419922</v>
          </cell>
          <cell r="AM256">
            <v>14890.138095238095</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F257">
            <v>0</v>
          </cell>
          <cell r="AG257">
            <v>0</v>
          </cell>
          <cell r="AH257">
            <v>0</v>
          </cell>
          <cell r="AK257">
            <v>42344.804761904765</v>
          </cell>
        </row>
        <row r="258">
          <cell r="F258">
            <v>24063</v>
          </cell>
          <cell r="AK258">
            <v>24063</v>
          </cell>
        </row>
        <row r="259">
          <cell r="F259">
            <v>6512</v>
          </cell>
          <cell r="AK259">
            <v>6512</v>
          </cell>
        </row>
        <row r="260">
          <cell r="F260">
            <v>7379.804761904762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7379.804761904762</v>
          </cell>
        </row>
        <row r="261">
          <cell r="F261">
            <v>921.33333333333337</v>
          </cell>
          <cell r="AK261">
            <v>921.33333333333337</v>
          </cell>
        </row>
        <row r="262">
          <cell r="F262">
            <v>0</v>
          </cell>
          <cell r="AK262">
            <v>0</v>
          </cell>
        </row>
        <row r="263">
          <cell r="F263">
            <v>2514.4714285714285</v>
          </cell>
          <cell r="AK263">
            <v>2514.4714285714285</v>
          </cell>
        </row>
        <row r="264">
          <cell r="F264">
            <v>3500</v>
          </cell>
          <cell r="AK264">
            <v>3500</v>
          </cell>
        </row>
        <row r="265">
          <cell r="F265">
            <v>0</v>
          </cell>
          <cell r="AK265">
            <v>0</v>
          </cell>
        </row>
        <row r="266">
          <cell r="F266">
            <v>444</v>
          </cell>
          <cell r="P266">
            <v>0</v>
          </cell>
          <cell r="S266">
            <v>0</v>
          </cell>
          <cell r="V266">
            <v>0</v>
          </cell>
          <cell r="AA266">
            <v>0</v>
          </cell>
          <cell r="AF266">
            <v>0</v>
          </cell>
          <cell r="AG266">
            <v>0</v>
          </cell>
          <cell r="AH266">
            <v>0</v>
          </cell>
          <cell r="AK266">
            <v>444</v>
          </cell>
        </row>
        <row r="267">
          <cell r="F267">
            <v>3995</v>
          </cell>
          <cell r="AK267">
            <v>3995</v>
          </cell>
        </row>
        <row r="268">
          <cell r="F268">
            <v>377</v>
          </cell>
          <cell r="P268">
            <v>0</v>
          </cell>
          <cell r="S268">
            <v>0</v>
          </cell>
          <cell r="V268">
            <v>0</v>
          </cell>
          <cell r="AA268">
            <v>18</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F270">
            <v>3101.06</v>
          </cell>
          <cell r="AG270">
            <v>2417.3000000000002</v>
          </cell>
          <cell r="AH270">
            <v>690.76</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AA271">
            <v>597.66</v>
          </cell>
          <cell r="AB271">
            <v>303</v>
          </cell>
          <cell r="AC271">
            <v>78.569090909090903</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F272">
            <v>2</v>
          </cell>
          <cell r="AG272">
            <v>2</v>
          </cell>
          <cell r="AH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F273">
            <v>568</v>
          </cell>
          <cell r="AG273">
            <v>530</v>
          </cell>
          <cell r="AH273">
            <v>45</v>
          </cell>
          <cell r="AK273">
            <v>4588</v>
          </cell>
        </row>
        <row r="274">
          <cell r="F274">
            <v>138</v>
          </cell>
          <cell r="P274">
            <v>300</v>
          </cell>
          <cell r="S274">
            <v>636</v>
          </cell>
          <cell r="V274">
            <v>132</v>
          </cell>
          <cell r="AA274">
            <v>100</v>
          </cell>
          <cell r="AF274">
            <v>343</v>
          </cell>
          <cell r="AG274">
            <v>300</v>
          </cell>
          <cell r="AH274">
            <v>43</v>
          </cell>
          <cell r="AK274">
            <v>1703</v>
          </cell>
        </row>
        <row r="275">
          <cell r="F275">
            <v>762</v>
          </cell>
          <cell r="P275">
            <v>7</v>
          </cell>
          <cell r="S275">
            <v>65</v>
          </cell>
          <cell r="V275">
            <v>44</v>
          </cell>
          <cell r="AA275">
            <v>47</v>
          </cell>
          <cell r="AF275">
            <v>25</v>
          </cell>
          <cell r="AG275">
            <v>30</v>
          </cell>
          <cell r="AH275">
            <v>2</v>
          </cell>
          <cell r="AK275">
            <v>1059</v>
          </cell>
        </row>
        <row r="276">
          <cell r="F276">
            <v>60</v>
          </cell>
          <cell r="P276">
            <v>500</v>
          </cell>
          <cell r="S276">
            <v>430</v>
          </cell>
          <cell r="V276">
            <v>100</v>
          </cell>
          <cell r="AA276">
            <v>130</v>
          </cell>
          <cell r="AF276">
            <v>150</v>
          </cell>
          <cell r="AG276">
            <v>150</v>
          </cell>
          <cell r="AK276">
            <v>1370</v>
          </cell>
        </row>
        <row r="277">
          <cell r="F277">
            <v>0</v>
          </cell>
          <cell r="P277">
            <v>145</v>
          </cell>
          <cell r="S277">
            <v>145</v>
          </cell>
          <cell r="V277">
            <v>66</v>
          </cell>
          <cell r="AA277">
            <v>50</v>
          </cell>
          <cell r="AF277">
            <v>50</v>
          </cell>
          <cell r="AG277">
            <v>50</v>
          </cell>
          <cell r="AH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F278">
            <v>670</v>
          </cell>
          <cell r="AG278">
            <v>253</v>
          </cell>
          <cell r="AH278">
            <v>417</v>
          </cell>
          <cell r="AK278">
            <v>1260</v>
          </cell>
        </row>
        <row r="279">
          <cell r="F279">
            <v>0</v>
          </cell>
          <cell r="P279">
            <v>0</v>
          </cell>
          <cell r="S279">
            <v>0</v>
          </cell>
          <cell r="V279">
            <v>0</v>
          </cell>
          <cell r="AA279">
            <v>-300</v>
          </cell>
          <cell r="AF279">
            <v>0</v>
          </cell>
          <cell r="AG279">
            <v>0</v>
          </cell>
          <cell r="AH279">
            <v>0</v>
          </cell>
          <cell r="AK279">
            <v>-300</v>
          </cell>
        </row>
        <row r="280">
          <cell r="F280">
            <v>6</v>
          </cell>
          <cell r="P280">
            <v>15</v>
          </cell>
          <cell r="S280">
            <v>506</v>
          </cell>
          <cell r="V280">
            <v>0</v>
          </cell>
          <cell r="AA280">
            <v>0</v>
          </cell>
          <cell r="AF280">
            <v>670</v>
          </cell>
          <cell r="AG280">
            <v>253</v>
          </cell>
          <cell r="AH280">
            <v>417</v>
          </cell>
          <cell r="AK280">
            <v>1197</v>
          </cell>
        </row>
        <row r="281">
          <cell r="AK281">
            <v>363</v>
          </cell>
        </row>
        <row r="282">
          <cell r="S282">
            <v>250</v>
          </cell>
          <cell r="AH282">
            <v>0</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F283">
            <v>1365.8181818181815</v>
          </cell>
          <cell r="AG283">
            <v>1201</v>
          </cell>
          <cell r="AH283">
            <v>157.81818181818176</v>
          </cell>
          <cell r="AK283">
            <v>54477.380519480525</v>
          </cell>
        </row>
        <row r="284">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F285">
            <v>1365.8181818181818</v>
          </cell>
          <cell r="AG285">
            <v>1201</v>
          </cell>
          <cell r="AH285">
            <v>157.81818181818181</v>
          </cell>
          <cell r="AK285">
            <v>12339.90909090909</v>
          </cell>
        </row>
        <row r="286">
          <cell r="F286">
            <v>0</v>
          </cell>
          <cell r="P286">
            <v>330</v>
          </cell>
          <cell r="S286">
            <v>2496</v>
          </cell>
          <cell r="V286">
            <v>-20</v>
          </cell>
          <cell r="AA286">
            <v>170</v>
          </cell>
          <cell r="AF286">
            <v>404</v>
          </cell>
          <cell r="AG286">
            <v>404</v>
          </cell>
          <cell r="AH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F287">
            <v>429.81818181818176</v>
          </cell>
          <cell r="AG287">
            <v>430</v>
          </cell>
          <cell r="AH287">
            <v>-0.18181818181818699</v>
          </cell>
          <cell r="AK287">
            <v>3795.909090909091</v>
          </cell>
        </row>
        <row r="288">
          <cell r="F288">
            <v>0</v>
          </cell>
          <cell r="P288">
            <v>0</v>
          </cell>
          <cell r="S288">
            <v>0</v>
          </cell>
          <cell r="V288">
            <v>0</v>
          </cell>
          <cell r="AA288">
            <v>0</v>
          </cell>
          <cell r="AF288">
            <v>0</v>
          </cell>
          <cell r="AG288">
            <v>0</v>
          </cell>
          <cell r="AH288">
            <v>0</v>
          </cell>
          <cell r="AK288">
            <v>0</v>
          </cell>
        </row>
        <row r="289">
          <cell r="F289">
            <v>0</v>
          </cell>
          <cell r="P289">
            <v>0</v>
          </cell>
          <cell r="S289">
            <v>0</v>
          </cell>
          <cell r="V289">
            <v>0</v>
          </cell>
          <cell r="AA289">
            <v>0</v>
          </cell>
          <cell r="AF289">
            <v>0</v>
          </cell>
          <cell r="AG289">
            <v>0</v>
          </cell>
          <cell r="AH289">
            <v>0</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F290">
            <v>519</v>
          </cell>
          <cell r="AG290">
            <v>354</v>
          </cell>
          <cell r="AH290">
            <v>158</v>
          </cell>
          <cell r="AK290">
            <v>5204</v>
          </cell>
        </row>
        <row r="291">
          <cell r="F291">
            <v>2</v>
          </cell>
          <cell r="P291">
            <v>13</v>
          </cell>
          <cell r="S291">
            <v>212</v>
          </cell>
          <cell r="V291">
            <v>11</v>
          </cell>
          <cell r="AA291">
            <v>201</v>
          </cell>
          <cell r="AF291">
            <v>115</v>
          </cell>
          <cell r="AG291">
            <v>70</v>
          </cell>
          <cell r="AH291">
            <v>38</v>
          </cell>
          <cell r="AK291">
            <v>570</v>
          </cell>
        </row>
        <row r="292">
          <cell r="F292">
            <v>2</v>
          </cell>
          <cell r="P292">
            <v>42</v>
          </cell>
          <cell r="S292">
            <v>319</v>
          </cell>
          <cell r="V292">
            <v>85</v>
          </cell>
          <cell r="AA292">
            <v>84</v>
          </cell>
          <cell r="AF292">
            <v>194</v>
          </cell>
          <cell r="AG292">
            <v>133</v>
          </cell>
          <cell r="AH292">
            <v>61</v>
          </cell>
          <cell r="AK292">
            <v>726</v>
          </cell>
        </row>
        <row r="293">
          <cell r="F293">
            <v>2379</v>
          </cell>
          <cell r="P293">
            <v>151</v>
          </cell>
          <cell r="S293">
            <v>607</v>
          </cell>
          <cell r="V293">
            <v>110</v>
          </cell>
          <cell r="AA293">
            <v>101</v>
          </cell>
          <cell r="AF293">
            <v>210</v>
          </cell>
          <cell r="AG293">
            <v>151</v>
          </cell>
          <cell r="AH293">
            <v>59</v>
          </cell>
          <cell r="AK293">
            <v>3908</v>
          </cell>
        </row>
        <row r="294">
          <cell r="P294">
            <v>0</v>
          </cell>
          <cell r="AF294">
            <v>0</v>
          </cell>
          <cell r="AG294">
            <v>0</v>
          </cell>
          <cell r="AH294">
            <v>0</v>
          </cell>
          <cell r="AK294">
            <v>0</v>
          </cell>
        </row>
        <row r="295">
          <cell r="F295">
            <v>25</v>
          </cell>
          <cell r="P295">
            <v>2</v>
          </cell>
          <cell r="S295">
            <v>7</v>
          </cell>
          <cell r="V295">
            <v>-129</v>
          </cell>
          <cell r="AA295">
            <v>0</v>
          </cell>
          <cell r="AF295">
            <v>13</v>
          </cell>
          <cell r="AG295">
            <v>13</v>
          </cell>
          <cell r="AH295">
            <v>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F296">
            <v>1365.8181818181815</v>
          </cell>
          <cell r="AG296">
            <v>1201</v>
          </cell>
          <cell r="AH296">
            <v>157.81818181818176</v>
          </cell>
          <cell r="AK296">
            <v>54477.380519480525</v>
          </cell>
        </row>
        <row r="297">
          <cell r="AH297">
            <v>191</v>
          </cell>
          <cell r="AK297">
            <v>0</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F299">
            <v>1365.8181818181815</v>
          </cell>
          <cell r="AG299">
            <v>1016.9999999999998</v>
          </cell>
          <cell r="AH299">
            <v>348.81818181818176</v>
          </cell>
          <cell r="AK299">
            <v>54477.380519480525</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F301">
            <v>0</v>
          </cell>
          <cell r="AG301">
            <v>0</v>
          </cell>
          <cell r="AH301">
            <v>0</v>
          </cell>
          <cell r="AK301">
            <v>0</v>
          </cell>
        </row>
        <row r="302">
          <cell r="F302">
            <v>0</v>
          </cell>
          <cell r="P302">
            <v>0</v>
          </cell>
          <cell r="S302">
            <v>0</v>
          </cell>
          <cell r="V302">
            <v>0</v>
          </cell>
          <cell r="AA302">
            <v>0</v>
          </cell>
          <cell r="AF302">
            <v>0</v>
          </cell>
          <cell r="AG302">
            <v>0</v>
          </cell>
          <cell r="AH302">
            <v>0</v>
          </cell>
          <cell r="AK302">
            <v>0</v>
          </cell>
        </row>
        <row r="303">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F304">
            <v>1365.8181818181815</v>
          </cell>
          <cell r="AG304">
            <v>1016.9999999999998</v>
          </cell>
          <cell r="AH304">
            <v>348.81818181818176</v>
          </cell>
          <cell r="AK304">
            <v>54477.380519480525</v>
          </cell>
        </row>
        <row r="305">
          <cell r="AK305">
            <v>0</v>
          </cell>
        </row>
        <row r="306">
          <cell r="P306">
            <v>0</v>
          </cell>
          <cell r="AK306">
            <v>0</v>
          </cell>
        </row>
        <row r="307">
          <cell r="S307">
            <v>0</v>
          </cell>
          <cell r="AK307">
            <v>0</v>
          </cell>
        </row>
        <row r="308">
          <cell r="F308">
            <v>3400</v>
          </cell>
          <cell r="AK308">
            <v>3400</v>
          </cell>
        </row>
        <row r="309">
          <cell r="S309">
            <v>0</v>
          </cell>
        </row>
        <row r="310">
          <cell r="F310">
            <v>0</v>
          </cell>
          <cell r="AK310">
            <v>0</v>
          </cell>
        </row>
        <row r="311">
          <cell r="AK311">
            <v>0</v>
          </cell>
        </row>
        <row r="313">
          <cell r="AK313">
            <v>0</v>
          </cell>
        </row>
        <row r="314">
          <cell r="S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F315">
            <v>1365.8181818181815</v>
          </cell>
          <cell r="AG315">
            <v>1016.9999999999998</v>
          </cell>
          <cell r="AH315">
            <v>348.81818181818176</v>
          </cell>
          <cell r="AK315">
            <v>54477.380519480525</v>
          </cell>
        </row>
        <row r="324">
          <cell r="AK324">
            <v>7180.8099999999995</v>
          </cell>
          <cell r="AM324">
            <v>5319.75</v>
          </cell>
        </row>
        <row r="325">
          <cell r="F325">
            <v>116</v>
          </cell>
          <cell r="P325">
            <v>329</v>
          </cell>
          <cell r="S325">
            <v>570</v>
          </cell>
          <cell r="V325">
            <v>197</v>
          </cell>
          <cell r="AA325">
            <v>163</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AK328">
            <v>-82</v>
          </cell>
          <cell r="AM328">
            <v>-95</v>
          </cell>
        </row>
        <row r="329">
          <cell r="AK329">
            <v>2514.4714285714285</v>
          </cell>
          <cell r="AM329">
            <v>2514.4714285714285</v>
          </cell>
        </row>
        <row r="330">
          <cell r="AK330">
            <v>3500</v>
          </cell>
          <cell r="AM330">
            <v>3500</v>
          </cell>
        </row>
        <row r="331">
          <cell r="AK331">
            <v>0</v>
          </cell>
        </row>
        <row r="332">
          <cell r="AK332">
            <v>444</v>
          </cell>
          <cell r="AM332">
            <v>444</v>
          </cell>
        </row>
        <row r="333">
          <cell r="AK333">
            <v>3995</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row>
        <row r="344">
          <cell r="AK344">
            <v>456</v>
          </cell>
        </row>
        <row r="345">
          <cell r="AK345">
            <v>0</v>
          </cell>
          <cell r="AM345">
            <v>0</v>
          </cell>
        </row>
        <row r="346">
          <cell r="AK346">
            <v>-300</v>
          </cell>
          <cell r="AM346">
            <v>-300</v>
          </cell>
        </row>
        <row r="347">
          <cell r="AK347">
            <v>1197</v>
          </cell>
          <cell r="AM347">
            <v>527</v>
          </cell>
        </row>
        <row r="348">
          <cell r="P348">
            <v>225</v>
          </cell>
          <cell r="S348">
            <v>296</v>
          </cell>
          <cell r="V348">
            <v>56</v>
          </cell>
          <cell r="AA348">
            <v>-78.090909090909093</v>
          </cell>
          <cell r="AF348">
            <v>-250.18181818181819</v>
          </cell>
          <cell r="AG348">
            <v>-250</v>
          </cell>
          <cell r="AH348">
            <v>-0.18181818181818699</v>
          </cell>
          <cell r="AK348">
            <v>248.72727272727269</v>
          </cell>
        </row>
        <row r="349">
          <cell r="AK349">
            <v>0</v>
          </cell>
        </row>
        <row r="350">
          <cell r="F350">
            <v>33</v>
          </cell>
          <cell r="P350">
            <v>0</v>
          </cell>
          <cell r="S350">
            <v>0</v>
          </cell>
          <cell r="V350">
            <v>0</v>
          </cell>
          <cell r="AA350">
            <v>0</v>
          </cell>
          <cell r="AF350">
            <v>0</v>
          </cell>
          <cell r="AG350">
            <v>0</v>
          </cell>
          <cell r="AH350">
            <v>0</v>
          </cell>
          <cell r="AK350">
            <v>396</v>
          </cell>
          <cell r="AM350">
            <v>396</v>
          </cell>
        </row>
        <row r="351">
          <cell r="AK351">
            <v>395</v>
          </cell>
          <cell r="AM351">
            <v>395</v>
          </cell>
        </row>
        <row r="352">
          <cell r="AK352">
            <v>0</v>
          </cell>
          <cell r="AM352">
            <v>0</v>
          </cell>
        </row>
        <row r="353">
          <cell r="AK353">
            <v>0</v>
          </cell>
          <cell r="AM353">
            <v>0</v>
          </cell>
        </row>
        <row r="354">
          <cell r="AK354">
            <v>5204</v>
          </cell>
          <cell r="AM354" t="e">
            <v>#REF!</v>
          </cell>
        </row>
        <row r="355">
          <cell r="AK355">
            <v>570</v>
          </cell>
        </row>
        <row r="356">
          <cell r="AK356">
            <v>726</v>
          </cell>
        </row>
        <row r="357">
          <cell r="AK357">
            <v>3908</v>
          </cell>
        </row>
        <row r="358">
          <cell r="F358">
            <v>0</v>
          </cell>
          <cell r="P358">
            <v>0</v>
          </cell>
          <cell r="S358">
            <v>0</v>
          </cell>
          <cell r="T358">
            <v>162.88</v>
          </cell>
          <cell r="U358">
            <v>855.12</v>
          </cell>
          <cell r="V358">
            <v>471</v>
          </cell>
          <cell r="W358">
            <v>447</v>
          </cell>
          <cell r="X358">
            <v>104</v>
          </cell>
          <cell r="AA358">
            <v>273</v>
          </cell>
          <cell r="AB358">
            <v>455</v>
          </cell>
          <cell r="AC358">
            <v>118</v>
          </cell>
          <cell r="AF358">
            <v>-28</v>
          </cell>
          <cell r="AG358">
            <v>-28</v>
          </cell>
          <cell r="AH358">
            <v>0</v>
          </cell>
          <cell r="AK358">
            <v>716</v>
          </cell>
          <cell r="AM358">
            <v>744</v>
          </cell>
        </row>
        <row r="367">
          <cell r="F367">
            <v>0</v>
          </cell>
        </row>
        <row r="381">
          <cell r="F381" t="str">
            <v>лютий</v>
          </cell>
          <cell r="P381" t="str">
            <v>лютий</v>
          </cell>
          <cell r="V381" t="str">
            <v>лютий</v>
          </cell>
          <cell r="AA381" t="str">
            <v>лютий</v>
          </cell>
        </row>
        <row r="382">
          <cell r="F382" t="str">
            <v>АППАРАТ</v>
          </cell>
          <cell r="P382" t="str">
            <v>ККМ</v>
          </cell>
          <cell r="V382" t="str">
            <v>ТЕЦ5</v>
          </cell>
          <cell r="AA382" t="str">
            <v>ТЕЦ6</v>
          </cell>
          <cell r="AK382" t="str">
            <v>АК "КЕ"</v>
          </cell>
          <cell r="AL382" t="str">
            <v>Е/Е</v>
          </cell>
        </row>
        <row r="383">
          <cell r="F383" t="str">
            <v>ПЛАН</v>
          </cell>
          <cell r="P383" t="str">
            <v>ПЛАН</v>
          </cell>
          <cell r="V383" t="str">
            <v>ПЛАН</v>
          </cell>
          <cell r="AA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AA384">
            <v>323.66666666666674</v>
          </cell>
          <cell r="AB384">
            <v>257</v>
          </cell>
          <cell r="AC384">
            <v>258</v>
          </cell>
          <cell r="AK384">
            <v>735.30000000000018</v>
          </cell>
          <cell r="AL384">
            <v>580.33333333333337</v>
          </cell>
          <cell r="AM384">
            <v>551.33333333333337</v>
          </cell>
        </row>
        <row r="385">
          <cell r="F385">
            <v>29</v>
          </cell>
          <cell r="G385">
            <v>21</v>
          </cell>
          <cell r="P385">
            <v>0</v>
          </cell>
          <cell r="V385">
            <v>0</v>
          </cell>
          <cell r="W385">
            <v>0</v>
          </cell>
          <cell r="AA385">
            <v>3.6666666666666665</v>
          </cell>
          <cell r="AB385">
            <v>3</v>
          </cell>
          <cell r="AK385">
            <v>46</v>
          </cell>
          <cell r="AL385">
            <v>27</v>
          </cell>
        </row>
        <row r="386">
          <cell r="F386">
            <v>0</v>
          </cell>
          <cell r="G386">
            <v>0</v>
          </cell>
          <cell r="P386">
            <v>0.66666666666666663</v>
          </cell>
          <cell r="V386">
            <v>146.66666666666666</v>
          </cell>
          <cell r="W386">
            <v>119</v>
          </cell>
          <cell r="AA386">
            <v>280.66666666666669</v>
          </cell>
          <cell r="AB386">
            <v>223</v>
          </cell>
          <cell r="AK386">
            <v>428</v>
          </cell>
          <cell r="AL386">
            <v>342.66666666666669</v>
          </cell>
        </row>
        <row r="387">
          <cell r="F387">
            <v>0</v>
          </cell>
          <cell r="G387">
            <v>0</v>
          </cell>
          <cell r="P387">
            <v>2</v>
          </cell>
          <cell r="V387">
            <v>0</v>
          </cell>
          <cell r="W387">
            <v>0</v>
          </cell>
          <cell r="AA387">
            <v>25</v>
          </cell>
          <cell r="AB387">
            <v>20</v>
          </cell>
          <cell r="AK387">
            <v>33.666666666666671</v>
          </cell>
          <cell r="AL387">
            <v>25</v>
          </cell>
        </row>
        <row r="388">
          <cell r="F388">
            <v>0</v>
          </cell>
          <cell r="G388">
            <v>0</v>
          </cell>
          <cell r="P388">
            <v>0</v>
          </cell>
          <cell r="V388">
            <v>25.333333333333332</v>
          </cell>
          <cell r="W388">
            <v>21</v>
          </cell>
          <cell r="AA388">
            <v>0.66666666666666663</v>
          </cell>
          <cell r="AB388">
            <v>1</v>
          </cell>
          <cell r="AK388">
            <v>26</v>
          </cell>
          <cell r="AL388">
            <v>22</v>
          </cell>
        </row>
        <row r="389">
          <cell r="F389">
            <v>120.63333333333333</v>
          </cell>
          <cell r="G389">
            <v>88</v>
          </cell>
          <cell r="P389">
            <v>0</v>
          </cell>
          <cell r="V389">
            <v>0</v>
          </cell>
          <cell r="W389">
            <v>0</v>
          </cell>
          <cell r="AA389">
            <v>0</v>
          </cell>
          <cell r="AB389">
            <v>0</v>
          </cell>
          <cell r="AK389">
            <v>120.63333333333333</v>
          </cell>
          <cell r="AL389">
            <v>90</v>
          </cell>
        </row>
        <row r="390">
          <cell r="F390">
            <v>8.6666666666666661</v>
          </cell>
          <cell r="G390">
            <v>6</v>
          </cell>
          <cell r="P390">
            <v>0</v>
          </cell>
          <cell r="V390">
            <v>0</v>
          </cell>
          <cell r="W390">
            <v>0</v>
          </cell>
          <cell r="AA390">
            <v>0</v>
          </cell>
          <cell r="AB390">
            <v>0</v>
          </cell>
          <cell r="AK390">
            <v>8.6666666666666661</v>
          </cell>
          <cell r="AL390">
            <v>0</v>
          </cell>
        </row>
        <row r="391">
          <cell r="F391">
            <v>0</v>
          </cell>
          <cell r="G391">
            <v>0</v>
          </cell>
          <cell r="P391">
            <v>5.333333333333333</v>
          </cell>
          <cell r="V391">
            <v>0</v>
          </cell>
          <cell r="W391">
            <v>0</v>
          </cell>
          <cell r="AA391">
            <v>0</v>
          </cell>
          <cell r="AB391">
            <v>0</v>
          </cell>
          <cell r="AK391">
            <v>22</v>
          </cell>
          <cell r="AL391">
            <v>15.333333333333332</v>
          </cell>
        </row>
        <row r="392">
          <cell r="F392">
            <v>5.333333333333333</v>
          </cell>
          <cell r="G392">
            <v>4</v>
          </cell>
          <cell r="P392">
            <v>0</v>
          </cell>
          <cell r="V392">
            <v>0</v>
          </cell>
          <cell r="W392">
            <v>0</v>
          </cell>
          <cell r="AA392">
            <v>0</v>
          </cell>
          <cell r="AB392">
            <v>0</v>
          </cell>
          <cell r="AK392">
            <v>5.333333333333333</v>
          </cell>
          <cell r="AL392">
            <v>4</v>
          </cell>
        </row>
        <row r="393">
          <cell r="F393">
            <v>0.33333333333333331</v>
          </cell>
          <cell r="G393">
            <v>0</v>
          </cell>
          <cell r="P393">
            <v>4.333333333333333</v>
          </cell>
          <cell r="V393">
            <v>0</v>
          </cell>
          <cell r="W393">
            <v>0</v>
          </cell>
          <cell r="AA393">
            <v>0</v>
          </cell>
          <cell r="AB393">
            <v>0</v>
          </cell>
          <cell r="AK393">
            <v>4.6666666666666661</v>
          </cell>
          <cell r="AL393">
            <v>4.333333333333333</v>
          </cell>
        </row>
        <row r="394">
          <cell r="F394">
            <v>0.33333333333333331</v>
          </cell>
          <cell r="G394">
            <v>0</v>
          </cell>
          <cell r="P394">
            <v>2</v>
          </cell>
          <cell r="V394">
            <v>10</v>
          </cell>
          <cell r="W394">
            <v>8</v>
          </cell>
          <cell r="AA394">
            <v>13.666666666666666</v>
          </cell>
          <cell r="AB394">
            <v>11</v>
          </cell>
          <cell r="AK394">
            <v>26</v>
          </cell>
          <cell r="AL394">
            <v>21</v>
          </cell>
        </row>
        <row r="395">
          <cell r="F395">
            <v>0</v>
          </cell>
          <cell r="G395">
            <v>0</v>
          </cell>
          <cell r="P395">
            <v>0</v>
          </cell>
          <cell r="V395">
            <v>0</v>
          </cell>
          <cell r="W395">
            <v>0</v>
          </cell>
          <cell r="AA395">
            <v>0</v>
          </cell>
          <cell r="AB395">
            <v>0</v>
          </cell>
          <cell r="AK395">
            <v>0</v>
          </cell>
        </row>
        <row r="396">
          <cell r="F396">
            <v>1.1666666666666667</v>
          </cell>
          <cell r="G396">
            <v>1</v>
          </cell>
          <cell r="P396">
            <v>20.5</v>
          </cell>
          <cell r="V396">
            <v>522.33333333333337</v>
          </cell>
          <cell r="W396">
            <v>424</v>
          </cell>
          <cell r="AA396">
            <v>43</v>
          </cell>
          <cell r="AB396">
            <v>34</v>
          </cell>
          <cell r="AK396">
            <v>587.33333333333337</v>
          </cell>
          <cell r="AL396">
            <v>479.5</v>
          </cell>
          <cell r="AM396">
            <v>479.83333333333337</v>
          </cell>
        </row>
        <row r="397">
          <cell r="F397">
            <v>0</v>
          </cell>
          <cell r="G397">
            <v>0</v>
          </cell>
          <cell r="P397">
            <v>0</v>
          </cell>
          <cell r="V397">
            <v>0</v>
          </cell>
          <cell r="W397">
            <v>0</v>
          </cell>
          <cell r="AA397">
            <v>0</v>
          </cell>
          <cell r="AB397">
            <v>0</v>
          </cell>
          <cell r="AK397">
            <v>0</v>
          </cell>
          <cell r="AL397">
            <v>0</v>
          </cell>
        </row>
        <row r="398">
          <cell r="F398">
            <v>0</v>
          </cell>
          <cell r="G398">
            <v>0</v>
          </cell>
          <cell r="P398">
            <v>0</v>
          </cell>
          <cell r="V398">
            <v>480.66666666666669</v>
          </cell>
          <cell r="W398">
            <v>390</v>
          </cell>
          <cell r="AA398">
            <v>11</v>
          </cell>
          <cell r="AB398">
            <v>9</v>
          </cell>
          <cell r="AK398">
            <v>491.66666666666669</v>
          </cell>
          <cell r="AL398">
            <v>399</v>
          </cell>
        </row>
        <row r="399">
          <cell r="F399">
            <v>0</v>
          </cell>
          <cell r="G399">
            <v>0</v>
          </cell>
          <cell r="P399">
            <v>0</v>
          </cell>
          <cell r="V399">
            <v>0</v>
          </cell>
          <cell r="W399">
            <v>0</v>
          </cell>
          <cell r="AA399">
            <v>0</v>
          </cell>
          <cell r="AB399">
            <v>0</v>
          </cell>
          <cell r="AK399">
            <v>0</v>
          </cell>
          <cell r="AL399">
            <v>0</v>
          </cell>
        </row>
        <row r="400">
          <cell r="F400">
            <v>1.1666666666666667</v>
          </cell>
          <cell r="G400">
            <v>1</v>
          </cell>
          <cell r="P400">
            <v>15.833333333333334</v>
          </cell>
          <cell r="V400">
            <v>41.666666666666664</v>
          </cell>
          <cell r="W400">
            <v>34</v>
          </cell>
          <cell r="AA400">
            <v>32</v>
          </cell>
          <cell r="AB400">
            <v>25</v>
          </cell>
          <cell r="AK400">
            <v>91</v>
          </cell>
          <cell r="AL400">
            <v>80.833333333333343</v>
          </cell>
        </row>
        <row r="401">
          <cell r="F401">
            <v>0</v>
          </cell>
          <cell r="G401">
            <v>0</v>
          </cell>
          <cell r="P401">
            <v>4.666666666666667</v>
          </cell>
          <cell r="V401">
            <v>0</v>
          </cell>
          <cell r="W401">
            <v>0</v>
          </cell>
          <cell r="AA401">
            <v>0</v>
          </cell>
          <cell r="AB401">
            <v>0</v>
          </cell>
          <cell r="AK401">
            <v>4.666666666666667</v>
          </cell>
          <cell r="AL401">
            <v>0</v>
          </cell>
        </row>
        <row r="402">
          <cell r="F402">
            <v>0</v>
          </cell>
          <cell r="G402">
            <v>0</v>
          </cell>
          <cell r="P402">
            <v>0</v>
          </cell>
          <cell r="V402">
            <v>0</v>
          </cell>
          <cell r="W402">
            <v>0</v>
          </cell>
          <cell r="AA402">
            <v>0</v>
          </cell>
          <cell r="AB402">
            <v>0</v>
          </cell>
          <cell r="AK402">
            <v>0</v>
          </cell>
        </row>
        <row r="403">
          <cell r="F403">
            <v>10</v>
          </cell>
          <cell r="G403">
            <v>7</v>
          </cell>
          <cell r="P403">
            <v>39</v>
          </cell>
          <cell r="V403">
            <v>0</v>
          </cell>
          <cell r="W403">
            <v>0</v>
          </cell>
          <cell r="AA403">
            <v>0</v>
          </cell>
          <cell r="AB403">
            <v>0</v>
          </cell>
          <cell r="AK403">
            <v>49</v>
          </cell>
          <cell r="AL403">
            <v>46</v>
          </cell>
          <cell r="AM403">
            <v>46</v>
          </cell>
        </row>
        <row r="404">
          <cell r="F404">
            <v>2.6666666666666665</v>
          </cell>
          <cell r="G404">
            <v>2</v>
          </cell>
          <cell r="P404">
            <v>3.3333333333333335</v>
          </cell>
          <cell r="V404">
            <v>0</v>
          </cell>
          <cell r="W404">
            <v>0</v>
          </cell>
          <cell r="AA404">
            <v>0</v>
          </cell>
          <cell r="AB404">
            <v>0</v>
          </cell>
          <cell r="AK404">
            <v>6</v>
          </cell>
          <cell r="AL404">
            <v>5.3333333333333339</v>
          </cell>
        </row>
        <row r="405">
          <cell r="F405">
            <v>7.333333333333333</v>
          </cell>
          <cell r="G405">
            <v>5</v>
          </cell>
          <cell r="P405">
            <v>35.666666666666664</v>
          </cell>
          <cell r="V405">
            <v>0</v>
          </cell>
          <cell r="W405">
            <v>0</v>
          </cell>
          <cell r="AA405">
            <v>0</v>
          </cell>
          <cell r="AB405">
            <v>0</v>
          </cell>
          <cell r="AK405">
            <v>43</v>
          </cell>
          <cell r="AL405">
            <v>40.666666666666664</v>
          </cell>
        </row>
        <row r="406">
          <cell r="F406">
            <v>0</v>
          </cell>
          <cell r="G406">
            <v>0</v>
          </cell>
          <cell r="P406">
            <v>0</v>
          </cell>
          <cell r="V406">
            <v>0</v>
          </cell>
          <cell r="W406">
            <v>0</v>
          </cell>
          <cell r="AA406">
            <v>0</v>
          </cell>
          <cell r="AB406">
            <v>0</v>
          </cell>
          <cell r="AK406">
            <v>0</v>
          </cell>
        </row>
        <row r="407">
          <cell r="F407">
            <v>206.33333333333329</v>
          </cell>
          <cell r="G407">
            <v>151</v>
          </cell>
          <cell r="H407">
            <v>150</v>
          </cell>
          <cell r="P407">
            <v>50.166666666666671</v>
          </cell>
          <cell r="S407">
            <v>50.166666666666671</v>
          </cell>
          <cell r="V407">
            <v>37.833333333333343</v>
          </cell>
          <cell r="W407">
            <v>31</v>
          </cell>
          <cell r="AA407">
            <v>26.000000000000004</v>
          </cell>
          <cell r="AB407">
            <v>21</v>
          </cell>
          <cell r="AK407">
            <v>1965.0000000000002</v>
          </cell>
          <cell r="AL407">
            <v>513.16666666666663</v>
          </cell>
          <cell r="AM407">
            <v>513.16666666666663</v>
          </cell>
        </row>
        <row r="408">
          <cell r="F408">
            <v>0</v>
          </cell>
          <cell r="G408">
            <v>0</v>
          </cell>
          <cell r="P408">
            <v>0</v>
          </cell>
          <cell r="V408">
            <v>0</v>
          </cell>
          <cell r="W408">
            <v>0</v>
          </cell>
          <cell r="AA408">
            <v>0</v>
          </cell>
          <cell r="AB408">
            <v>0</v>
          </cell>
          <cell r="AK408">
            <v>1350</v>
          </cell>
          <cell r="AL408">
            <v>0</v>
          </cell>
        </row>
        <row r="409">
          <cell r="F409">
            <v>0</v>
          </cell>
          <cell r="G409">
            <v>0</v>
          </cell>
          <cell r="P409">
            <v>0</v>
          </cell>
          <cell r="V409">
            <v>0</v>
          </cell>
          <cell r="W409">
            <v>0</v>
          </cell>
          <cell r="AA409">
            <v>0</v>
          </cell>
          <cell r="AB409">
            <v>0</v>
          </cell>
          <cell r="AK409">
            <v>95</v>
          </cell>
          <cell r="AL409">
            <v>95</v>
          </cell>
        </row>
        <row r="410">
          <cell r="F410">
            <v>0</v>
          </cell>
          <cell r="G410">
            <v>0</v>
          </cell>
          <cell r="P410">
            <v>0</v>
          </cell>
          <cell r="V410">
            <v>0</v>
          </cell>
          <cell r="W410">
            <v>0</v>
          </cell>
          <cell r="AA410">
            <v>0</v>
          </cell>
          <cell r="AB410">
            <v>0</v>
          </cell>
          <cell r="AK410">
            <v>0</v>
          </cell>
          <cell r="AL410">
            <v>0</v>
          </cell>
        </row>
        <row r="411">
          <cell r="F411">
            <v>0</v>
          </cell>
          <cell r="G411">
            <v>0</v>
          </cell>
          <cell r="P411">
            <v>12.333333333333334</v>
          </cell>
          <cell r="V411">
            <v>0</v>
          </cell>
          <cell r="W411">
            <v>0</v>
          </cell>
          <cell r="AA411">
            <v>0</v>
          </cell>
          <cell r="AB411">
            <v>0</v>
          </cell>
          <cell r="AK411">
            <v>12.333333333333334</v>
          </cell>
          <cell r="AL411">
            <v>12.333333333333334</v>
          </cell>
        </row>
        <row r="412">
          <cell r="F412">
            <v>0</v>
          </cell>
          <cell r="G412">
            <v>0</v>
          </cell>
          <cell r="P412">
            <v>0</v>
          </cell>
          <cell r="V412">
            <v>0</v>
          </cell>
          <cell r="W412">
            <v>0</v>
          </cell>
          <cell r="AA412">
            <v>0</v>
          </cell>
          <cell r="AB412">
            <v>0</v>
          </cell>
          <cell r="AK412">
            <v>0</v>
          </cell>
          <cell r="AL412">
            <v>0</v>
          </cell>
        </row>
        <row r="413">
          <cell r="F413">
            <v>1.6666666666666667</v>
          </cell>
          <cell r="G413">
            <v>1</v>
          </cell>
          <cell r="P413">
            <v>5</v>
          </cell>
          <cell r="V413">
            <v>3</v>
          </cell>
          <cell r="W413">
            <v>2</v>
          </cell>
          <cell r="AA413">
            <v>3</v>
          </cell>
          <cell r="AB413">
            <v>2</v>
          </cell>
          <cell r="AK413">
            <v>57.666666666666664</v>
          </cell>
          <cell r="AL413">
            <v>50</v>
          </cell>
        </row>
        <row r="414">
          <cell r="F414">
            <v>0</v>
          </cell>
          <cell r="G414">
            <v>0</v>
          </cell>
          <cell r="P414">
            <v>0</v>
          </cell>
          <cell r="V414">
            <v>0</v>
          </cell>
          <cell r="W414">
            <v>0</v>
          </cell>
          <cell r="AA414">
            <v>0</v>
          </cell>
          <cell r="AB414">
            <v>0</v>
          </cell>
          <cell r="AK414">
            <v>4</v>
          </cell>
          <cell r="AL414">
            <v>0</v>
          </cell>
        </row>
        <row r="415">
          <cell r="F415">
            <v>0</v>
          </cell>
          <cell r="G415">
            <v>0</v>
          </cell>
          <cell r="P415">
            <v>0</v>
          </cell>
          <cell r="V415">
            <v>0</v>
          </cell>
          <cell r="W415">
            <v>0</v>
          </cell>
          <cell r="AA415">
            <v>0</v>
          </cell>
          <cell r="AB415">
            <v>0</v>
          </cell>
          <cell r="AK415">
            <v>0</v>
          </cell>
          <cell r="AL415">
            <v>0</v>
          </cell>
        </row>
        <row r="416">
          <cell r="F416">
            <v>0</v>
          </cell>
          <cell r="G416">
            <v>0</v>
          </cell>
          <cell r="P416">
            <v>18.5</v>
          </cell>
          <cell r="V416">
            <v>4.5</v>
          </cell>
          <cell r="W416">
            <v>4</v>
          </cell>
          <cell r="AA416">
            <v>1.3333333333333333</v>
          </cell>
          <cell r="AB416">
            <v>1</v>
          </cell>
          <cell r="AK416">
            <v>28.5</v>
          </cell>
          <cell r="AL416">
            <v>27.5</v>
          </cell>
        </row>
        <row r="417">
          <cell r="F417">
            <v>0</v>
          </cell>
          <cell r="G417">
            <v>0</v>
          </cell>
          <cell r="P417">
            <v>1.3333333333333333</v>
          </cell>
          <cell r="V417">
            <v>0</v>
          </cell>
          <cell r="W417">
            <v>0</v>
          </cell>
          <cell r="AA417">
            <v>1.6666666666666667</v>
          </cell>
          <cell r="AB417">
            <v>1</v>
          </cell>
          <cell r="AK417">
            <v>69</v>
          </cell>
          <cell r="AL417">
            <v>52.333333333333336</v>
          </cell>
        </row>
        <row r="418">
          <cell r="F418">
            <v>177</v>
          </cell>
          <cell r="G418">
            <v>129</v>
          </cell>
          <cell r="P418">
            <v>0</v>
          </cell>
          <cell r="V418">
            <v>0</v>
          </cell>
          <cell r="W418">
            <v>0</v>
          </cell>
          <cell r="AA418">
            <v>0</v>
          </cell>
          <cell r="AB418">
            <v>0</v>
          </cell>
          <cell r="AK418">
            <v>177</v>
          </cell>
          <cell r="AL418">
            <v>129</v>
          </cell>
        </row>
        <row r="419">
          <cell r="F419">
            <v>0</v>
          </cell>
          <cell r="G419">
            <v>0</v>
          </cell>
          <cell r="P419">
            <v>0</v>
          </cell>
          <cell r="V419">
            <v>10</v>
          </cell>
          <cell r="W419">
            <v>8</v>
          </cell>
          <cell r="AA419">
            <v>7.666666666666667</v>
          </cell>
          <cell r="AB419">
            <v>6</v>
          </cell>
          <cell r="AK419">
            <v>17.666666666666668</v>
          </cell>
          <cell r="AL419">
            <v>14</v>
          </cell>
        </row>
        <row r="420">
          <cell r="F420">
            <v>0.66666666666666663</v>
          </cell>
          <cell r="G420">
            <v>0</v>
          </cell>
          <cell r="P420">
            <v>2</v>
          </cell>
          <cell r="V420">
            <v>1.3333333333333333</v>
          </cell>
          <cell r="W420">
            <v>1</v>
          </cell>
          <cell r="AA420">
            <v>1</v>
          </cell>
          <cell r="AB420">
            <v>1</v>
          </cell>
          <cell r="AK420">
            <v>6</v>
          </cell>
          <cell r="AL420">
            <v>4</v>
          </cell>
        </row>
        <row r="421">
          <cell r="F421">
            <v>2.6666666666666665</v>
          </cell>
          <cell r="G421">
            <v>2</v>
          </cell>
          <cell r="P421">
            <v>0.33333333333333331</v>
          </cell>
          <cell r="V421">
            <v>1</v>
          </cell>
          <cell r="W421">
            <v>1</v>
          </cell>
          <cell r="AA421">
            <v>0.66666666666666663</v>
          </cell>
          <cell r="AB421">
            <v>1</v>
          </cell>
          <cell r="AK421">
            <v>9.3333333333333339</v>
          </cell>
          <cell r="AL421">
            <v>6.333333333333333</v>
          </cell>
        </row>
        <row r="422">
          <cell r="F422">
            <v>0</v>
          </cell>
          <cell r="G422">
            <v>0</v>
          </cell>
          <cell r="P422">
            <v>2.3333333333333335</v>
          </cell>
          <cell r="V422">
            <v>6</v>
          </cell>
          <cell r="W422">
            <v>5</v>
          </cell>
          <cell r="AA422">
            <v>5</v>
          </cell>
          <cell r="AB422">
            <v>4</v>
          </cell>
          <cell r="AK422">
            <v>13.333333333333334</v>
          </cell>
          <cell r="AL422">
            <v>11.333333333333334</v>
          </cell>
        </row>
        <row r="423">
          <cell r="F423">
            <v>0</v>
          </cell>
          <cell r="G423">
            <v>0</v>
          </cell>
          <cell r="P423">
            <v>0</v>
          </cell>
          <cell r="V423">
            <v>0</v>
          </cell>
          <cell r="W423">
            <v>0</v>
          </cell>
          <cell r="AA423">
            <v>0</v>
          </cell>
          <cell r="AB423">
            <v>0</v>
          </cell>
          <cell r="AK423">
            <v>0</v>
          </cell>
          <cell r="AL423">
            <v>0</v>
          </cell>
        </row>
        <row r="424">
          <cell r="F424">
            <v>0</v>
          </cell>
          <cell r="G424">
            <v>0</v>
          </cell>
          <cell r="P424">
            <v>0</v>
          </cell>
          <cell r="V424">
            <v>0</v>
          </cell>
          <cell r="W424">
            <v>0</v>
          </cell>
          <cell r="AA424">
            <v>0</v>
          </cell>
          <cell r="AB424">
            <v>0</v>
          </cell>
          <cell r="AK424">
            <v>0</v>
          </cell>
          <cell r="AL424">
            <v>0</v>
          </cell>
        </row>
        <row r="425">
          <cell r="F425">
            <v>9.6666666666666661</v>
          </cell>
          <cell r="G425">
            <v>7</v>
          </cell>
          <cell r="P425">
            <v>1</v>
          </cell>
          <cell r="V425">
            <v>0</v>
          </cell>
          <cell r="W425">
            <v>0</v>
          </cell>
          <cell r="AA425">
            <v>0</v>
          </cell>
          <cell r="AB425">
            <v>0</v>
          </cell>
          <cell r="AK425">
            <v>12</v>
          </cell>
          <cell r="AL425">
            <v>9</v>
          </cell>
        </row>
        <row r="426">
          <cell r="F426">
            <v>0</v>
          </cell>
          <cell r="G426">
            <v>0</v>
          </cell>
          <cell r="P426">
            <v>0</v>
          </cell>
          <cell r="V426">
            <v>0</v>
          </cell>
          <cell r="W426">
            <v>0</v>
          </cell>
          <cell r="AA426">
            <v>0</v>
          </cell>
          <cell r="AB426">
            <v>0</v>
          </cell>
          <cell r="AK426">
            <v>0</v>
          </cell>
          <cell r="AL426">
            <v>0</v>
          </cell>
        </row>
        <row r="427">
          <cell r="F427">
            <v>2.3333333333333335</v>
          </cell>
          <cell r="G427">
            <v>2</v>
          </cell>
          <cell r="P427">
            <v>0.66666666666666663</v>
          </cell>
          <cell r="V427">
            <v>0.66666666666666663</v>
          </cell>
          <cell r="W427">
            <v>1</v>
          </cell>
          <cell r="AA427">
            <v>0.66666666666666663</v>
          </cell>
          <cell r="AB427">
            <v>1</v>
          </cell>
          <cell r="AK427">
            <v>4.333333333333333</v>
          </cell>
          <cell r="AL427">
            <v>4.6666666666666661</v>
          </cell>
        </row>
        <row r="428">
          <cell r="F428">
            <v>1.6666666666666667</v>
          </cell>
          <cell r="G428">
            <v>1</v>
          </cell>
          <cell r="P428">
            <v>0.66666666666666663</v>
          </cell>
          <cell r="V428">
            <v>0.66666666666666663</v>
          </cell>
          <cell r="W428">
            <v>1</v>
          </cell>
          <cell r="AA428">
            <v>0.66666666666666663</v>
          </cell>
          <cell r="AB428">
            <v>1</v>
          </cell>
          <cell r="AK428">
            <v>3.6666666666666665</v>
          </cell>
          <cell r="AL428">
            <v>3.6666666666666665</v>
          </cell>
        </row>
        <row r="429">
          <cell r="F429">
            <v>6.666666666666667</v>
          </cell>
          <cell r="G429">
            <v>5</v>
          </cell>
          <cell r="P429">
            <v>4.666666666666667</v>
          </cell>
          <cell r="V429">
            <v>3</v>
          </cell>
          <cell r="W429">
            <v>2</v>
          </cell>
          <cell r="AA429">
            <v>2</v>
          </cell>
          <cell r="AB429">
            <v>2</v>
          </cell>
          <cell r="AK429">
            <v>33</v>
          </cell>
          <cell r="AL429">
            <v>23.666666666666668</v>
          </cell>
        </row>
        <row r="430">
          <cell r="F430">
            <v>0</v>
          </cell>
          <cell r="G430">
            <v>0</v>
          </cell>
          <cell r="P430">
            <v>0</v>
          </cell>
          <cell r="V430">
            <v>0</v>
          </cell>
          <cell r="W430">
            <v>0</v>
          </cell>
          <cell r="AA430">
            <v>0</v>
          </cell>
          <cell r="AB430">
            <v>0</v>
          </cell>
          <cell r="AK430">
            <v>0</v>
          </cell>
          <cell r="AL430">
            <v>0</v>
          </cell>
        </row>
        <row r="431">
          <cell r="F431">
            <v>0</v>
          </cell>
          <cell r="G431">
            <v>0</v>
          </cell>
          <cell r="P431">
            <v>0</v>
          </cell>
          <cell r="V431">
            <v>0</v>
          </cell>
          <cell r="W431">
            <v>0</v>
          </cell>
          <cell r="AA431">
            <v>0</v>
          </cell>
          <cell r="AB431">
            <v>0</v>
          </cell>
          <cell r="AK431">
            <v>0</v>
          </cell>
          <cell r="AL431">
            <v>53</v>
          </cell>
        </row>
        <row r="432">
          <cell r="F432">
            <v>1</v>
          </cell>
          <cell r="G432">
            <v>1</v>
          </cell>
          <cell r="P432">
            <v>0</v>
          </cell>
          <cell r="V432">
            <v>0</v>
          </cell>
          <cell r="W432">
            <v>0</v>
          </cell>
          <cell r="AA432">
            <v>0</v>
          </cell>
          <cell r="AB432">
            <v>0</v>
          </cell>
          <cell r="AK432">
            <v>1</v>
          </cell>
          <cell r="AL432">
            <v>1</v>
          </cell>
        </row>
        <row r="433">
          <cell r="F433">
            <v>0</v>
          </cell>
          <cell r="G433">
            <v>0</v>
          </cell>
          <cell r="P433">
            <v>0</v>
          </cell>
          <cell r="V433">
            <v>0</v>
          </cell>
          <cell r="W433">
            <v>0</v>
          </cell>
          <cell r="AA433">
            <v>0</v>
          </cell>
          <cell r="AB433">
            <v>0</v>
          </cell>
          <cell r="AK433">
            <v>0</v>
          </cell>
          <cell r="AL433">
            <v>0</v>
          </cell>
        </row>
        <row r="434">
          <cell r="F434">
            <v>0</v>
          </cell>
          <cell r="G434">
            <v>0</v>
          </cell>
          <cell r="P434">
            <v>0</v>
          </cell>
          <cell r="V434">
            <v>0</v>
          </cell>
          <cell r="W434">
            <v>0</v>
          </cell>
          <cell r="AA434">
            <v>0</v>
          </cell>
          <cell r="AB434">
            <v>0</v>
          </cell>
          <cell r="AK434">
            <v>0</v>
          </cell>
          <cell r="AL434">
            <v>0</v>
          </cell>
        </row>
        <row r="435">
          <cell r="F435">
            <v>2.6666666666666665</v>
          </cell>
          <cell r="G435">
            <v>2</v>
          </cell>
          <cell r="P435">
            <v>1</v>
          </cell>
          <cell r="V435">
            <v>4</v>
          </cell>
          <cell r="W435">
            <v>3</v>
          </cell>
          <cell r="AA435">
            <v>2</v>
          </cell>
          <cell r="AB435">
            <v>2</v>
          </cell>
          <cell r="AK435">
            <v>15.666666666666666</v>
          </cell>
          <cell r="AL435">
            <v>11</v>
          </cell>
        </row>
        <row r="436">
          <cell r="F436">
            <v>0</v>
          </cell>
          <cell r="G436">
            <v>0</v>
          </cell>
          <cell r="P436">
            <v>0</v>
          </cell>
          <cell r="V436">
            <v>0</v>
          </cell>
          <cell r="W436">
            <v>0</v>
          </cell>
          <cell r="AA436">
            <v>0</v>
          </cell>
          <cell r="AB436">
            <v>0</v>
          </cell>
          <cell r="AK436">
            <v>0</v>
          </cell>
          <cell r="AL436">
            <v>0</v>
          </cell>
        </row>
        <row r="437">
          <cell r="F437">
            <v>0</v>
          </cell>
          <cell r="G437">
            <v>0</v>
          </cell>
          <cell r="P437">
            <v>0</v>
          </cell>
          <cell r="V437">
            <v>3.3333333333333335</v>
          </cell>
          <cell r="W437">
            <v>3</v>
          </cell>
          <cell r="AA437">
            <v>0</v>
          </cell>
          <cell r="AB437">
            <v>0</v>
          </cell>
          <cell r="AK437">
            <v>3.3333333333333335</v>
          </cell>
          <cell r="AL437">
            <v>3</v>
          </cell>
        </row>
        <row r="438">
          <cell r="F438">
            <v>0.33333333333333331</v>
          </cell>
          <cell r="G438">
            <v>0</v>
          </cell>
          <cell r="P438">
            <v>0.33333333333333331</v>
          </cell>
          <cell r="V438">
            <v>0.33333333333333331</v>
          </cell>
          <cell r="W438">
            <v>0</v>
          </cell>
          <cell r="AA438">
            <v>0.33333333333333331</v>
          </cell>
          <cell r="AB438">
            <v>0</v>
          </cell>
          <cell r="AK438">
            <v>1.9999999999999998</v>
          </cell>
          <cell r="AL438">
            <v>0.33333333333333331</v>
          </cell>
        </row>
        <row r="439">
          <cell r="F439">
            <v>0</v>
          </cell>
          <cell r="G439">
            <v>0</v>
          </cell>
          <cell r="P439">
            <v>0</v>
          </cell>
          <cell r="V439">
            <v>0</v>
          </cell>
          <cell r="W439">
            <v>0</v>
          </cell>
          <cell r="AA439">
            <v>0</v>
          </cell>
          <cell r="AB439">
            <v>0</v>
          </cell>
          <cell r="AK439">
            <v>0</v>
          </cell>
          <cell r="AL439">
            <v>0</v>
          </cell>
        </row>
        <row r="440">
          <cell r="F440">
            <v>0</v>
          </cell>
          <cell r="G440">
            <v>0</v>
          </cell>
          <cell r="P440">
            <v>0</v>
          </cell>
          <cell r="V440">
            <v>0</v>
          </cell>
          <cell r="W440">
            <v>0</v>
          </cell>
          <cell r="AA440">
            <v>0</v>
          </cell>
          <cell r="AB440">
            <v>0</v>
          </cell>
          <cell r="AK440">
            <v>0</v>
          </cell>
          <cell r="AL440">
            <v>0</v>
          </cell>
        </row>
        <row r="441">
          <cell r="F441">
            <v>0</v>
          </cell>
          <cell r="G441">
            <v>0</v>
          </cell>
          <cell r="P441">
            <v>0</v>
          </cell>
          <cell r="V441">
            <v>0</v>
          </cell>
          <cell r="W441">
            <v>0</v>
          </cell>
          <cell r="AA441">
            <v>0</v>
          </cell>
          <cell r="AB441">
            <v>0</v>
          </cell>
          <cell r="AK441">
            <v>0</v>
          </cell>
          <cell r="AL441">
            <v>0</v>
          </cell>
        </row>
        <row r="442">
          <cell r="F442">
            <v>0</v>
          </cell>
          <cell r="G442">
            <v>0</v>
          </cell>
          <cell r="P442">
            <v>0</v>
          </cell>
          <cell r="V442">
            <v>0</v>
          </cell>
          <cell r="W442">
            <v>0</v>
          </cell>
          <cell r="AA442">
            <v>0</v>
          </cell>
          <cell r="AB442">
            <v>0</v>
          </cell>
          <cell r="AK442">
            <v>0</v>
          </cell>
          <cell r="AL442">
            <v>0</v>
          </cell>
        </row>
        <row r="443">
          <cell r="F443">
            <v>0</v>
          </cell>
          <cell r="G443">
            <v>0</v>
          </cell>
          <cell r="P443">
            <v>0</v>
          </cell>
          <cell r="V443">
            <v>0</v>
          </cell>
          <cell r="W443">
            <v>0</v>
          </cell>
          <cell r="AA443">
            <v>0</v>
          </cell>
          <cell r="AB443">
            <v>0</v>
          </cell>
          <cell r="AK443">
            <v>0</v>
          </cell>
          <cell r="AL443">
            <v>0</v>
          </cell>
        </row>
        <row r="444">
          <cell r="F444">
            <v>0</v>
          </cell>
          <cell r="G444">
            <v>0</v>
          </cell>
          <cell r="P444">
            <v>0</v>
          </cell>
          <cell r="V444">
            <v>0</v>
          </cell>
          <cell r="W444">
            <v>0</v>
          </cell>
          <cell r="AA444">
            <v>0</v>
          </cell>
          <cell r="AB444">
            <v>0</v>
          </cell>
          <cell r="AK444">
            <v>0</v>
          </cell>
          <cell r="AL444">
            <v>0</v>
          </cell>
        </row>
        <row r="445">
          <cell r="G445">
            <v>0</v>
          </cell>
          <cell r="P445">
            <v>0</v>
          </cell>
          <cell r="V445">
            <v>0</v>
          </cell>
          <cell r="W445">
            <v>0</v>
          </cell>
          <cell r="AA445">
            <v>0</v>
          </cell>
          <cell r="AB445">
            <v>0</v>
          </cell>
          <cell r="AK445">
            <v>0</v>
          </cell>
          <cell r="AL445">
            <v>2</v>
          </cell>
        </row>
        <row r="446">
          <cell r="P446">
            <v>0</v>
          </cell>
          <cell r="V446">
            <v>0</v>
          </cell>
          <cell r="W446">
            <v>0</v>
          </cell>
          <cell r="AA446">
            <v>0</v>
          </cell>
          <cell r="AB446">
            <v>0</v>
          </cell>
          <cell r="AK446">
            <v>0</v>
          </cell>
          <cell r="AL446">
            <v>0</v>
          </cell>
        </row>
      </sheetData>
      <sheetData sheetId="13" refreshError="1">
        <row r="33">
          <cell r="S33">
            <v>52204</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12311.2</v>
          </cell>
          <cell r="P48">
            <v>3642.12</v>
          </cell>
          <cell r="S48">
            <v>4914.9412121212117</v>
          </cell>
          <cell r="T48">
            <v>2221.1818606060606</v>
          </cell>
          <cell r="U48">
            <v>2612.759351515152</v>
          </cell>
          <cell r="X48">
            <v>1941.8530303030293</v>
          </cell>
          <cell r="AC48">
            <v>1753.5509090909086</v>
          </cell>
          <cell r="AF48">
            <v>3698.0493939393937</v>
          </cell>
          <cell r="AG48">
            <v>3251.35</v>
          </cell>
          <cell r="AH48">
            <v>415.69939393939387</v>
          </cell>
        </row>
        <row r="51">
          <cell r="F51">
            <v>743</v>
          </cell>
          <cell r="G51">
            <v>321</v>
          </cell>
          <cell r="H51">
            <v>422</v>
          </cell>
          <cell r="P51">
            <v>320</v>
          </cell>
          <cell r="S51">
            <v>931.66666666666663</v>
          </cell>
          <cell r="T51">
            <v>465.83333333333331</v>
          </cell>
          <cell r="U51">
            <v>465.83333333333331</v>
          </cell>
          <cell r="X51">
            <v>184</v>
          </cell>
          <cell r="Y51">
            <v>136</v>
          </cell>
          <cell r="Z51">
            <v>48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S52">
            <v>750</v>
          </cell>
          <cell r="X52">
            <v>115</v>
          </cell>
          <cell r="Y52">
            <v>85</v>
          </cell>
          <cell r="Z52">
            <v>30</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X53">
            <v>0</v>
          </cell>
          <cell r="Y53">
            <v>0</v>
          </cell>
          <cell r="Z53">
            <v>0</v>
          </cell>
          <cell r="AC53">
            <v>0</v>
          </cell>
          <cell r="AD53">
            <v>0</v>
          </cell>
          <cell r="AE53">
            <v>0</v>
          </cell>
          <cell r="AH53">
            <v>0</v>
          </cell>
          <cell r="AK53">
            <v>0</v>
          </cell>
          <cell r="AL53">
            <v>0</v>
          </cell>
          <cell r="AM53">
            <v>0</v>
          </cell>
          <cell r="AN53">
            <v>0</v>
          </cell>
        </row>
        <row r="54">
          <cell r="F54">
            <v>521</v>
          </cell>
          <cell r="G54">
            <v>225</v>
          </cell>
          <cell r="H54">
            <v>296</v>
          </cell>
          <cell r="P54">
            <v>9</v>
          </cell>
          <cell r="S54">
            <v>84</v>
          </cell>
          <cell r="X54">
            <v>57</v>
          </cell>
          <cell r="Y54">
            <v>42</v>
          </cell>
          <cell r="Z54">
            <v>15</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S55">
            <v>329</v>
          </cell>
          <cell r="T55">
            <v>256.62</v>
          </cell>
          <cell r="U55">
            <v>72.38</v>
          </cell>
          <cell r="X55">
            <v>421</v>
          </cell>
          <cell r="Y55">
            <v>311</v>
          </cell>
          <cell r="Z55">
            <v>110</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S56">
            <v>10</v>
          </cell>
          <cell r="T56">
            <v>10</v>
          </cell>
          <cell r="U56">
            <v>0</v>
          </cell>
          <cell r="X56">
            <v>336</v>
          </cell>
          <cell r="Y56">
            <v>248</v>
          </cell>
          <cell r="Z56">
            <v>88</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S57">
            <v>1232</v>
          </cell>
          <cell r="T57">
            <v>1232</v>
          </cell>
          <cell r="U57">
            <v>0</v>
          </cell>
          <cell r="X57">
            <v>12570</v>
          </cell>
          <cell r="Y57">
            <v>9289</v>
          </cell>
          <cell r="Z57">
            <v>3281</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S58">
            <v>1232</v>
          </cell>
          <cell r="T58">
            <v>1232</v>
          </cell>
          <cell r="U58">
            <v>0</v>
          </cell>
          <cell r="X58">
            <v>12570</v>
          </cell>
          <cell r="Y58">
            <v>9289</v>
          </cell>
          <cell r="Z58">
            <v>3281</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T59">
            <v>0</v>
          </cell>
          <cell r="U59">
            <v>0</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S60">
            <v>420</v>
          </cell>
          <cell r="T60">
            <v>420</v>
          </cell>
          <cell r="U60">
            <v>0</v>
          </cell>
          <cell r="X60">
            <v>0</v>
          </cell>
          <cell r="Y60">
            <v>0</v>
          </cell>
          <cell r="Z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S61">
            <v>955.87454545454557</v>
          </cell>
          <cell r="T61">
            <v>468.3785272727273</v>
          </cell>
          <cell r="U61">
            <v>487.49601818181827</v>
          </cell>
          <cell r="X61">
            <v>269.38636363636363</v>
          </cell>
          <cell r="Y61">
            <v>199</v>
          </cell>
          <cell r="Z61">
            <v>70.386363636363626</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S62">
            <v>53</v>
          </cell>
          <cell r="T62">
            <v>26</v>
          </cell>
          <cell r="U62">
            <v>27</v>
          </cell>
          <cell r="X62">
            <v>15</v>
          </cell>
          <cell r="Y62">
            <v>11</v>
          </cell>
          <cell r="Z62">
            <v>4</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S63">
            <v>306</v>
          </cell>
          <cell r="T63">
            <v>150</v>
          </cell>
          <cell r="U63">
            <v>156</v>
          </cell>
          <cell r="X63">
            <v>86</v>
          </cell>
          <cell r="Y63">
            <v>64</v>
          </cell>
          <cell r="Z63">
            <v>22</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X64">
            <v>0</v>
          </cell>
          <cell r="AD64">
            <v>0</v>
          </cell>
          <cell r="AE64">
            <v>0</v>
          </cell>
          <cell r="AH64">
            <v>0</v>
          </cell>
          <cell r="AK64">
            <v>0</v>
          </cell>
          <cell r="AN64">
            <v>0</v>
          </cell>
        </row>
        <row r="65">
          <cell r="F65">
            <v>79</v>
          </cell>
          <cell r="G65">
            <v>34</v>
          </cell>
          <cell r="H65">
            <v>45</v>
          </cell>
          <cell r="P65">
            <v>464</v>
          </cell>
          <cell r="S65">
            <v>1018</v>
          </cell>
          <cell r="T65">
            <v>162.88</v>
          </cell>
          <cell r="U65">
            <v>855.12</v>
          </cell>
          <cell r="X65">
            <v>551</v>
          </cell>
          <cell r="Y65">
            <v>407</v>
          </cell>
          <cell r="Z65">
            <v>144</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T66">
            <v>16</v>
          </cell>
          <cell r="U66">
            <v>86</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X67">
            <v>85</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S68">
            <v>0</v>
          </cell>
          <cell r="X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S69">
            <v>1018</v>
          </cell>
          <cell r="T69">
            <v>146.88</v>
          </cell>
          <cell r="U69">
            <v>769.12</v>
          </cell>
          <cell r="X69">
            <v>466</v>
          </cell>
          <cell r="Y69">
            <v>407</v>
          </cell>
          <cell r="Z69">
            <v>144</v>
          </cell>
          <cell r="AC69">
            <v>523.66666666666663</v>
          </cell>
          <cell r="AD69">
            <v>322</v>
          </cell>
          <cell r="AE69">
            <v>201.66666666666663</v>
          </cell>
          <cell r="AF69">
            <v>495</v>
          </cell>
          <cell r="AG69">
            <v>526</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S70">
            <v>1737.3999999999999</v>
          </cell>
          <cell r="T70">
            <v>434.34999999999997</v>
          </cell>
          <cell r="U70">
            <v>1303.05</v>
          </cell>
          <cell r="X70">
            <v>890.8</v>
          </cell>
          <cell r="Y70">
            <v>658</v>
          </cell>
          <cell r="Z70">
            <v>232.79999999999995</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S71">
            <v>422.54545454545456</v>
          </cell>
          <cell r="X71">
            <v>196.36363636363637</v>
          </cell>
          <cell r="Y71">
            <v>145</v>
          </cell>
          <cell r="Z71">
            <v>51.363636363636374</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S72">
            <v>23</v>
          </cell>
          <cell r="X72">
            <v>11</v>
          </cell>
          <cell r="Y72">
            <v>8</v>
          </cell>
          <cell r="Z72">
            <v>3</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S73">
            <v>135</v>
          </cell>
          <cell r="X73">
            <v>63</v>
          </cell>
          <cell r="Y73">
            <v>47</v>
          </cell>
          <cell r="Z73">
            <v>16</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X74">
            <v>0</v>
          </cell>
          <cell r="AC74">
            <v>0</v>
          </cell>
          <cell r="AD74">
            <v>0</v>
          </cell>
          <cell r="AE74">
            <v>0</v>
          </cell>
          <cell r="AF74">
            <v>0</v>
          </cell>
          <cell r="AG74">
            <v>0</v>
          </cell>
          <cell r="AH74">
            <v>0</v>
          </cell>
          <cell r="AK74">
            <v>120</v>
          </cell>
          <cell r="AL74">
            <v>120</v>
          </cell>
          <cell r="AM74">
            <v>0</v>
          </cell>
          <cell r="AN74">
            <v>0</v>
          </cell>
        </row>
        <row r="75">
          <cell r="G75">
            <v>0</v>
          </cell>
          <cell r="P75">
            <v>671.5</v>
          </cell>
          <cell r="S75">
            <v>0</v>
          </cell>
          <cell r="X75">
            <v>0</v>
          </cell>
          <cell r="Y75">
            <v>0</v>
          </cell>
          <cell r="Z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X76">
            <v>0</v>
          </cell>
          <cell r="Z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X77">
            <v>120</v>
          </cell>
          <cell r="Y77">
            <v>89</v>
          </cell>
          <cell r="Z77">
            <v>31</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Y78">
            <v>0</v>
          </cell>
          <cell r="Z78">
            <v>0</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S79">
            <v>0</v>
          </cell>
          <cell r="T79">
            <v>0</v>
          </cell>
          <cell r="U79">
            <v>0</v>
          </cell>
          <cell r="X79">
            <v>120</v>
          </cell>
          <cell r="Y79">
            <v>89</v>
          </cell>
          <cell r="Z79">
            <v>31</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X80">
            <v>74</v>
          </cell>
          <cell r="Y80">
            <v>55</v>
          </cell>
          <cell r="Z80">
            <v>19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AD81">
            <v>0</v>
          </cell>
          <cell r="AE81">
            <v>0</v>
          </cell>
          <cell r="AK81">
            <v>389</v>
          </cell>
          <cell r="AL81">
            <v>170</v>
          </cell>
          <cell r="AM81">
            <v>219</v>
          </cell>
          <cell r="AN81">
            <v>219</v>
          </cell>
          <cell r="AR81">
            <v>219</v>
          </cell>
        </row>
        <row r="82">
          <cell r="F82">
            <v>338</v>
          </cell>
          <cell r="G82">
            <v>146</v>
          </cell>
          <cell r="H82">
            <v>192</v>
          </cell>
          <cell r="P82">
            <v>25</v>
          </cell>
          <cell r="S82">
            <v>50</v>
          </cell>
          <cell r="T82">
            <v>33</v>
          </cell>
          <cell r="U82">
            <v>17</v>
          </cell>
          <cell r="X82">
            <v>21</v>
          </cell>
          <cell r="Y82">
            <v>16</v>
          </cell>
          <cell r="Z82">
            <v>5</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X83">
            <v>25</v>
          </cell>
          <cell r="Y83">
            <v>18</v>
          </cell>
          <cell r="Z83">
            <v>7</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AK84">
            <v>881</v>
          </cell>
          <cell r="AL84">
            <v>381</v>
          </cell>
          <cell r="AM84">
            <v>500</v>
          </cell>
          <cell r="AN84">
            <v>500</v>
          </cell>
        </row>
        <row r="85">
          <cell r="G85">
            <v>0</v>
          </cell>
          <cell r="H85">
            <v>0</v>
          </cell>
          <cell r="P85">
            <v>14</v>
          </cell>
          <cell r="S85">
            <v>1</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T87">
            <v>468.3785272727273</v>
          </cell>
          <cell r="U87">
            <v>487.49601818181827</v>
          </cell>
          <cell r="V87">
            <v>0</v>
          </cell>
          <cell r="W87">
            <v>0</v>
          </cell>
          <cell r="Y87">
            <v>344</v>
          </cell>
          <cell r="Z87">
            <v>121.75</v>
          </cell>
          <cell r="AA87">
            <v>0</v>
          </cell>
          <cell r="AB87">
            <v>0</v>
          </cell>
          <cell r="AH87">
            <v>167.75999999999996</v>
          </cell>
          <cell r="AK87">
            <v>4773.75</v>
          </cell>
          <cell r="AL87">
            <v>1631.62</v>
          </cell>
          <cell r="AM87">
            <v>3142.1300000000006</v>
          </cell>
          <cell r="AN87">
            <v>678.95</v>
          </cell>
        </row>
        <row r="88">
          <cell r="AL88">
            <v>24819.119999999995</v>
          </cell>
          <cell r="AN88">
            <v>0</v>
          </cell>
        </row>
        <row r="89">
          <cell r="F89">
            <v>4580</v>
          </cell>
          <cell r="G89">
            <v>4580</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AH91">
            <v>0</v>
          </cell>
          <cell r="AM91">
            <v>0</v>
          </cell>
          <cell r="AN91">
            <v>0</v>
          </cell>
          <cell r="AO91">
            <v>0</v>
          </cell>
          <cell r="AP91">
            <v>0</v>
          </cell>
          <cell r="AQ91">
            <v>0</v>
          </cell>
          <cell r="AR91">
            <v>-1</v>
          </cell>
        </row>
        <row r="92">
          <cell r="F92">
            <v>443</v>
          </cell>
          <cell r="G92">
            <v>365</v>
          </cell>
          <cell r="H92">
            <v>78</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S93">
            <v>0</v>
          </cell>
          <cell r="T93">
            <v>0</v>
          </cell>
          <cell r="U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X94">
            <v>-129.33333333333334</v>
          </cell>
          <cell r="Y94">
            <v>-96</v>
          </cell>
          <cell r="Z94">
            <v>-33.333333333333343</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AN95">
            <v>0</v>
          </cell>
        </row>
        <row r="96">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X100">
            <v>85</v>
          </cell>
          <cell r="AC100">
            <v>60</v>
          </cell>
          <cell r="AF100">
            <v>-904.4</v>
          </cell>
          <cell r="AG100">
            <v>0</v>
          </cell>
          <cell r="AH100">
            <v>-904.4</v>
          </cell>
          <cell r="AK100">
            <v>4792.8</v>
          </cell>
          <cell r="AL100">
            <v>53285.681818181816</v>
          </cell>
        </row>
        <row r="101">
          <cell r="F101">
            <v>0</v>
          </cell>
          <cell r="P101">
            <v>464</v>
          </cell>
          <cell r="S101">
            <v>4262</v>
          </cell>
          <cell r="X101">
            <v>100</v>
          </cell>
          <cell r="AC101">
            <v>60</v>
          </cell>
          <cell r="AF101">
            <v>0</v>
          </cell>
          <cell r="AG101">
            <v>0</v>
          </cell>
          <cell r="AH101">
            <v>0</v>
          </cell>
          <cell r="AK101">
            <v>4886</v>
          </cell>
          <cell r="AL101">
            <v>53285.681818181823</v>
          </cell>
          <cell r="AM101">
            <v>29773.478249158248</v>
          </cell>
        </row>
        <row r="102">
          <cell r="P102">
            <v>900</v>
          </cell>
          <cell r="S102">
            <v>620</v>
          </cell>
          <cell r="X102">
            <v>100</v>
          </cell>
          <cell r="AC102">
            <v>60</v>
          </cell>
          <cell r="AF102">
            <v>0</v>
          </cell>
          <cell r="AK102">
            <v>1680</v>
          </cell>
        </row>
        <row r="103">
          <cell r="F103">
            <v>-1308</v>
          </cell>
          <cell r="P103">
            <v>1223</v>
          </cell>
          <cell r="S103">
            <v>0</v>
          </cell>
          <cell r="X103">
            <v>0</v>
          </cell>
          <cell r="AC103">
            <v>0</v>
          </cell>
          <cell r="AF103">
            <v>-904.4</v>
          </cell>
          <cell r="AG103">
            <v>0</v>
          </cell>
          <cell r="AH103">
            <v>-904.4</v>
          </cell>
          <cell r="AK103">
            <v>-78.200000000000045</v>
          </cell>
        </row>
        <row r="105">
          <cell r="P105">
            <v>1075</v>
          </cell>
          <cell r="AC105">
            <v>300</v>
          </cell>
          <cell r="AK105">
            <v>1375</v>
          </cell>
        </row>
        <row r="106">
          <cell r="S106">
            <v>0</v>
          </cell>
          <cell r="X106">
            <v>0</v>
          </cell>
        </row>
        <row r="107">
          <cell r="P107">
            <v>800</v>
          </cell>
        </row>
        <row r="108">
          <cell r="AK108">
            <v>0</v>
          </cell>
        </row>
        <row r="109">
          <cell r="AK109">
            <v>0</v>
          </cell>
        </row>
        <row r="110">
          <cell r="F110">
            <v>-1308</v>
          </cell>
          <cell r="P110">
            <v>1223</v>
          </cell>
          <cell r="S110">
            <v>0</v>
          </cell>
          <cell r="X110">
            <v>0</v>
          </cell>
          <cell r="AC110">
            <v>0</v>
          </cell>
          <cell r="AF110">
            <v>0</v>
          </cell>
          <cell r="AG110">
            <v>0</v>
          </cell>
          <cell r="AH110">
            <v>0</v>
          </cell>
          <cell r="AK110">
            <v>-85</v>
          </cell>
        </row>
        <row r="111">
          <cell r="F111">
            <v>-1308</v>
          </cell>
          <cell r="P111">
            <v>1223</v>
          </cell>
          <cell r="S111">
            <v>0</v>
          </cell>
          <cell r="AC111">
            <v>0</v>
          </cell>
          <cell r="AF111">
            <v>0</v>
          </cell>
          <cell r="AG111">
            <v>0</v>
          </cell>
          <cell r="AH111">
            <v>0</v>
          </cell>
          <cell r="AK111">
            <v>-85</v>
          </cell>
        </row>
        <row r="112">
          <cell r="F112">
            <v>0</v>
          </cell>
          <cell r="P112">
            <v>0</v>
          </cell>
          <cell r="S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AC115">
            <v>0</v>
          </cell>
          <cell r="AF115">
            <v>0</v>
          </cell>
          <cell r="AG115">
            <v>0</v>
          </cell>
          <cell r="AH115">
            <v>0</v>
          </cell>
          <cell r="AK115">
            <v>0</v>
          </cell>
        </row>
        <row r="116">
          <cell r="F116">
            <v>0</v>
          </cell>
          <cell r="P116">
            <v>0</v>
          </cell>
          <cell r="S116">
            <v>0</v>
          </cell>
          <cell r="X116">
            <v>0</v>
          </cell>
          <cell r="AC116">
            <v>0</v>
          </cell>
          <cell r="AF116">
            <v>0</v>
          </cell>
          <cell r="AG116">
            <v>0</v>
          </cell>
          <cell r="AH116">
            <v>0</v>
          </cell>
          <cell r="AK116">
            <v>0</v>
          </cell>
        </row>
        <row r="117">
          <cell r="F117">
            <v>0</v>
          </cell>
          <cell r="P117">
            <v>0</v>
          </cell>
          <cell r="S117">
            <v>0</v>
          </cell>
          <cell r="AC117">
            <v>0</v>
          </cell>
          <cell r="AG117">
            <v>0</v>
          </cell>
          <cell r="AH117">
            <v>0</v>
          </cell>
          <cell r="AK117">
            <v>0</v>
          </cell>
          <cell r="AM117">
            <v>0</v>
          </cell>
        </row>
        <row r="118">
          <cell r="F118">
            <v>0</v>
          </cell>
          <cell r="P118">
            <v>0</v>
          </cell>
          <cell r="S118">
            <v>0</v>
          </cell>
          <cell r="AH118">
            <v>0</v>
          </cell>
          <cell r="AK118">
            <v>0</v>
          </cell>
        </row>
        <row r="119">
          <cell r="F119">
            <v>0</v>
          </cell>
          <cell r="P119">
            <v>0</v>
          </cell>
          <cell r="S119">
            <v>0</v>
          </cell>
          <cell r="AC119">
            <v>0</v>
          </cell>
          <cell r="AG119">
            <v>0</v>
          </cell>
          <cell r="AH119">
            <v>0</v>
          </cell>
          <cell r="AK119">
            <v>0</v>
          </cell>
          <cell r="AL119">
            <v>0</v>
          </cell>
          <cell r="AM119">
            <v>0</v>
          </cell>
        </row>
        <row r="120">
          <cell r="P120">
            <v>0</v>
          </cell>
          <cell r="S120">
            <v>0</v>
          </cell>
          <cell r="AC120">
            <v>0</v>
          </cell>
          <cell r="AG120">
            <v>0</v>
          </cell>
          <cell r="AH120">
            <v>0</v>
          </cell>
          <cell r="AK120">
            <v>0</v>
          </cell>
        </row>
        <row r="121">
          <cell r="F121">
            <v>0</v>
          </cell>
          <cell r="P121">
            <v>0</v>
          </cell>
          <cell r="S121">
            <v>0</v>
          </cell>
          <cell r="AC121">
            <v>0</v>
          </cell>
          <cell r="AF121">
            <v>0</v>
          </cell>
          <cell r="AG121">
            <v>0</v>
          </cell>
          <cell r="AH121">
            <v>0</v>
          </cell>
          <cell r="AK121">
            <v>0</v>
          </cell>
        </row>
        <row r="122">
          <cell r="P122">
            <v>0</v>
          </cell>
          <cell r="S122">
            <v>0</v>
          </cell>
          <cell r="X122">
            <v>0</v>
          </cell>
          <cell r="AC122">
            <v>0</v>
          </cell>
          <cell r="AG122">
            <v>0</v>
          </cell>
          <cell r="AH122">
            <v>0</v>
          </cell>
          <cell r="AK122">
            <v>0</v>
          </cell>
        </row>
        <row r="123">
          <cell r="F123">
            <v>100</v>
          </cell>
          <cell r="AK123">
            <v>100</v>
          </cell>
        </row>
        <row r="124">
          <cell r="S124">
            <v>0</v>
          </cell>
          <cell r="X124">
            <v>0</v>
          </cell>
          <cell r="AF124">
            <v>0</v>
          </cell>
          <cell r="AK124">
            <v>0</v>
          </cell>
        </row>
        <row r="125">
          <cell r="F125">
            <v>3500</v>
          </cell>
          <cell r="AC125">
            <v>500</v>
          </cell>
          <cell r="AK125">
            <v>4000</v>
          </cell>
        </row>
        <row r="126">
          <cell r="F126">
            <v>2000</v>
          </cell>
        </row>
        <row r="127">
          <cell r="F127">
            <v>1060</v>
          </cell>
        </row>
        <row r="128">
          <cell r="AK128">
            <v>0</v>
          </cell>
        </row>
        <row r="129">
          <cell r="AK129">
            <v>0</v>
          </cell>
          <cell r="AL129">
            <v>-9671.302272727271</v>
          </cell>
        </row>
        <row r="130">
          <cell r="F130">
            <v>0</v>
          </cell>
          <cell r="AK130">
            <v>0</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4015</v>
          </cell>
        </row>
        <row r="133">
          <cell r="AK133">
            <v>-5656.302272727271</v>
          </cell>
          <cell r="AL133">
            <v>3521.8</v>
          </cell>
        </row>
        <row r="134">
          <cell r="AK134">
            <v>-5656.302272727271</v>
          </cell>
        </row>
        <row r="135">
          <cell r="AK135">
            <v>-8080.4318181818162</v>
          </cell>
          <cell r="AL135">
            <v>6361.5217508417518</v>
          </cell>
          <cell r="AM135">
            <v>-15307.203569023572</v>
          </cell>
        </row>
        <row r="137">
          <cell r="AK137">
            <v>-2424.1295454545448</v>
          </cell>
          <cell r="AO137">
            <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6">
          <cell r="AK146">
            <v>9.23</v>
          </cell>
          <cell r="AO146" t="e">
            <v>#DIV/0!</v>
          </cell>
        </row>
        <row r="148">
          <cell r="AK148">
            <v>7.62</v>
          </cell>
          <cell r="AO148" t="e">
            <v>#DIV/0!</v>
          </cell>
        </row>
        <row r="149">
          <cell r="AK149">
            <v>36515</v>
          </cell>
          <cell r="AL149">
            <v>36515</v>
          </cell>
        </row>
        <row r="152">
          <cell r="AK152">
            <v>5735.7142857142862</v>
          </cell>
          <cell r="AL152">
            <v>-30153.478249158248</v>
          </cell>
          <cell r="AM152">
            <v>-23132.203569023572</v>
          </cell>
        </row>
        <row r="153">
          <cell r="S153">
            <v>0</v>
          </cell>
          <cell r="AK153">
            <v>865.25</v>
          </cell>
        </row>
        <row r="155">
          <cell r="AK155">
            <v>44340</v>
          </cell>
          <cell r="AL155">
            <v>36515</v>
          </cell>
          <cell r="AM155">
            <v>7825</v>
          </cell>
          <cell r="AO155">
            <v>0</v>
          </cell>
        </row>
        <row r="156">
          <cell r="AK156">
            <v>0</v>
          </cell>
        </row>
        <row r="157">
          <cell r="AK157">
            <v>44340</v>
          </cell>
          <cell r="AL157">
            <v>36515</v>
          </cell>
          <cell r="AM157">
            <v>7825</v>
          </cell>
        </row>
        <row r="158">
          <cell r="AK158">
            <v>0</v>
          </cell>
          <cell r="AO158">
            <v>3066</v>
          </cell>
          <cell r="AP158">
            <v>3316</v>
          </cell>
          <cell r="AQ158">
            <v>5168.7494313394982</v>
          </cell>
          <cell r="AR158">
            <v>10162.313669924872</v>
          </cell>
        </row>
        <row r="159">
          <cell r="AK159">
            <v>-15.2</v>
          </cell>
          <cell r="AL159">
            <v>21.1</v>
          </cell>
          <cell r="AM159">
            <v>-66.2</v>
          </cell>
        </row>
        <row r="160">
          <cell r="AK160">
            <v>10.764081625689514</v>
          </cell>
          <cell r="AL160">
            <v>-100</v>
          </cell>
          <cell r="AM160">
            <v>-100</v>
          </cell>
        </row>
        <row r="161">
          <cell r="AL161">
            <v>0</v>
          </cell>
          <cell r="AM161">
            <v>0</v>
          </cell>
        </row>
        <row r="163">
          <cell r="F163">
            <v>0</v>
          </cell>
          <cell r="P163">
            <v>0</v>
          </cell>
          <cell r="S163">
            <v>0</v>
          </cell>
          <cell r="X163">
            <v>0</v>
          </cell>
          <cell r="AC163">
            <v>0</v>
          </cell>
          <cell r="AK163">
            <v>0</v>
          </cell>
        </row>
        <row r="164">
          <cell r="F164">
            <v>0</v>
          </cell>
          <cell r="P164">
            <v>671.5</v>
          </cell>
          <cell r="S164">
            <v>1737.3999999999999</v>
          </cell>
          <cell r="X164">
            <v>890.8</v>
          </cell>
          <cell r="AC164">
            <v>1354.7</v>
          </cell>
          <cell r="AF164">
            <v>665.35</v>
          </cell>
          <cell r="AG164">
            <v>665.35</v>
          </cell>
          <cell r="AH164">
            <v>0</v>
          </cell>
          <cell r="AK164">
            <v>5319.75</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X166">
            <v>197.2</v>
          </cell>
          <cell r="AC166">
            <v>62.05</v>
          </cell>
          <cell r="AF166">
            <v>130.04999999999998</v>
          </cell>
          <cell r="AG166">
            <v>130.04999999999998</v>
          </cell>
          <cell r="AH166">
            <v>0</v>
          </cell>
          <cell r="AK166">
            <v>695.3</v>
          </cell>
        </row>
        <row r="167">
          <cell r="F167">
            <v>295</v>
          </cell>
          <cell r="P167">
            <v>140</v>
          </cell>
          <cell r="S167">
            <v>157</v>
          </cell>
          <cell r="X167">
            <v>154</v>
          </cell>
          <cell r="AC167">
            <v>22</v>
          </cell>
          <cell r="AF167">
            <v>145</v>
          </cell>
          <cell r="AK167">
            <v>768</v>
          </cell>
        </row>
        <row r="168">
          <cell r="AK168">
            <v>0</v>
          </cell>
        </row>
        <row r="169">
          <cell r="F169">
            <v>14.170833333333334</v>
          </cell>
          <cell r="AK169">
            <v>14.170833333333334</v>
          </cell>
        </row>
        <row r="170">
          <cell r="P170">
            <v>196</v>
          </cell>
          <cell r="S170">
            <v>580.5454545454545</v>
          </cell>
          <cell r="X170">
            <v>270.36363636363637</v>
          </cell>
          <cell r="AC170">
            <v>179.90909090909091</v>
          </cell>
          <cell r="AF170">
            <v>297.72727272727275</v>
          </cell>
          <cell r="AG170">
            <v>298</v>
          </cell>
          <cell r="AK170">
            <v>1226.818181818182</v>
          </cell>
        </row>
        <row r="171">
          <cell r="F171">
            <v>-459</v>
          </cell>
          <cell r="S171">
            <v>1156.8545454545454</v>
          </cell>
          <cell r="X171">
            <v>620.43636363636358</v>
          </cell>
          <cell r="AC171">
            <v>1174.7909090909091</v>
          </cell>
          <cell r="AK171">
            <v>2493.0818181818177</v>
          </cell>
        </row>
        <row r="172">
          <cell r="S172">
            <v>1737.3999999999999</v>
          </cell>
          <cell r="X172">
            <v>890.8</v>
          </cell>
          <cell r="AC172">
            <v>1354.7</v>
          </cell>
        </row>
        <row r="173">
          <cell r="F173">
            <v>459</v>
          </cell>
          <cell r="P173">
            <v>0</v>
          </cell>
          <cell r="S173">
            <v>0</v>
          </cell>
          <cell r="X173">
            <v>0</v>
          </cell>
          <cell r="AC173">
            <v>0</v>
          </cell>
          <cell r="AK173">
            <v>459</v>
          </cell>
        </row>
        <row r="174">
          <cell r="S174">
            <v>0</v>
          </cell>
          <cell r="X174">
            <v>0</v>
          </cell>
          <cell r="AC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AG178">
            <v>0</v>
          </cell>
          <cell r="AK178">
            <v>0</v>
          </cell>
        </row>
        <row r="179">
          <cell r="AK179">
            <v>0</v>
          </cell>
        </row>
        <row r="180">
          <cell r="F180">
            <v>3500</v>
          </cell>
          <cell r="AK180">
            <v>3500</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AO187" t="str">
            <v>ОЧИК.18.02.</v>
          </cell>
        </row>
        <row r="190">
          <cell r="F190" t="str">
            <v>АПАРАТ ВСЬОГО</v>
          </cell>
          <cell r="G190" t="str">
            <v>АПАРАТ ЕЛЕКТРО</v>
          </cell>
          <cell r="H190" t="str">
            <v>АПАРАТ ТЕПЛО</v>
          </cell>
          <cell r="P190" t="str">
            <v>ККМ</v>
          </cell>
          <cell r="S190" t="str">
            <v>КТМ</v>
          </cell>
          <cell r="X190" t="str">
            <v>ТЕЦ-5 ВСЬОГО</v>
          </cell>
          <cell r="Y190" t="str">
            <v>Е/Е</v>
          </cell>
          <cell r="Z190" t="str">
            <v xml:space="preserve"> Т/Е</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3">
          <cell r="S193">
            <v>6.4</v>
          </cell>
          <cell r="X193">
            <v>65.3</v>
          </cell>
          <cell r="AC193">
            <v>58</v>
          </cell>
          <cell r="AK193">
            <v>129.69999999999999</v>
          </cell>
          <cell r="AO193">
            <v>221.49122807017542</v>
          </cell>
        </row>
        <row r="194">
          <cell r="S194">
            <v>7.3</v>
          </cell>
          <cell r="X194">
            <v>74.7</v>
          </cell>
          <cell r="AC194">
            <v>66.5</v>
          </cell>
          <cell r="AK194">
            <v>148.5</v>
          </cell>
          <cell r="AO194">
            <v>252.49999999999997</v>
          </cell>
        </row>
        <row r="195">
          <cell r="P195">
            <v>0</v>
          </cell>
          <cell r="S195">
            <v>0</v>
          </cell>
          <cell r="X195">
            <v>0</v>
          </cell>
          <cell r="AC195">
            <v>0</v>
          </cell>
          <cell r="AO195">
            <v>66</v>
          </cell>
        </row>
        <row r="196">
          <cell r="P196">
            <v>0</v>
          </cell>
          <cell r="S196">
            <v>192.5</v>
          </cell>
          <cell r="X196">
            <v>192.5</v>
          </cell>
          <cell r="AC196">
            <v>192.5</v>
          </cell>
          <cell r="AK196">
            <v>192.5</v>
          </cell>
          <cell r="AO196">
            <v>0</v>
          </cell>
        </row>
        <row r="197">
          <cell r="S197">
            <v>1232</v>
          </cell>
          <cell r="X197">
            <v>12570</v>
          </cell>
          <cell r="AC197">
            <v>11165</v>
          </cell>
          <cell r="AK197">
            <v>24967</v>
          </cell>
          <cell r="AO197">
            <v>0</v>
          </cell>
        </row>
        <row r="198">
          <cell r="AK198">
            <v>24967</v>
          </cell>
        </row>
        <row r="199">
          <cell r="X199">
            <v>0</v>
          </cell>
          <cell r="AC199">
            <v>0</v>
          </cell>
          <cell r="AK199">
            <v>0</v>
          </cell>
        </row>
        <row r="200">
          <cell r="X200">
            <v>0</v>
          </cell>
          <cell r="AC200">
            <v>0</v>
          </cell>
          <cell r="AK200">
            <v>0</v>
          </cell>
        </row>
        <row r="201">
          <cell r="X201">
            <v>82.5</v>
          </cell>
          <cell r="AC201">
            <v>82.5</v>
          </cell>
        </row>
        <row r="202">
          <cell r="X202">
            <v>0</v>
          </cell>
          <cell r="AC202">
            <v>0</v>
          </cell>
          <cell r="AK202">
            <v>0</v>
          </cell>
        </row>
        <row r="203">
          <cell r="S203">
            <v>0</v>
          </cell>
          <cell r="X203">
            <v>0</v>
          </cell>
          <cell r="AC203">
            <v>0</v>
          </cell>
          <cell r="AK203">
            <v>0</v>
          </cell>
        </row>
        <row r="205">
          <cell r="X205">
            <v>0</v>
          </cell>
          <cell r="AC205">
            <v>0</v>
          </cell>
          <cell r="AK205">
            <v>0</v>
          </cell>
          <cell r="AO205">
            <v>75.839416058394164</v>
          </cell>
        </row>
        <row r="206">
          <cell r="X206">
            <v>0</v>
          </cell>
          <cell r="AC206">
            <v>0</v>
          </cell>
          <cell r="AK206">
            <v>0</v>
          </cell>
          <cell r="AO206">
            <v>103.9</v>
          </cell>
        </row>
        <row r="207">
          <cell r="F207">
            <v>75</v>
          </cell>
          <cell r="P207">
            <v>75</v>
          </cell>
          <cell r="AO207" t="e">
            <v>#DIV/0!</v>
          </cell>
          <cell r="AR207">
            <v>75</v>
          </cell>
        </row>
        <row r="208">
          <cell r="S208">
            <v>385</v>
          </cell>
          <cell r="X208">
            <v>385</v>
          </cell>
          <cell r="AC208">
            <v>385</v>
          </cell>
          <cell r="AK208">
            <v>385</v>
          </cell>
          <cell r="AO208">
            <v>195.28</v>
          </cell>
        </row>
        <row r="209">
          <cell r="S209">
            <v>0</v>
          </cell>
          <cell r="X209">
            <v>0</v>
          </cell>
          <cell r="AC209">
            <v>0</v>
          </cell>
          <cell r="AK209">
            <v>0</v>
          </cell>
          <cell r="AO209">
            <v>14810</v>
          </cell>
        </row>
        <row r="210">
          <cell r="AK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6">
          <cell r="AP226">
            <v>1507.2</v>
          </cell>
        </row>
        <row r="241">
          <cell r="AG241" t="str">
            <v xml:space="preserve">         Затверджую</v>
          </cell>
        </row>
        <row r="242">
          <cell r="AG242" t="str">
            <v xml:space="preserve"> Голова правління </v>
          </cell>
        </row>
        <row r="243">
          <cell r="AG243" t="str">
            <v xml:space="preserve">                        І.В.Плачков</v>
          </cell>
        </row>
        <row r="244">
          <cell r="AG244" t="str">
            <v xml:space="preserve">   "_____" ________2000 р.</v>
          </cell>
        </row>
        <row r="248">
          <cell r="F248" t="str">
            <v>РОЗРАХУНОК ФІНАНСОВИХ ПОТОКІВ НА   березень  2000 року</v>
          </cell>
        </row>
        <row r="249">
          <cell r="F249" t="str">
            <v>ПО ФІЛІАЛАХ АК КИЇВЕНЕРГО</v>
          </cell>
        </row>
        <row r="254">
          <cell r="AK254" t="str">
            <v>тис.грн.</v>
          </cell>
        </row>
        <row r="255">
          <cell r="F255" t="str">
            <v>ВИКОН.ДИР.</v>
          </cell>
          <cell r="G255" t="str">
            <v>АПАРАТ ЕЛЕКТРО</v>
          </cell>
          <cell r="H255" t="str">
            <v>АПАРАТ ТЕПЛО</v>
          </cell>
          <cell r="P255" t="str">
            <v>КМ</v>
          </cell>
          <cell r="Q255" t="str">
            <v>ТМ</v>
          </cell>
          <cell r="S255" t="str">
            <v>КТМ</v>
          </cell>
          <cell r="T255" t="str">
            <v>ВИРОБН</v>
          </cell>
          <cell r="U255" t="str">
            <v>ПЕРЕД</v>
          </cell>
          <cell r="X255" t="str">
            <v>ТЕЦ-5 ВСЬОГО</v>
          </cell>
          <cell r="Y255" t="str">
            <v>Е/Е</v>
          </cell>
          <cell r="Z255" t="str">
            <v xml:space="preserve"> Т/Е</v>
          </cell>
          <cell r="AC255" t="str">
            <v>ТЕЦ-6 ВСЬОГО</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P256">
            <v>3642.12</v>
          </cell>
          <cell r="S256">
            <v>4914.9412121212117</v>
          </cell>
          <cell r="X256">
            <v>1941.8530303030293</v>
          </cell>
          <cell r="AC256">
            <v>1753.5509090909086</v>
          </cell>
          <cell r="AF256">
            <v>3698.0493939393937</v>
          </cell>
          <cell r="AG256">
            <v>3251.35</v>
          </cell>
          <cell r="AH256">
            <v>415.69939393939387</v>
          </cell>
          <cell r="AK256">
            <v>20774.514545454542</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39331.976190476191</v>
          </cell>
        </row>
        <row r="261">
          <cell r="F261">
            <v>24967</v>
          </cell>
          <cell r="AK261">
            <v>24967</v>
          </cell>
        </row>
        <row r="262">
          <cell r="F262">
            <v>4580</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AK264">
            <v>347.33333333333331</v>
          </cell>
        </row>
        <row r="265">
          <cell r="F265">
            <v>0</v>
          </cell>
          <cell r="AK265">
            <v>0</v>
          </cell>
        </row>
        <row r="266">
          <cell r="F266">
            <v>1548.6428571428573</v>
          </cell>
          <cell r="AK266">
            <v>1548.6428571428573</v>
          </cell>
        </row>
        <row r="267">
          <cell r="F267">
            <v>3500</v>
          </cell>
          <cell r="AK267">
            <v>3500</v>
          </cell>
        </row>
        <row r="268">
          <cell r="F268">
            <v>0</v>
          </cell>
          <cell r="AK268">
            <v>0</v>
          </cell>
        </row>
        <row r="269">
          <cell r="F269">
            <v>473</v>
          </cell>
          <cell r="P269">
            <v>0</v>
          </cell>
          <cell r="S269">
            <v>0</v>
          </cell>
          <cell r="X269">
            <v>0</v>
          </cell>
          <cell r="AC269">
            <v>0</v>
          </cell>
          <cell r="AF269">
            <v>0</v>
          </cell>
          <cell r="AG269">
            <v>0</v>
          </cell>
          <cell r="AH269">
            <v>0</v>
          </cell>
          <cell r="AK269">
            <v>473</v>
          </cell>
        </row>
        <row r="270">
          <cell r="F270">
            <v>3600</v>
          </cell>
          <cell r="AK270">
            <v>3600</v>
          </cell>
        </row>
        <row r="271">
          <cell r="F271">
            <v>316</v>
          </cell>
          <cell r="P271">
            <v>0</v>
          </cell>
          <cell r="S271">
            <v>0</v>
          </cell>
          <cell r="X271">
            <v>0</v>
          </cell>
          <cell r="AC271">
            <v>0</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X274">
            <v>640.75</v>
          </cell>
          <cell r="Y274">
            <v>274</v>
          </cell>
          <cell r="Z274">
            <v>96.386363636363626</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X277">
            <v>115</v>
          </cell>
          <cell r="AC277">
            <v>110</v>
          </cell>
          <cell r="AF277">
            <v>455</v>
          </cell>
          <cell r="AG277">
            <v>714</v>
          </cell>
          <cell r="AH277">
            <v>-371</v>
          </cell>
          <cell r="AK277">
            <v>1912</v>
          </cell>
        </row>
        <row r="278">
          <cell r="F278">
            <v>721</v>
          </cell>
          <cell r="P278">
            <v>9</v>
          </cell>
          <cell r="S278">
            <v>84</v>
          </cell>
          <cell r="X278">
            <v>57</v>
          </cell>
          <cell r="AC278">
            <v>62</v>
          </cell>
          <cell r="AF278">
            <v>32</v>
          </cell>
          <cell r="AG278">
            <v>30</v>
          </cell>
          <cell r="AH278">
            <v>2</v>
          </cell>
          <cell r="AK278">
            <v>1115</v>
          </cell>
        </row>
        <row r="279">
          <cell r="F279">
            <v>60</v>
          </cell>
          <cell r="P279">
            <v>500</v>
          </cell>
          <cell r="S279">
            <v>430</v>
          </cell>
          <cell r="X279">
            <v>100</v>
          </cell>
          <cell r="AC279">
            <v>130</v>
          </cell>
          <cell r="AF279">
            <v>150</v>
          </cell>
          <cell r="AG279">
            <v>150</v>
          </cell>
          <cell r="AK279">
            <v>1370</v>
          </cell>
        </row>
        <row r="280">
          <cell r="F280">
            <v>0</v>
          </cell>
          <cell r="P280">
            <v>145</v>
          </cell>
          <cell r="S280">
            <v>145</v>
          </cell>
          <cell r="X280">
            <v>66</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S283">
            <v>420</v>
          </cell>
          <cell r="X283">
            <v>0</v>
          </cell>
          <cell r="AC283">
            <v>0</v>
          </cell>
          <cell r="AF283">
            <v>670</v>
          </cell>
          <cell r="AG283">
            <v>253</v>
          </cell>
          <cell r="AH283">
            <v>417</v>
          </cell>
          <cell r="AK283">
            <v>1111</v>
          </cell>
        </row>
        <row r="284">
          <cell r="AK284">
            <v>356</v>
          </cell>
        </row>
        <row r="285">
          <cell r="S285">
            <v>250</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X289">
            <v>-15</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F290">
            <v>237.57272727272729</v>
          </cell>
          <cell r="AG290">
            <v>237.30000000000004</v>
          </cell>
          <cell r="AH290">
            <v>0.27272727272728048</v>
          </cell>
          <cell r="AK290">
            <v>3379.1545454545449</v>
          </cell>
        </row>
        <row r="291">
          <cell r="F291">
            <v>0</v>
          </cell>
          <cell r="P291">
            <v>0</v>
          </cell>
          <cell r="S291">
            <v>0</v>
          </cell>
          <cell r="X291">
            <v>0</v>
          </cell>
          <cell r="AC291">
            <v>0</v>
          </cell>
          <cell r="AF291">
            <v>0</v>
          </cell>
          <cell r="AG291">
            <v>0</v>
          </cell>
          <cell r="AH291">
            <v>0</v>
          </cell>
          <cell r="AK291">
            <v>0</v>
          </cell>
        </row>
        <row r="292">
          <cell r="F292">
            <v>0</v>
          </cell>
          <cell r="P292">
            <v>0</v>
          </cell>
          <cell r="S292">
            <v>0</v>
          </cell>
          <cell r="X292">
            <v>0</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X295">
            <v>85</v>
          </cell>
          <cell r="AC295">
            <v>84</v>
          </cell>
          <cell r="AF295">
            <v>194.33333333333334</v>
          </cell>
          <cell r="AG295">
            <v>133</v>
          </cell>
          <cell r="AH295">
            <v>61.333333333333343</v>
          </cell>
          <cell r="AK295">
            <v>726.33333333333337</v>
          </cell>
        </row>
        <row r="296">
          <cell r="F296">
            <v>2903</v>
          </cell>
          <cell r="P296">
            <v>86</v>
          </cell>
          <cell r="S296">
            <v>101</v>
          </cell>
          <cell r="X296">
            <v>120</v>
          </cell>
          <cell r="AC296">
            <v>100</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AH300">
            <v>191</v>
          </cell>
          <cell r="AK300">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AK308">
            <v>0</v>
          </cell>
        </row>
        <row r="309">
          <cell r="P309">
            <v>0</v>
          </cell>
          <cell r="AK309">
            <v>0</v>
          </cell>
        </row>
        <row r="310">
          <cell r="S310">
            <v>0</v>
          </cell>
          <cell r="AK310">
            <v>0</v>
          </cell>
        </row>
        <row r="311">
          <cell r="F311">
            <v>3500</v>
          </cell>
          <cell r="AK311">
            <v>3500</v>
          </cell>
        </row>
        <row r="312">
          <cell r="S312">
            <v>0</v>
          </cell>
        </row>
        <row r="313">
          <cell r="F313">
            <v>0</v>
          </cell>
          <cell r="AK313">
            <v>0</v>
          </cell>
        </row>
        <row r="314">
          <cell r="AK314">
            <v>0</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row>
        <row r="335">
          <cell r="AK335">
            <v>473</v>
          </cell>
          <cell r="AM335">
            <v>473</v>
          </cell>
        </row>
        <row r="336">
          <cell r="AK336">
            <v>3600</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row>
        <row r="347">
          <cell r="AK347">
            <v>536.04999999999995</v>
          </cell>
        </row>
        <row r="348">
          <cell r="AK348">
            <v>0</v>
          </cell>
          <cell r="AM348">
            <v>0</v>
          </cell>
        </row>
        <row r="349">
          <cell r="AK349">
            <v>0</v>
          </cell>
          <cell r="AM349">
            <v>0</v>
          </cell>
        </row>
        <row r="350">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row>
        <row r="352">
          <cell r="AK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AK358">
            <v>-141.00000000000006</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70">
          <cell r="F370">
            <v>0</v>
          </cell>
        </row>
        <row r="384">
          <cell r="F384" t="str">
            <v>лютий</v>
          </cell>
          <cell r="P384" t="str">
            <v>лютий</v>
          </cell>
          <cell r="X384" t="str">
            <v>лютий</v>
          </cell>
          <cell r="AC384" t="str">
            <v>лютий</v>
          </cell>
        </row>
        <row r="385">
          <cell r="F385" t="str">
            <v>АППАРАТ</v>
          </cell>
          <cell r="P385" t="str">
            <v>ККМ</v>
          </cell>
          <cell r="X385" t="str">
            <v>ТЕЦ5</v>
          </cell>
          <cell r="AC385" t="str">
            <v>ТЕЦ6</v>
          </cell>
          <cell r="AK385" t="str">
            <v>АК "КЕ"</v>
          </cell>
          <cell r="AL385" t="str">
            <v>Е/Е</v>
          </cell>
        </row>
        <row r="386">
          <cell r="F386" t="str">
            <v>ПЛАН</v>
          </cell>
          <cell r="P386" t="str">
            <v>ПЛАН</v>
          </cell>
          <cell r="X386" t="str">
            <v>ПЛАН</v>
          </cell>
          <cell r="AC386" t="str">
            <v>ПЛАН</v>
          </cell>
          <cell r="AK386" t="str">
            <v>ПЛАН</v>
          </cell>
          <cell r="AL386" t="str">
            <v>ПЛАН</v>
          </cell>
        </row>
        <row r="387">
          <cell r="F387">
            <v>164.3</v>
          </cell>
          <cell r="G387">
            <v>106</v>
          </cell>
          <cell r="H387">
            <v>106</v>
          </cell>
          <cell r="P387">
            <v>14.333333333333332</v>
          </cell>
          <cell r="S387">
            <v>14.333333333333332</v>
          </cell>
          <cell r="X387">
            <v>182</v>
          </cell>
          <cell r="Y387">
            <v>134</v>
          </cell>
          <cell r="Z387">
            <v>134</v>
          </cell>
          <cell r="AC387">
            <v>323.66666666666674</v>
          </cell>
          <cell r="AK387">
            <v>735.30000000000018</v>
          </cell>
          <cell r="AL387">
            <v>317.33333333333337</v>
          </cell>
          <cell r="AM387">
            <v>266.33333333333337</v>
          </cell>
        </row>
        <row r="388">
          <cell r="F388">
            <v>29</v>
          </cell>
          <cell r="G388">
            <v>19</v>
          </cell>
          <cell r="P388">
            <v>0</v>
          </cell>
          <cell r="X388">
            <v>0</v>
          </cell>
          <cell r="Y388">
            <v>0</v>
          </cell>
          <cell r="AC388">
            <v>3.6666666666666665</v>
          </cell>
          <cell r="AK388">
            <v>46</v>
          </cell>
          <cell r="AL388">
            <v>22</v>
          </cell>
        </row>
        <row r="389">
          <cell r="F389">
            <v>0</v>
          </cell>
          <cell r="G389">
            <v>0</v>
          </cell>
          <cell r="P389">
            <v>0.66666666666666663</v>
          </cell>
          <cell r="X389">
            <v>146.66666666666666</v>
          </cell>
          <cell r="Y389">
            <v>108</v>
          </cell>
          <cell r="AC389">
            <v>280.66666666666669</v>
          </cell>
          <cell r="AK389">
            <v>428</v>
          </cell>
          <cell r="AL389">
            <v>108.66666666666667</v>
          </cell>
        </row>
        <row r="390">
          <cell r="F390">
            <v>0</v>
          </cell>
          <cell r="G390">
            <v>0</v>
          </cell>
          <cell r="P390">
            <v>2</v>
          </cell>
          <cell r="X390">
            <v>0</v>
          </cell>
          <cell r="Y390">
            <v>0</v>
          </cell>
          <cell r="AC390">
            <v>25</v>
          </cell>
          <cell r="AK390">
            <v>33.666666666666671</v>
          </cell>
          <cell r="AL390">
            <v>5</v>
          </cell>
        </row>
        <row r="391">
          <cell r="F391">
            <v>0</v>
          </cell>
          <cell r="G391">
            <v>0</v>
          </cell>
          <cell r="P391">
            <v>0</v>
          </cell>
          <cell r="X391">
            <v>25.333333333333332</v>
          </cell>
          <cell r="Y391">
            <v>19</v>
          </cell>
          <cell r="AC391">
            <v>0.66666666666666663</v>
          </cell>
          <cell r="AK391">
            <v>26</v>
          </cell>
          <cell r="AL391">
            <v>19</v>
          </cell>
        </row>
        <row r="392">
          <cell r="F392">
            <v>120.63333333333333</v>
          </cell>
          <cell r="G392">
            <v>78</v>
          </cell>
          <cell r="P392">
            <v>0</v>
          </cell>
          <cell r="X392">
            <v>0</v>
          </cell>
          <cell r="Y392">
            <v>0</v>
          </cell>
          <cell r="AC392">
            <v>0</v>
          </cell>
          <cell r="AK392">
            <v>120.63333333333333</v>
          </cell>
          <cell r="AL392">
            <v>80</v>
          </cell>
        </row>
        <row r="393">
          <cell r="F393">
            <v>8.6666666666666661</v>
          </cell>
          <cell r="G393">
            <v>6</v>
          </cell>
          <cell r="P393">
            <v>0</v>
          </cell>
          <cell r="X393">
            <v>0</v>
          </cell>
          <cell r="Y393">
            <v>0</v>
          </cell>
          <cell r="AC393">
            <v>0</v>
          </cell>
          <cell r="AK393">
            <v>8.6666666666666661</v>
          </cell>
          <cell r="AL393">
            <v>0</v>
          </cell>
        </row>
        <row r="394">
          <cell r="F394">
            <v>0</v>
          </cell>
          <cell r="G394">
            <v>0</v>
          </cell>
          <cell r="P394">
            <v>5.333333333333333</v>
          </cell>
          <cell r="X394">
            <v>0</v>
          </cell>
          <cell r="Y394">
            <v>0</v>
          </cell>
          <cell r="AC394">
            <v>0</v>
          </cell>
          <cell r="AK394">
            <v>22</v>
          </cell>
          <cell r="AL394">
            <v>15.333333333333332</v>
          </cell>
        </row>
        <row r="395">
          <cell r="F395">
            <v>5.333333333333333</v>
          </cell>
          <cell r="G395">
            <v>3</v>
          </cell>
          <cell r="P395">
            <v>0</v>
          </cell>
          <cell r="X395">
            <v>0</v>
          </cell>
          <cell r="Y395">
            <v>0</v>
          </cell>
          <cell r="AC395">
            <v>0</v>
          </cell>
          <cell r="AK395">
            <v>5.333333333333333</v>
          </cell>
          <cell r="AL395">
            <v>3</v>
          </cell>
        </row>
        <row r="396">
          <cell r="F396">
            <v>0.33333333333333331</v>
          </cell>
          <cell r="G396">
            <v>0</v>
          </cell>
          <cell r="P396">
            <v>4.333333333333333</v>
          </cell>
          <cell r="X396">
            <v>0</v>
          </cell>
          <cell r="Y396">
            <v>0</v>
          </cell>
          <cell r="AC396">
            <v>0</v>
          </cell>
          <cell r="AK396">
            <v>4.6666666666666661</v>
          </cell>
          <cell r="AL396">
            <v>4.333333333333333</v>
          </cell>
        </row>
        <row r="397">
          <cell r="F397">
            <v>0.33333333333333331</v>
          </cell>
          <cell r="G397">
            <v>0</v>
          </cell>
          <cell r="P397">
            <v>2</v>
          </cell>
          <cell r="X397">
            <v>10</v>
          </cell>
          <cell r="Y397">
            <v>7</v>
          </cell>
          <cell r="AC397">
            <v>13.666666666666666</v>
          </cell>
          <cell r="AK397">
            <v>26</v>
          </cell>
          <cell r="AL397">
            <v>9</v>
          </cell>
        </row>
        <row r="398">
          <cell r="F398">
            <v>0</v>
          </cell>
          <cell r="G398">
            <v>0</v>
          </cell>
          <cell r="P398">
            <v>0</v>
          </cell>
          <cell r="X398">
            <v>0</v>
          </cell>
          <cell r="Y398">
            <v>0</v>
          </cell>
          <cell r="AC398">
            <v>0</v>
          </cell>
          <cell r="AK398">
            <v>0</v>
          </cell>
        </row>
        <row r="399">
          <cell r="F399">
            <v>1.1666666666666667</v>
          </cell>
          <cell r="G399">
            <v>1</v>
          </cell>
          <cell r="P399">
            <v>20.5</v>
          </cell>
          <cell r="X399">
            <v>522.33333333333337</v>
          </cell>
          <cell r="Y399">
            <v>386</v>
          </cell>
          <cell r="AC399">
            <v>43</v>
          </cell>
          <cell r="AK399">
            <v>587.33333333333337</v>
          </cell>
          <cell r="AL399">
            <v>407.5</v>
          </cell>
          <cell r="AM399">
            <v>407.83333333333331</v>
          </cell>
        </row>
        <row r="400">
          <cell r="F400">
            <v>0</v>
          </cell>
          <cell r="G400">
            <v>0</v>
          </cell>
          <cell r="P400">
            <v>0</v>
          </cell>
          <cell r="X400">
            <v>0</v>
          </cell>
          <cell r="Y400">
            <v>0</v>
          </cell>
          <cell r="AC400">
            <v>0</v>
          </cell>
          <cell r="AK400">
            <v>0</v>
          </cell>
          <cell r="AL400">
            <v>0</v>
          </cell>
        </row>
        <row r="401">
          <cell r="F401">
            <v>0</v>
          </cell>
          <cell r="G401">
            <v>0</v>
          </cell>
          <cell r="P401">
            <v>0</v>
          </cell>
          <cell r="X401">
            <v>480.66666666666669</v>
          </cell>
          <cell r="Y401">
            <v>355</v>
          </cell>
          <cell r="AC401">
            <v>11</v>
          </cell>
          <cell r="AK401">
            <v>491.66666666666669</v>
          </cell>
          <cell r="AL401">
            <v>355</v>
          </cell>
        </row>
        <row r="402">
          <cell r="F402">
            <v>0</v>
          </cell>
          <cell r="G402">
            <v>0</v>
          </cell>
          <cell r="P402">
            <v>0</v>
          </cell>
          <cell r="X402">
            <v>0</v>
          </cell>
          <cell r="Y402">
            <v>0</v>
          </cell>
          <cell r="AC402">
            <v>0</v>
          </cell>
          <cell r="AK402">
            <v>0</v>
          </cell>
          <cell r="AL402">
            <v>0</v>
          </cell>
        </row>
        <row r="403">
          <cell r="F403">
            <v>1.1666666666666667</v>
          </cell>
          <cell r="G403">
            <v>1</v>
          </cell>
          <cell r="P403">
            <v>15.833333333333334</v>
          </cell>
          <cell r="X403">
            <v>41.666666666666664</v>
          </cell>
          <cell r="Y403">
            <v>31</v>
          </cell>
          <cell r="AC403">
            <v>32</v>
          </cell>
          <cell r="AK403">
            <v>91</v>
          </cell>
          <cell r="AL403">
            <v>52.833333333333336</v>
          </cell>
        </row>
        <row r="404">
          <cell r="F404">
            <v>0</v>
          </cell>
          <cell r="G404">
            <v>0</v>
          </cell>
          <cell r="P404">
            <v>4.666666666666667</v>
          </cell>
          <cell r="X404">
            <v>0</v>
          </cell>
          <cell r="Y404">
            <v>0</v>
          </cell>
          <cell r="AC404">
            <v>0</v>
          </cell>
          <cell r="AK404">
            <v>4.666666666666667</v>
          </cell>
          <cell r="AL404">
            <v>0</v>
          </cell>
        </row>
        <row r="405">
          <cell r="F405">
            <v>0</v>
          </cell>
          <cell r="G405">
            <v>0</v>
          </cell>
          <cell r="P405">
            <v>0</v>
          </cell>
          <cell r="X405">
            <v>0</v>
          </cell>
          <cell r="Y405">
            <v>0</v>
          </cell>
          <cell r="AC405">
            <v>0</v>
          </cell>
          <cell r="AK405">
            <v>0</v>
          </cell>
        </row>
        <row r="406">
          <cell r="F406">
            <v>10</v>
          </cell>
          <cell r="G406">
            <v>6</v>
          </cell>
          <cell r="P406">
            <v>39</v>
          </cell>
          <cell r="X406">
            <v>0</v>
          </cell>
          <cell r="Y406">
            <v>0</v>
          </cell>
          <cell r="AC406">
            <v>0</v>
          </cell>
          <cell r="AK406">
            <v>49</v>
          </cell>
          <cell r="AL406">
            <v>45</v>
          </cell>
          <cell r="AM406">
            <v>46</v>
          </cell>
        </row>
        <row r="407">
          <cell r="F407">
            <v>2.6666666666666665</v>
          </cell>
          <cell r="G407">
            <v>2</v>
          </cell>
          <cell r="P407">
            <v>3.3333333333333335</v>
          </cell>
          <cell r="X407">
            <v>0</v>
          </cell>
          <cell r="Y407">
            <v>0</v>
          </cell>
          <cell r="AC407">
            <v>0</v>
          </cell>
          <cell r="AK407">
            <v>6</v>
          </cell>
          <cell r="AL407">
            <v>5.3333333333333339</v>
          </cell>
        </row>
        <row r="408">
          <cell r="F408">
            <v>7.333333333333333</v>
          </cell>
          <cell r="G408">
            <v>5</v>
          </cell>
          <cell r="P408">
            <v>35.666666666666664</v>
          </cell>
          <cell r="X408">
            <v>0</v>
          </cell>
          <cell r="Y408">
            <v>0</v>
          </cell>
          <cell r="AC408">
            <v>0</v>
          </cell>
          <cell r="AK408">
            <v>43</v>
          </cell>
          <cell r="AL408">
            <v>40.666666666666664</v>
          </cell>
        </row>
        <row r="409">
          <cell r="F409">
            <v>0</v>
          </cell>
          <cell r="G409">
            <v>0</v>
          </cell>
          <cell r="P409">
            <v>0</v>
          </cell>
          <cell r="X409">
            <v>0</v>
          </cell>
          <cell r="Y409">
            <v>0</v>
          </cell>
          <cell r="AC409">
            <v>0</v>
          </cell>
          <cell r="AK409">
            <v>0</v>
          </cell>
        </row>
        <row r="410">
          <cell r="F410">
            <v>206.33333333333329</v>
          </cell>
          <cell r="G410">
            <v>134</v>
          </cell>
          <cell r="H410">
            <v>134</v>
          </cell>
          <cell r="P410">
            <v>50.166666666666671</v>
          </cell>
          <cell r="S410">
            <v>50.166666666666671</v>
          </cell>
          <cell r="X410">
            <v>37.833333333333343</v>
          </cell>
          <cell r="Y410">
            <v>28</v>
          </cell>
          <cell r="AC410">
            <v>26.000000000000004</v>
          </cell>
          <cell r="AK410">
            <v>1965.0000000000002</v>
          </cell>
          <cell r="AL410">
            <v>469.16666666666663</v>
          </cell>
          <cell r="AM410">
            <v>469.16666666666663</v>
          </cell>
        </row>
        <row r="411">
          <cell r="F411">
            <v>0</v>
          </cell>
          <cell r="G411">
            <v>0</v>
          </cell>
          <cell r="P411">
            <v>0</v>
          </cell>
          <cell r="X411">
            <v>0</v>
          </cell>
          <cell r="Y411">
            <v>0</v>
          </cell>
          <cell r="AC411">
            <v>0</v>
          </cell>
          <cell r="AK411">
            <v>1350</v>
          </cell>
          <cell r="AL411">
            <v>0</v>
          </cell>
        </row>
        <row r="412">
          <cell r="F412">
            <v>0</v>
          </cell>
          <cell r="G412">
            <v>0</v>
          </cell>
          <cell r="P412">
            <v>0</v>
          </cell>
          <cell r="X412">
            <v>0</v>
          </cell>
          <cell r="Y412">
            <v>0</v>
          </cell>
          <cell r="AC412">
            <v>0</v>
          </cell>
          <cell r="AK412">
            <v>95</v>
          </cell>
          <cell r="AL412">
            <v>95</v>
          </cell>
        </row>
        <row r="413">
          <cell r="F413">
            <v>0</v>
          </cell>
          <cell r="G413">
            <v>0</v>
          </cell>
          <cell r="P413">
            <v>0</v>
          </cell>
          <cell r="X413">
            <v>0</v>
          </cell>
          <cell r="Y413">
            <v>0</v>
          </cell>
          <cell r="AC413">
            <v>0</v>
          </cell>
          <cell r="AK413">
            <v>0</v>
          </cell>
          <cell r="AL413">
            <v>0</v>
          </cell>
        </row>
        <row r="414">
          <cell r="F414">
            <v>0</v>
          </cell>
          <cell r="G414">
            <v>0</v>
          </cell>
          <cell r="P414">
            <v>12.333333333333334</v>
          </cell>
          <cell r="X414">
            <v>0</v>
          </cell>
          <cell r="Y414">
            <v>0</v>
          </cell>
          <cell r="AC414">
            <v>0</v>
          </cell>
          <cell r="AK414">
            <v>12.333333333333334</v>
          </cell>
          <cell r="AL414">
            <v>12.333333333333334</v>
          </cell>
        </row>
        <row r="415">
          <cell r="F415">
            <v>0</v>
          </cell>
          <cell r="G415">
            <v>0</v>
          </cell>
          <cell r="P415">
            <v>0</v>
          </cell>
          <cell r="X415">
            <v>0</v>
          </cell>
          <cell r="Y415">
            <v>0</v>
          </cell>
          <cell r="AC415">
            <v>0</v>
          </cell>
          <cell r="AK415">
            <v>0</v>
          </cell>
          <cell r="AL415">
            <v>0</v>
          </cell>
        </row>
        <row r="416">
          <cell r="F416">
            <v>1.6666666666666667</v>
          </cell>
          <cell r="G416">
            <v>1</v>
          </cell>
          <cell r="P416">
            <v>5</v>
          </cell>
          <cell r="X416">
            <v>3</v>
          </cell>
          <cell r="Y416">
            <v>2</v>
          </cell>
          <cell r="AC416">
            <v>3</v>
          </cell>
          <cell r="AK416">
            <v>57.666666666666664</v>
          </cell>
          <cell r="AL416">
            <v>48</v>
          </cell>
        </row>
        <row r="417">
          <cell r="F417">
            <v>0</v>
          </cell>
          <cell r="G417">
            <v>0</v>
          </cell>
          <cell r="P417">
            <v>0</v>
          </cell>
          <cell r="X417">
            <v>0</v>
          </cell>
          <cell r="Y417">
            <v>0</v>
          </cell>
          <cell r="AC417">
            <v>0</v>
          </cell>
          <cell r="AK417">
            <v>4</v>
          </cell>
          <cell r="AL417">
            <v>0</v>
          </cell>
        </row>
        <row r="418">
          <cell r="F418">
            <v>0</v>
          </cell>
          <cell r="G418">
            <v>0</v>
          </cell>
          <cell r="P418">
            <v>0</v>
          </cell>
          <cell r="X418">
            <v>0</v>
          </cell>
          <cell r="Y418">
            <v>0</v>
          </cell>
          <cell r="AC418">
            <v>0</v>
          </cell>
          <cell r="AK418">
            <v>0</v>
          </cell>
          <cell r="AL418">
            <v>0</v>
          </cell>
        </row>
        <row r="419">
          <cell r="F419">
            <v>0</v>
          </cell>
          <cell r="G419">
            <v>0</v>
          </cell>
          <cell r="P419">
            <v>18.5</v>
          </cell>
          <cell r="X419">
            <v>4.5</v>
          </cell>
          <cell r="Y419">
            <v>3</v>
          </cell>
          <cell r="AC419">
            <v>1.3333333333333333</v>
          </cell>
          <cell r="AK419">
            <v>28.5</v>
          </cell>
          <cell r="AL419">
            <v>25.5</v>
          </cell>
        </row>
        <row r="420">
          <cell r="F420">
            <v>0</v>
          </cell>
          <cell r="G420">
            <v>0</v>
          </cell>
          <cell r="P420">
            <v>1.3333333333333333</v>
          </cell>
          <cell r="X420">
            <v>0</v>
          </cell>
          <cell r="Y420">
            <v>0</v>
          </cell>
          <cell r="AC420">
            <v>1.6666666666666667</v>
          </cell>
          <cell r="AK420">
            <v>69</v>
          </cell>
          <cell r="AL420">
            <v>51.333333333333336</v>
          </cell>
        </row>
        <row r="421">
          <cell r="F421">
            <v>177</v>
          </cell>
          <cell r="G421">
            <v>115</v>
          </cell>
          <cell r="P421">
            <v>0</v>
          </cell>
          <cell r="X421">
            <v>0</v>
          </cell>
          <cell r="Y421">
            <v>0</v>
          </cell>
          <cell r="AC421">
            <v>0</v>
          </cell>
          <cell r="AK421">
            <v>177</v>
          </cell>
          <cell r="AL421">
            <v>115</v>
          </cell>
        </row>
        <row r="422">
          <cell r="F422">
            <v>0</v>
          </cell>
          <cell r="G422">
            <v>0</v>
          </cell>
          <cell r="P422">
            <v>0</v>
          </cell>
          <cell r="X422">
            <v>10</v>
          </cell>
          <cell r="Y422">
            <v>7</v>
          </cell>
          <cell r="AC422">
            <v>7.666666666666667</v>
          </cell>
          <cell r="AK422">
            <v>17.666666666666668</v>
          </cell>
          <cell r="AL422">
            <v>7</v>
          </cell>
        </row>
        <row r="423">
          <cell r="F423">
            <v>0.66666666666666663</v>
          </cell>
          <cell r="G423">
            <v>0</v>
          </cell>
          <cell r="P423">
            <v>2</v>
          </cell>
          <cell r="X423">
            <v>1.3333333333333333</v>
          </cell>
          <cell r="Y423">
            <v>1</v>
          </cell>
          <cell r="AC423">
            <v>1</v>
          </cell>
          <cell r="AK423">
            <v>6</v>
          </cell>
          <cell r="AL423">
            <v>3</v>
          </cell>
        </row>
        <row r="424">
          <cell r="F424">
            <v>2.6666666666666665</v>
          </cell>
          <cell r="G424">
            <v>2</v>
          </cell>
          <cell r="P424">
            <v>0.33333333333333331</v>
          </cell>
          <cell r="X424">
            <v>1</v>
          </cell>
          <cell r="Y424">
            <v>1</v>
          </cell>
          <cell r="AC424">
            <v>0.66666666666666663</v>
          </cell>
          <cell r="AK424">
            <v>9.3333333333333339</v>
          </cell>
          <cell r="AL424">
            <v>5.333333333333333</v>
          </cell>
        </row>
        <row r="425">
          <cell r="F425">
            <v>0</v>
          </cell>
          <cell r="G425">
            <v>0</v>
          </cell>
          <cell r="P425">
            <v>2.3333333333333335</v>
          </cell>
          <cell r="X425">
            <v>6</v>
          </cell>
          <cell r="Y425">
            <v>4</v>
          </cell>
          <cell r="AC425">
            <v>5</v>
          </cell>
          <cell r="AK425">
            <v>13.333333333333334</v>
          </cell>
          <cell r="AL425">
            <v>6.3333333333333339</v>
          </cell>
        </row>
        <row r="426">
          <cell r="F426">
            <v>0</v>
          </cell>
          <cell r="G426">
            <v>0</v>
          </cell>
          <cell r="P426">
            <v>0</v>
          </cell>
          <cell r="X426">
            <v>0</v>
          </cell>
          <cell r="Y426">
            <v>0</v>
          </cell>
          <cell r="AC426">
            <v>0</v>
          </cell>
          <cell r="AK426">
            <v>0</v>
          </cell>
          <cell r="AL426">
            <v>0</v>
          </cell>
        </row>
        <row r="427">
          <cell r="F427">
            <v>0</v>
          </cell>
          <cell r="G427">
            <v>0</v>
          </cell>
          <cell r="P427">
            <v>0</v>
          </cell>
          <cell r="X427">
            <v>0</v>
          </cell>
          <cell r="Y427">
            <v>0</v>
          </cell>
          <cell r="AC427">
            <v>0</v>
          </cell>
          <cell r="AK427">
            <v>0</v>
          </cell>
          <cell r="AL427">
            <v>0</v>
          </cell>
        </row>
        <row r="428">
          <cell r="F428">
            <v>9.6666666666666661</v>
          </cell>
          <cell r="G428">
            <v>6</v>
          </cell>
          <cell r="P428">
            <v>1</v>
          </cell>
          <cell r="X428">
            <v>0</v>
          </cell>
          <cell r="Y428">
            <v>0</v>
          </cell>
          <cell r="AC428">
            <v>0</v>
          </cell>
          <cell r="AK428">
            <v>12</v>
          </cell>
          <cell r="AL428">
            <v>8</v>
          </cell>
        </row>
        <row r="429">
          <cell r="F429">
            <v>0</v>
          </cell>
          <cell r="G429">
            <v>0</v>
          </cell>
          <cell r="P429">
            <v>0</v>
          </cell>
          <cell r="X429">
            <v>0</v>
          </cell>
          <cell r="Y429">
            <v>0</v>
          </cell>
          <cell r="AC429">
            <v>0</v>
          </cell>
          <cell r="AK429">
            <v>0</v>
          </cell>
          <cell r="AL429">
            <v>0</v>
          </cell>
        </row>
        <row r="430">
          <cell r="F430">
            <v>2.3333333333333335</v>
          </cell>
          <cell r="G430">
            <v>2</v>
          </cell>
          <cell r="P430">
            <v>0.66666666666666663</v>
          </cell>
          <cell r="X430">
            <v>0.66666666666666663</v>
          </cell>
          <cell r="Y430">
            <v>0</v>
          </cell>
          <cell r="AC430">
            <v>0.66666666666666663</v>
          </cell>
          <cell r="AK430">
            <v>4.333333333333333</v>
          </cell>
          <cell r="AL430">
            <v>2.6666666666666665</v>
          </cell>
        </row>
        <row r="431">
          <cell r="F431">
            <v>1.6666666666666667</v>
          </cell>
          <cell r="G431">
            <v>1</v>
          </cell>
          <cell r="P431">
            <v>0.66666666666666663</v>
          </cell>
          <cell r="X431">
            <v>0.66666666666666663</v>
          </cell>
          <cell r="Y431">
            <v>0</v>
          </cell>
          <cell r="AC431">
            <v>0.66666666666666663</v>
          </cell>
          <cell r="AK431">
            <v>3.6666666666666665</v>
          </cell>
          <cell r="AL431">
            <v>1.6666666666666665</v>
          </cell>
        </row>
        <row r="432">
          <cell r="F432">
            <v>6.666666666666667</v>
          </cell>
          <cell r="G432">
            <v>4</v>
          </cell>
          <cell r="P432">
            <v>4.666666666666667</v>
          </cell>
          <cell r="X432">
            <v>3</v>
          </cell>
          <cell r="Y432">
            <v>2</v>
          </cell>
          <cell r="AC432">
            <v>2</v>
          </cell>
          <cell r="AK432">
            <v>33</v>
          </cell>
          <cell r="AL432">
            <v>20.666666666666668</v>
          </cell>
        </row>
        <row r="433">
          <cell r="F433">
            <v>0</v>
          </cell>
          <cell r="G433">
            <v>0</v>
          </cell>
          <cell r="P433">
            <v>0</v>
          </cell>
          <cell r="X433">
            <v>0</v>
          </cell>
          <cell r="Y433">
            <v>0</v>
          </cell>
          <cell r="AC433">
            <v>0</v>
          </cell>
          <cell r="AK433">
            <v>0</v>
          </cell>
          <cell r="AL433">
            <v>0</v>
          </cell>
        </row>
        <row r="434">
          <cell r="F434">
            <v>0</v>
          </cell>
          <cell r="G434">
            <v>0</v>
          </cell>
          <cell r="P434">
            <v>0</v>
          </cell>
          <cell r="X434">
            <v>0</v>
          </cell>
          <cell r="Y434">
            <v>0</v>
          </cell>
          <cell r="AC434">
            <v>0</v>
          </cell>
          <cell r="AK434">
            <v>0</v>
          </cell>
          <cell r="AL434">
            <v>53</v>
          </cell>
        </row>
        <row r="435">
          <cell r="F435">
            <v>1</v>
          </cell>
          <cell r="G435">
            <v>1</v>
          </cell>
          <cell r="P435">
            <v>0</v>
          </cell>
          <cell r="X435">
            <v>0</v>
          </cell>
          <cell r="Y435">
            <v>0</v>
          </cell>
          <cell r="AC435">
            <v>0</v>
          </cell>
          <cell r="AK435">
            <v>1</v>
          </cell>
          <cell r="AL435">
            <v>1</v>
          </cell>
        </row>
        <row r="436">
          <cell r="F436">
            <v>0</v>
          </cell>
          <cell r="G436">
            <v>0</v>
          </cell>
          <cell r="P436">
            <v>0</v>
          </cell>
          <cell r="X436">
            <v>0</v>
          </cell>
          <cell r="Y436">
            <v>0</v>
          </cell>
          <cell r="AC436">
            <v>0</v>
          </cell>
          <cell r="AK436">
            <v>0</v>
          </cell>
          <cell r="AL436">
            <v>0</v>
          </cell>
        </row>
        <row r="437">
          <cell r="F437">
            <v>0</v>
          </cell>
          <cell r="G437">
            <v>0</v>
          </cell>
          <cell r="P437">
            <v>0</v>
          </cell>
          <cell r="X437">
            <v>0</v>
          </cell>
          <cell r="Y437">
            <v>0</v>
          </cell>
          <cell r="AC437">
            <v>0</v>
          </cell>
          <cell r="AK437">
            <v>0</v>
          </cell>
          <cell r="AL437">
            <v>0</v>
          </cell>
        </row>
        <row r="438">
          <cell r="F438">
            <v>2.6666666666666665</v>
          </cell>
          <cell r="G438">
            <v>2</v>
          </cell>
          <cell r="P438">
            <v>1</v>
          </cell>
          <cell r="X438">
            <v>4</v>
          </cell>
          <cell r="Y438">
            <v>3</v>
          </cell>
          <cell r="AC438">
            <v>2</v>
          </cell>
          <cell r="AK438">
            <v>15.666666666666666</v>
          </cell>
          <cell r="AL438">
            <v>9</v>
          </cell>
        </row>
        <row r="439">
          <cell r="F439">
            <v>0</v>
          </cell>
          <cell r="G439">
            <v>0</v>
          </cell>
          <cell r="P439">
            <v>0</v>
          </cell>
          <cell r="X439">
            <v>0</v>
          </cell>
          <cell r="Y439">
            <v>0</v>
          </cell>
          <cell r="AC439">
            <v>0</v>
          </cell>
          <cell r="AK439">
            <v>0</v>
          </cell>
          <cell r="AL439">
            <v>0</v>
          </cell>
        </row>
        <row r="440">
          <cell r="F440">
            <v>0</v>
          </cell>
          <cell r="G440">
            <v>0</v>
          </cell>
          <cell r="P440">
            <v>0</v>
          </cell>
          <cell r="X440">
            <v>3.3333333333333335</v>
          </cell>
          <cell r="Y440">
            <v>2</v>
          </cell>
          <cell r="AC440">
            <v>0</v>
          </cell>
          <cell r="AK440">
            <v>3.3333333333333335</v>
          </cell>
          <cell r="AL440">
            <v>2</v>
          </cell>
        </row>
        <row r="441">
          <cell r="F441">
            <v>0.33333333333333331</v>
          </cell>
          <cell r="G441">
            <v>0</v>
          </cell>
          <cell r="P441">
            <v>0.33333333333333331</v>
          </cell>
          <cell r="X441">
            <v>0.33333333333333331</v>
          </cell>
          <cell r="Y441">
            <v>0</v>
          </cell>
          <cell r="AC441">
            <v>0.33333333333333331</v>
          </cell>
          <cell r="AK441">
            <v>1.9999999999999998</v>
          </cell>
          <cell r="AL441">
            <v>0.33333333333333331</v>
          </cell>
        </row>
        <row r="442">
          <cell r="F442">
            <v>0</v>
          </cell>
          <cell r="G442">
            <v>0</v>
          </cell>
          <cell r="P442">
            <v>0</v>
          </cell>
          <cell r="X442">
            <v>0</v>
          </cell>
          <cell r="Y442">
            <v>0</v>
          </cell>
          <cell r="AC442">
            <v>0</v>
          </cell>
          <cell r="AK442">
            <v>0</v>
          </cell>
          <cell r="AL442">
            <v>0</v>
          </cell>
        </row>
        <row r="443">
          <cell r="F443">
            <v>0</v>
          </cell>
          <cell r="G443">
            <v>0</v>
          </cell>
          <cell r="P443">
            <v>0</v>
          </cell>
          <cell r="X443">
            <v>0</v>
          </cell>
          <cell r="Y443">
            <v>0</v>
          </cell>
          <cell r="AC443">
            <v>0</v>
          </cell>
          <cell r="AK443">
            <v>0</v>
          </cell>
          <cell r="AL443">
            <v>0</v>
          </cell>
        </row>
        <row r="444">
          <cell r="F444">
            <v>0</v>
          </cell>
          <cell r="G444">
            <v>0</v>
          </cell>
          <cell r="P444">
            <v>0</v>
          </cell>
          <cell r="X444">
            <v>0</v>
          </cell>
          <cell r="Y444">
            <v>0</v>
          </cell>
          <cell r="AC444">
            <v>0</v>
          </cell>
          <cell r="AK444">
            <v>0</v>
          </cell>
          <cell r="AL444">
            <v>0</v>
          </cell>
        </row>
        <row r="445">
          <cell r="F445">
            <v>0</v>
          </cell>
          <cell r="G445">
            <v>0</v>
          </cell>
          <cell r="P445">
            <v>0</v>
          </cell>
          <cell r="X445">
            <v>0</v>
          </cell>
          <cell r="Y445">
            <v>0</v>
          </cell>
          <cell r="AC445">
            <v>0</v>
          </cell>
          <cell r="AK445">
            <v>0</v>
          </cell>
          <cell r="AL445">
            <v>0</v>
          </cell>
        </row>
        <row r="446">
          <cell r="F446">
            <v>0</v>
          </cell>
          <cell r="G446">
            <v>0</v>
          </cell>
          <cell r="P446">
            <v>0</v>
          </cell>
          <cell r="X446">
            <v>0</v>
          </cell>
          <cell r="Y446">
            <v>0</v>
          </cell>
          <cell r="AC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V32">
            <v>391</v>
          </cell>
        </row>
        <row r="33">
          <cell r="N33">
            <v>130.30000000000001</v>
          </cell>
          <cell r="Q33">
            <v>233.6</v>
          </cell>
          <cell r="V33">
            <v>363.9</v>
          </cell>
        </row>
        <row r="34">
          <cell r="V34">
            <v>0</v>
          </cell>
        </row>
        <row r="35">
          <cell r="V35">
            <v>0</v>
          </cell>
        </row>
        <row r="36">
          <cell r="V36">
            <v>3</v>
          </cell>
        </row>
        <row r="37">
          <cell r="V37">
            <v>0</v>
          </cell>
        </row>
        <row r="38">
          <cell r="V38">
            <v>334</v>
          </cell>
        </row>
        <row r="39">
          <cell r="I39">
            <v>0</v>
          </cell>
          <cell r="V39">
            <v>331</v>
          </cell>
        </row>
        <row r="40">
          <cell r="J40">
            <v>126</v>
          </cell>
          <cell r="O40">
            <v>68</v>
          </cell>
          <cell r="R40">
            <v>67</v>
          </cell>
          <cell r="W40">
            <v>261</v>
          </cell>
        </row>
        <row r="41">
          <cell r="W41">
            <v>0</v>
          </cell>
        </row>
        <row r="42">
          <cell r="J42">
            <v>126</v>
          </cell>
          <cell r="O42">
            <v>68</v>
          </cell>
          <cell r="R42">
            <v>67</v>
          </cell>
          <cell r="W42">
            <v>171</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xml:space="preserve">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row>
        <row r="47">
          <cell r="C47" t="e">
            <v>#REF!</v>
          </cell>
          <cell r="D47" t="e">
            <v>#REF!</v>
          </cell>
          <cell r="E47" t="e">
            <v>#REF!</v>
          </cell>
          <cell r="I47" t="e">
            <v>#REF!</v>
          </cell>
          <cell r="J47" t="e">
            <v>#REF!</v>
          </cell>
          <cell r="M47" t="e">
            <v>#REF!</v>
          </cell>
          <cell r="N47" t="e">
            <v>#REF!</v>
          </cell>
          <cell r="P47" t="e">
            <v>#REF!</v>
          </cell>
          <cell r="Q47" t="e">
            <v>#REF!</v>
          </cell>
          <cell r="U47" t="e">
            <v>#REF!</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U52" t="e">
            <v>#REF!</v>
          </cell>
          <cell r="V52" t="e">
            <v>#REF!</v>
          </cell>
          <cell r="W52" t="e">
            <v>#REF!</v>
          </cell>
          <cell r="Y52" t="e">
            <v>#REF!</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U59" t="e">
            <v>#REF!</v>
          </cell>
          <cell r="V59" t="e">
            <v>#REF!</v>
          </cell>
          <cell r="W59" t="e">
            <v>#REF!</v>
          </cell>
          <cell r="Y59" t="e">
            <v>#REF!</v>
          </cell>
        </row>
        <row r="60">
          <cell r="C60" t="e">
            <v>#REF!</v>
          </cell>
          <cell r="D60" t="e">
            <v>#REF!</v>
          </cell>
          <cell r="I60" t="e">
            <v>#REF!</v>
          </cell>
          <cell r="J60" t="e">
            <v>#REF!</v>
          </cell>
          <cell r="K60" t="e">
            <v>#REF!</v>
          </cell>
          <cell r="L60" t="e">
            <v>#REF!</v>
          </cell>
          <cell r="M60" t="e">
            <v>#REF!</v>
          </cell>
          <cell r="N60" t="e">
            <v>#REF!</v>
          </cell>
          <cell r="O60" t="e">
            <v>#REF!</v>
          </cell>
          <cell r="P60" t="e">
            <v>#REF!</v>
          </cell>
          <cell r="Q60" t="e">
            <v>#REF!</v>
          </cell>
          <cell r="R60" t="e">
            <v>#REF!</v>
          </cell>
          <cell r="U60" t="e">
            <v>#REF!</v>
          </cell>
          <cell r="V60" t="e">
            <v>#REF!</v>
          </cell>
          <cell r="W60" t="e">
            <v>#REF!</v>
          </cell>
          <cell r="Y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U61" t="e">
            <v>#REF!</v>
          </cell>
          <cell r="V61" t="e">
            <v>#REF!</v>
          </cell>
          <cell r="W61" t="e">
            <v>#REF!</v>
          </cell>
          <cell r="X61" t="e">
            <v>#REF!</v>
          </cell>
          <cell r="Y61" t="e">
            <v>#REF!</v>
          </cell>
          <cell r="Z61" t="e">
            <v>#REF!</v>
          </cell>
          <cell r="AA61" t="e">
            <v>#REF!</v>
          </cell>
        </row>
        <row r="62">
          <cell r="C62" t="e">
            <v>#REF!</v>
          </cell>
          <cell r="D62" t="e">
            <v>#REF!</v>
          </cell>
          <cell r="I62" t="e">
            <v>#REF!</v>
          </cell>
          <cell r="J62" t="e">
            <v>#REF!</v>
          </cell>
          <cell r="K62" t="e">
            <v>#REF!</v>
          </cell>
          <cell r="L62" t="e">
            <v>#REF!</v>
          </cell>
          <cell r="M62" t="e">
            <v>#REF!</v>
          </cell>
          <cell r="N62" t="e">
            <v>#REF!</v>
          </cell>
          <cell r="O62" t="e">
            <v>#REF!</v>
          </cell>
          <cell r="P62" t="e">
            <v>#REF!</v>
          </cell>
          <cell r="Q62" t="e">
            <v>#REF!</v>
          </cell>
          <cell r="R62" t="e">
            <v>#REF!</v>
          </cell>
          <cell r="U62" t="e">
            <v>#REF!</v>
          </cell>
          <cell r="V62" t="e">
            <v>#REF!</v>
          </cell>
          <cell r="W62" t="e">
            <v>#REF!</v>
          </cell>
        </row>
        <row r="63">
          <cell r="C63" t="e">
            <v>#REF!</v>
          </cell>
          <cell r="D63" t="e">
            <v>#REF!</v>
          </cell>
          <cell r="I63" t="e">
            <v>#REF!</v>
          </cell>
          <cell r="J63" t="e">
            <v>#REF!</v>
          </cell>
          <cell r="K63" t="e">
            <v>#REF!</v>
          </cell>
          <cell r="L63" t="e">
            <v>#REF!</v>
          </cell>
          <cell r="M63" t="e">
            <v>#REF!</v>
          </cell>
          <cell r="N63" t="e">
            <v>#REF!</v>
          </cell>
          <cell r="O63" t="e">
            <v>#REF!</v>
          </cell>
          <cell r="P63" t="e">
            <v>#REF!</v>
          </cell>
          <cell r="Q63" t="e">
            <v>#REF!</v>
          </cell>
          <cell r="R63" t="e">
            <v>#REF!</v>
          </cell>
          <cell r="U63" t="e">
            <v>#REF!</v>
          </cell>
          <cell r="V63" t="e">
            <v>#REF!</v>
          </cell>
          <cell r="W63" t="e">
            <v>#REF!</v>
          </cell>
        </row>
        <row r="64">
          <cell r="C64" t="e">
            <v>#REF!</v>
          </cell>
          <cell r="D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U65" t="e">
            <v>#REF!</v>
          </cell>
          <cell r="V65" t="e">
            <v>#REF!</v>
          </cell>
          <cell r="W65" t="e">
            <v>#REF!</v>
          </cell>
        </row>
        <row r="66">
          <cell r="C66" t="e">
            <v>#REF!</v>
          </cell>
          <cell r="D66" t="e">
            <v>#REF!</v>
          </cell>
          <cell r="I66" t="e">
            <v>#REF!</v>
          </cell>
          <cell r="J66" t="e">
            <v>#REF!</v>
          </cell>
          <cell r="K66" t="e">
            <v>#REF!</v>
          </cell>
          <cell r="L66" t="e">
            <v>#REF!</v>
          </cell>
          <cell r="M66" t="e">
            <v>#REF!</v>
          </cell>
          <cell r="N66" t="e">
            <v>#REF!</v>
          </cell>
          <cell r="O66" t="e">
            <v>#REF!</v>
          </cell>
          <cell r="P66" t="e">
            <v>#REF!</v>
          </cell>
          <cell r="Q66" t="e">
            <v>#REF!</v>
          </cell>
          <cell r="R66" t="e">
            <v>#REF!</v>
          </cell>
          <cell r="U66" t="e">
            <v>#REF!</v>
          </cell>
          <cell r="V66" t="e">
            <v>#REF!</v>
          </cell>
          <cell r="W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U67" t="e">
            <v>#REF!</v>
          </cell>
          <cell r="V67" t="e">
            <v>#REF!</v>
          </cell>
          <cell r="W67" t="e">
            <v>#REF!</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U71" t="e">
            <v>#REF!</v>
          </cell>
          <cell r="V71" t="e">
            <v>#REF!</v>
          </cell>
          <cell r="W71" t="e">
            <v>#REF!</v>
          </cell>
          <cell r="AA71" t="e">
            <v>#REF!</v>
          </cell>
        </row>
        <row r="72">
          <cell r="C72" t="e">
            <v>#REF!</v>
          </cell>
          <cell r="D72" t="e">
            <v>#REF!</v>
          </cell>
          <cell r="E72">
            <v>0</v>
          </cell>
          <cell r="J72">
            <v>0</v>
          </cell>
          <cell r="M72" t="e">
            <v>#REF!</v>
          </cell>
          <cell r="N72" t="e">
            <v>#REF!</v>
          </cell>
          <cell r="P72" t="e">
            <v>#REF!</v>
          </cell>
          <cell r="Q72" t="e">
            <v>#REF!</v>
          </cell>
          <cell r="U72" t="e">
            <v>#REF!</v>
          </cell>
          <cell r="V72" t="e">
            <v>#REF!</v>
          </cell>
          <cell r="W72" t="e">
            <v>#REF!</v>
          </cell>
          <cell r="AA72" t="e">
            <v>#REF!</v>
          </cell>
        </row>
        <row r="73">
          <cell r="C73" t="e">
            <v>#REF!</v>
          </cell>
          <cell r="D73" t="e">
            <v>#REF!</v>
          </cell>
          <cell r="E73" t="e">
            <v>#REF!</v>
          </cell>
          <cell r="M73" t="e">
            <v>#REF!</v>
          </cell>
          <cell r="N73" t="e">
            <v>#REF!</v>
          </cell>
          <cell r="P73" t="e">
            <v>#REF!</v>
          </cell>
          <cell r="Q73" t="e">
            <v>#REF!</v>
          </cell>
          <cell r="U73" t="e">
            <v>#REF!</v>
          </cell>
          <cell r="V73" t="e">
            <v>#REF!</v>
          </cell>
          <cell r="W73" t="e">
            <v>#REF!</v>
          </cell>
        </row>
        <row r="74">
          <cell r="C74" t="e">
            <v>#REF!</v>
          </cell>
          <cell r="D74" t="e">
            <v>#REF!</v>
          </cell>
          <cell r="E74" t="e">
            <v>#REF!</v>
          </cell>
          <cell r="I74">
            <v>0</v>
          </cell>
          <cell r="J74">
            <v>0</v>
          </cell>
          <cell r="M74" t="e">
            <v>#REF!</v>
          </cell>
          <cell r="N74" t="e">
            <v>#REF!</v>
          </cell>
          <cell r="O74" t="e">
            <v>#REF!</v>
          </cell>
          <cell r="P74" t="e">
            <v>#REF!</v>
          </cell>
          <cell r="Q74" t="e">
            <v>#REF!</v>
          </cell>
          <cell r="R74" t="e">
            <v>#REF!</v>
          </cell>
          <cell r="U74" t="e">
            <v>#REF!</v>
          </cell>
          <cell r="V74" t="e">
            <v>#REF!</v>
          </cell>
          <cell r="W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U76" t="e">
            <v>#REF!</v>
          </cell>
          <cell r="V76" t="e">
            <v>#REF!</v>
          </cell>
          <cell r="W76" t="e">
            <v>#REF!</v>
          </cell>
          <cell r="X76" t="e">
            <v>#REF!</v>
          </cell>
          <cell r="Y76" t="e">
            <v>#VALUE!</v>
          </cell>
          <cell r="Z76" t="e">
            <v>#REF!</v>
          </cell>
          <cell r="AA76" t="e">
            <v>#REF!</v>
          </cell>
        </row>
        <row r="78">
          <cell r="C78" t="e">
            <v>#REF!</v>
          </cell>
          <cell r="D78" t="e">
            <v>#REF!</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U80" t="e">
            <v>#REF!</v>
          </cell>
          <cell r="V80" t="e">
            <v>#REF!</v>
          </cell>
          <cell r="W80" t="e">
            <v>#REF!</v>
          </cell>
          <cell r="X80">
            <v>0</v>
          </cell>
          <cell r="Y80">
            <v>0</v>
          </cell>
          <cell r="Z80" t="e">
            <v>#REF!</v>
          </cell>
          <cell r="AA80" t="e">
            <v>#REF!</v>
          </cell>
        </row>
        <row r="81">
          <cell r="C81" t="e">
            <v>#REF!</v>
          </cell>
          <cell r="D81" t="e">
            <v>#REF!</v>
          </cell>
          <cell r="E81" t="e">
            <v>#REF!</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U82" t="e">
            <v>#REF!</v>
          </cell>
          <cell r="V82" t="e">
            <v>#REF!</v>
          </cell>
          <cell r="W82" t="e">
            <v>#REF!</v>
          </cell>
          <cell r="X82" t="e">
            <v>#REF!</v>
          </cell>
          <cell r="Y82" t="e">
            <v>#REF!</v>
          </cell>
          <cell r="Z82" t="e">
            <v>#REF!</v>
          </cell>
          <cell r="AA82" t="e">
            <v>#REF!</v>
          </cell>
        </row>
        <row r="83">
          <cell r="C83" t="e">
            <v>#REF!</v>
          </cell>
          <cell r="D83" t="e">
            <v>#REF!</v>
          </cell>
          <cell r="E83" t="e">
            <v>#REF!</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I87" t="e">
            <v>#REF!</v>
          </cell>
          <cell r="J87" t="e">
            <v>#REF!</v>
          </cell>
          <cell r="M87" t="e">
            <v>#REF!</v>
          </cell>
          <cell r="P87" t="e">
            <v>#REF!</v>
          </cell>
          <cell r="S87" t="e">
            <v>#REF!</v>
          </cell>
          <cell r="T87">
            <v>0</v>
          </cell>
          <cell r="U87" t="e">
            <v>#REF!</v>
          </cell>
        </row>
        <row r="88">
          <cell r="C88" t="e">
            <v>#REF!</v>
          </cell>
          <cell r="I88" t="e">
            <v>#REF!</v>
          </cell>
          <cell r="J88" t="e">
            <v>#REF!</v>
          </cell>
          <cell r="M88" t="e">
            <v>#REF!</v>
          </cell>
          <cell r="P88" t="e">
            <v>#REF!</v>
          </cell>
          <cell r="S88" t="e">
            <v>#REF!</v>
          </cell>
          <cell r="U88" t="e">
            <v>#REF!</v>
          </cell>
        </row>
        <row r="89">
          <cell r="C89" t="e">
            <v>#REF!</v>
          </cell>
          <cell r="I89" t="e">
            <v>#REF!</v>
          </cell>
          <cell r="J89" t="e">
            <v>#REF!</v>
          </cell>
          <cell r="M89" t="e">
            <v>#REF!</v>
          </cell>
          <cell r="P89" t="e">
            <v>#REF!</v>
          </cell>
          <cell r="S89" t="e">
            <v>#REF!</v>
          </cell>
          <cell r="U89" t="e">
            <v>#REF!</v>
          </cell>
        </row>
        <row r="90">
          <cell r="C90" t="e">
            <v>#REF!</v>
          </cell>
          <cell r="I90" t="e">
            <v>#REF!</v>
          </cell>
          <cell r="J90" t="e">
            <v>#REF!</v>
          </cell>
          <cell r="M90" t="e">
            <v>#REF!</v>
          </cell>
          <cell r="P90" t="e">
            <v>#REF!</v>
          </cell>
          <cell r="S90" t="e">
            <v>#REF!</v>
          </cell>
          <cell r="U90" t="e">
            <v>#REF!</v>
          </cell>
        </row>
        <row r="91">
          <cell r="C91" t="e">
            <v>#REF!</v>
          </cell>
          <cell r="I91" t="e">
            <v>#REF!</v>
          </cell>
          <cell r="J91" t="e">
            <v>#REF!</v>
          </cell>
          <cell r="M91" t="e">
            <v>#REF!</v>
          </cell>
          <cell r="P91" t="e">
            <v>#REF!</v>
          </cell>
          <cell r="S91" t="e">
            <v>#REF!</v>
          </cell>
          <cell r="U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U93" t="e">
            <v>#REF!</v>
          </cell>
        </row>
        <row r="94">
          <cell r="C94" t="e">
            <v>#REF!</v>
          </cell>
          <cell r="I94" t="e">
            <v>#REF!</v>
          </cell>
          <cell r="J94" t="e">
            <v>#REF!</v>
          </cell>
          <cell r="M94" t="e">
            <v>#REF!</v>
          </cell>
          <cell r="P94" t="e">
            <v>#REF!</v>
          </cell>
          <cell r="S94" t="e">
            <v>#REF!</v>
          </cell>
          <cell r="U94" t="e">
            <v>#REF!</v>
          </cell>
        </row>
        <row r="95">
          <cell r="C95" t="e">
            <v>#REF!</v>
          </cell>
          <cell r="I95" t="e">
            <v>#REF!</v>
          </cell>
          <cell r="J95" t="e">
            <v>#REF!</v>
          </cell>
          <cell r="M95" t="e">
            <v>#REF!</v>
          </cell>
          <cell r="P95" t="e">
            <v>#REF!</v>
          </cell>
          <cell r="S95" t="e">
            <v>#REF!</v>
          </cell>
          <cell r="U95" t="e">
            <v>#REF!</v>
          </cell>
        </row>
        <row r="96">
          <cell r="C96" t="e">
            <v>#REF!</v>
          </cell>
          <cell r="I96" t="e">
            <v>#REF!</v>
          </cell>
          <cell r="J96" t="e">
            <v>#REF!</v>
          </cell>
          <cell r="M96" t="e">
            <v>#REF!</v>
          </cell>
          <cell r="P96" t="e">
            <v>#REF!</v>
          </cell>
          <cell r="S96" t="e">
            <v>#REF!</v>
          </cell>
          <cell r="U96" t="e">
            <v>#REF!</v>
          </cell>
        </row>
        <row r="97">
          <cell r="C97" t="e">
            <v>#REF!</v>
          </cell>
          <cell r="I97" t="e">
            <v>#REF!</v>
          </cell>
          <cell r="J97" t="e">
            <v>#REF!</v>
          </cell>
          <cell r="M97" t="e">
            <v>#REF!</v>
          </cell>
          <cell r="P97" t="e">
            <v>#REF!</v>
          </cell>
          <cell r="S97" t="e">
            <v>#REF!</v>
          </cell>
          <cell r="U97" t="e">
            <v>#REF!</v>
          </cell>
        </row>
        <row r="98">
          <cell r="C98" t="e">
            <v>#REF!</v>
          </cell>
          <cell r="I98" t="e">
            <v>#REF!</v>
          </cell>
          <cell r="J98" t="e">
            <v>#REF!</v>
          </cell>
          <cell r="M98" t="e">
            <v>#REF!</v>
          </cell>
          <cell r="P98" t="e">
            <v>#REF!</v>
          </cell>
          <cell r="S98" t="e">
            <v>#REF!</v>
          </cell>
          <cell r="U98" t="e">
            <v>#REF!</v>
          </cell>
        </row>
        <row r="99">
          <cell r="C99" t="e">
            <v>#REF!</v>
          </cell>
          <cell r="I99" t="e">
            <v>#REF!</v>
          </cell>
          <cell r="J99" t="e">
            <v>#REF!</v>
          </cell>
          <cell r="M99" t="e">
            <v>#REF!</v>
          </cell>
          <cell r="P99" t="e">
            <v>#REF!</v>
          </cell>
          <cell r="S99" t="e">
            <v>#REF!</v>
          </cell>
          <cell r="U99" t="e">
            <v>#REF!</v>
          </cell>
          <cell r="V99">
            <v>0</v>
          </cell>
          <cell r="W99">
            <v>0</v>
          </cell>
        </row>
        <row r="100">
          <cell r="C100" t="e">
            <v>#REF!</v>
          </cell>
          <cell r="I100" t="e">
            <v>#REF!</v>
          </cell>
          <cell r="J100" t="e">
            <v>#REF!</v>
          </cell>
          <cell r="M100" t="e">
            <v>#REF!</v>
          </cell>
          <cell r="P100" t="e">
            <v>#REF!</v>
          </cell>
          <cell r="S100" t="e">
            <v>#REF!</v>
          </cell>
          <cell r="U100" t="e">
            <v>#REF!</v>
          </cell>
        </row>
        <row r="101">
          <cell r="C101" t="e">
            <v>#REF!</v>
          </cell>
          <cell r="I101" t="e">
            <v>#REF!</v>
          </cell>
          <cell r="J101" t="e">
            <v>#REF!</v>
          </cell>
          <cell r="M101" t="e">
            <v>#REF!</v>
          </cell>
          <cell r="P101" t="e">
            <v>#REF!</v>
          </cell>
          <cell r="S101" t="e">
            <v>#REF!</v>
          </cell>
          <cell r="U101">
            <v>0</v>
          </cell>
          <cell r="V101">
            <v>0</v>
          </cell>
          <cell r="W101">
            <v>0</v>
          </cell>
        </row>
        <row r="102">
          <cell r="C102" t="e">
            <v>#REF!</v>
          </cell>
          <cell r="I102" t="e">
            <v>#REF!</v>
          </cell>
          <cell r="J102" t="e">
            <v>#REF!</v>
          </cell>
          <cell r="M102" t="e">
            <v>#REF!</v>
          </cell>
          <cell r="P102" t="e">
            <v>#REF!</v>
          </cell>
          <cell r="S102" t="e">
            <v>#REF!</v>
          </cell>
          <cell r="U102" t="e">
            <v>#REF!</v>
          </cell>
        </row>
        <row r="103">
          <cell r="C103" t="e">
            <v>#REF!</v>
          </cell>
          <cell r="I103" t="e">
            <v>#REF!</v>
          </cell>
          <cell r="J103" t="e">
            <v>#REF!</v>
          </cell>
          <cell r="M103" t="e">
            <v>#REF!</v>
          </cell>
          <cell r="P103" t="e">
            <v>#REF!</v>
          </cell>
          <cell r="S103" t="e">
            <v>#REF!</v>
          </cell>
          <cell r="U103" t="e">
            <v>#REF!</v>
          </cell>
        </row>
        <row r="104">
          <cell r="C104" t="e">
            <v>#REF!</v>
          </cell>
          <cell r="I104" t="e">
            <v>#REF!</v>
          </cell>
          <cell r="J104" t="e">
            <v>#REF!</v>
          </cell>
          <cell r="M104" t="e">
            <v>#REF!</v>
          </cell>
          <cell r="P104" t="e">
            <v>#REF!</v>
          </cell>
          <cell r="S104" t="e">
            <v>#REF!</v>
          </cell>
          <cell r="U104" t="e">
            <v>#REF!</v>
          </cell>
        </row>
        <row r="106">
          <cell r="C106">
            <v>9142</v>
          </cell>
          <cell r="U106">
            <v>9142</v>
          </cell>
          <cell r="V106" t="e">
            <v>#REF!</v>
          </cell>
        </row>
        <row r="107">
          <cell r="C107">
            <v>0</v>
          </cell>
          <cell r="U107">
            <v>0</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row>
        <row r="110">
          <cell r="U110" t="e">
            <v>#REF!</v>
          </cell>
        </row>
        <row r="111">
          <cell r="U111" t="e">
            <v>#REF!</v>
          </cell>
        </row>
        <row r="112">
          <cell r="U112" t="e">
            <v>#REF!</v>
          </cell>
          <cell r="V112" t="e">
            <v>#REF!</v>
          </cell>
          <cell r="W112" t="e">
            <v>#REF!</v>
          </cell>
        </row>
        <row r="114">
          <cell r="U114">
            <v>0</v>
          </cell>
          <cell r="X114">
            <v>0</v>
          </cell>
        </row>
        <row r="117">
          <cell r="U117" t="e">
            <v>#REF!</v>
          </cell>
          <cell r="W117" t="e">
            <v>#REF!</v>
          </cell>
          <cell r="X117">
            <v>0</v>
          </cell>
          <cell r="Z117">
            <v>0</v>
          </cell>
        </row>
        <row r="118">
          <cell r="U118" t="e">
            <v>#REF!</v>
          </cell>
          <cell r="X118">
            <v>0</v>
          </cell>
        </row>
        <row r="119">
          <cell r="U119" t="e">
            <v>#REF!</v>
          </cell>
          <cell r="X119" t="e">
            <v>#DIV/0!</v>
          </cell>
        </row>
        <row r="120">
          <cell r="U120" t="e">
            <v>#REF!</v>
          </cell>
          <cell r="X120" t="e">
            <v>#REF!</v>
          </cell>
        </row>
        <row r="121">
          <cell r="U121">
            <v>0</v>
          </cell>
          <cell r="X121">
            <v>0</v>
          </cell>
        </row>
        <row r="123">
          <cell r="U123">
            <v>7.59</v>
          </cell>
          <cell r="X123" t="e">
            <v>#DIV/0!</v>
          </cell>
        </row>
        <row r="124">
          <cell r="U124">
            <v>0</v>
          </cell>
        </row>
        <row r="125">
          <cell r="T125">
            <v>0</v>
          </cell>
          <cell r="U125" t="e">
            <v>#REF!</v>
          </cell>
          <cell r="X125" t="e">
            <v>#VALUE!</v>
          </cell>
        </row>
        <row r="126">
          <cell r="U126">
            <v>25363</v>
          </cell>
          <cell r="V126">
            <v>25363</v>
          </cell>
        </row>
        <row r="128">
          <cell r="T128">
            <v>300</v>
          </cell>
          <cell r="U128">
            <v>300</v>
          </cell>
        </row>
        <row r="129">
          <cell r="J129">
            <v>0</v>
          </cell>
          <cell r="U129">
            <v>0</v>
          </cell>
        </row>
        <row r="131">
          <cell r="T131">
            <v>0</v>
          </cell>
          <cell r="U131" t="e">
            <v>#REF!</v>
          </cell>
          <cell r="V131">
            <v>25363</v>
          </cell>
          <cell r="W131" t="e">
            <v>#REF!</v>
          </cell>
          <cell r="X131">
            <v>0</v>
          </cell>
        </row>
        <row r="132">
          <cell r="U132">
            <v>187.5</v>
          </cell>
          <cell r="V132">
            <v>187.5</v>
          </cell>
        </row>
        <row r="133">
          <cell r="U133" t="e">
            <v>#REF!</v>
          </cell>
          <cell r="V133">
            <v>25550.5</v>
          </cell>
          <cell r="W133" t="e">
            <v>#REF!</v>
          </cell>
        </row>
        <row r="134">
          <cell r="X134" t="e">
            <v>#REF!</v>
          </cell>
          <cell r="Y134" t="e">
            <v>#VALUE!</v>
          </cell>
          <cell r="Z134" t="e">
            <v>#REF!</v>
          </cell>
          <cell r="AA134" t="e">
            <v>#REF!</v>
          </cell>
        </row>
        <row r="135">
          <cell r="U135" t="e">
            <v>#REF!</v>
          </cell>
          <cell r="V135" t="e">
            <v>#REF!</v>
          </cell>
          <cell r="W135" t="e">
            <v>#REF!</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U138" t="e">
            <v>#REF!</v>
          </cell>
        </row>
        <row r="139">
          <cell r="C139">
            <v>40</v>
          </cell>
        </row>
        <row r="143">
          <cell r="C143">
            <v>17.179166666666667</v>
          </cell>
        </row>
        <row r="144">
          <cell r="N144" t="str">
            <v xml:space="preserve">                   КОРИГУВАННЯ   ПЛАНУ   НА   СЕРПЕНЬ  1998 р</v>
          </cell>
        </row>
        <row r="145">
          <cell r="C145"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row>
        <row r="151">
          <cell r="C151" t="e">
            <v>#REF!</v>
          </cell>
          <cell r="I151" t="e">
            <v>#REF!</v>
          </cell>
        </row>
        <row r="152">
          <cell r="C152">
            <v>57</v>
          </cell>
        </row>
        <row r="153">
          <cell r="C153">
            <v>0</v>
          </cell>
        </row>
        <row r="154">
          <cell r="Y154">
            <v>1507.2</v>
          </cell>
        </row>
        <row r="155">
          <cell r="O155">
            <v>250</v>
          </cell>
          <cell r="X155" t="str">
            <v>ОЧИК.18.02.</v>
          </cell>
        </row>
        <row r="157">
          <cell r="C157" t="str">
            <v>АПАРАТ ВСЬОГО</v>
          </cell>
          <cell r="D157" t="str">
            <v>АПАРАТ ЕЛЕКТРО</v>
          </cell>
          <cell r="E157" t="str">
            <v>АПАРАТ ТЕПЛО</v>
          </cell>
          <cell r="I157" t="str">
            <v>ККМ</v>
          </cell>
          <cell r="J157" t="str">
            <v>КТМ</v>
          </cell>
          <cell r="M157" t="str">
            <v>ТЕЦ-5 ВСЬОГО</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60">
          <cell r="J160" t="e">
            <v>#REF!</v>
          </cell>
          <cell r="M160" t="e">
            <v>#REF!</v>
          </cell>
          <cell r="N160" t="e">
            <v>#REF!</v>
          </cell>
          <cell r="U160" t="e">
            <v>#REF!</v>
          </cell>
          <cell r="X160">
            <v>221.49122807017542</v>
          </cell>
        </row>
        <row r="161">
          <cell r="J161" t="e">
            <v>#REF!</v>
          </cell>
          <cell r="M161" t="e">
            <v>#REF!</v>
          </cell>
          <cell r="N161" t="e">
            <v>#REF!</v>
          </cell>
          <cell r="U161" t="e">
            <v>#REF!</v>
          </cell>
          <cell r="X161">
            <v>252.49999999999997</v>
          </cell>
        </row>
        <row r="162">
          <cell r="I162">
            <v>0</v>
          </cell>
          <cell r="J162">
            <v>82.5</v>
          </cell>
          <cell r="M162">
            <v>82.5</v>
          </cell>
          <cell r="N162">
            <v>82.5</v>
          </cell>
          <cell r="Q162">
            <v>63.33</v>
          </cell>
          <cell r="R162">
            <v>63.33</v>
          </cell>
          <cell r="S162">
            <v>63.33</v>
          </cell>
          <cell r="T162">
            <v>63.33</v>
          </cell>
          <cell r="U162">
            <v>82.5</v>
          </cell>
          <cell r="X162">
            <v>66</v>
          </cell>
        </row>
        <row r="163">
          <cell r="I163">
            <v>0</v>
          </cell>
          <cell r="J163" t="e">
            <v>#REF!</v>
          </cell>
          <cell r="M163" t="e">
            <v>#REF!</v>
          </cell>
          <cell r="N163" t="e">
            <v>#REF!</v>
          </cell>
          <cell r="U163" t="e">
            <v>#REF!</v>
          </cell>
          <cell r="X163">
            <v>128.964</v>
          </cell>
        </row>
        <row r="164">
          <cell r="J164" t="e">
            <v>#REF!</v>
          </cell>
          <cell r="M164" t="e">
            <v>#REF!</v>
          </cell>
          <cell r="N164" t="e">
            <v>#REF!</v>
          </cell>
          <cell r="U164" t="e">
            <v>#REF!</v>
          </cell>
          <cell r="X164">
            <v>28564</v>
          </cell>
        </row>
        <row r="165">
          <cell r="U165" t="e">
            <v>#REF!</v>
          </cell>
        </row>
        <row r="166">
          <cell r="J166" t="e">
            <v>#REF!</v>
          </cell>
          <cell r="M166" t="e">
            <v>#REF!</v>
          </cell>
          <cell r="N166" t="e">
            <v>#REF!</v>
          </cell>
          <cell r="U166" t="e">
            <v>#REF!</v>
          </cell>
        </row>
        <row r="167">
          <cell r="J167" t="e">
            <v>#REF!</v>
          </cell>
          <cell r="M167" t="e">
            <v>#REF!</v>
          </cell>
          <cell r="N167" t="e">
            <v>#REF!</v>
          </cell>
          <cell r="U167" t="e">
            <v>#REF!</v>
          </cell>
        </row>
        <row r="168">
          <cell r="J168">
            <v>63.33</v>
          </cell>
          <cell r="M168">
            <v>63.33</v>
          </cell>
          <cell r="P168">
            <v>63.33</v>
          </cell>
          <cell r="U168">
            <v>63.33</v>
          </cell>
        </row>
        <row r="169">
          <cell r="J169" t="e">
            <v>#REF!</v>
          </cell>
          <cell r="M169" t="e">
            <v>#REF!</v>
          </cell>
          <cell r="P169" t="e">
            <v>#REF!</v>
          </cell>
          <cell r="U169" t="e">
            <v>#REF!</v>
          </cell>
        </row>
        <row r="170">
          <cell r="J170" t="e">
            <v>#REF!</v>
          </cell>
          <cell r="M170" t="e">
            <v>#REF!</v>
          </cell>
          <cell r="P170" t="e">
            <v>#REF!</v>
          </cell>
          <cell r="U170" t="e">
            <v>#REF!</v>
          </cell>
        </row>
        <row r="171">
          <cell r="U171" t="e">
            <v>#REF!</v>
          </cell>
        </row>
        <row r="172">
          <cell r="J172" t="e">
            <v>#REF!</v>
          </cell>
          <cell r="M172" t="e">
            <v>#REF!</v>
          </cell>
          <cell r="P172" t="e">
            <v>#REF!</v>
          </cell>
          <cell r="U172" t="e">
            <v>#REF!</v>
          </cell>
          <cell r="X172">
            <v>75.839416058394164</v>
          </cell>
        </row>
        <row r="173">
          <cell r="J173">
            <v>0</v>
          </cell>
          <cell r="M173" t="e">
            <v>#REF!</v>
          </cell>
          <cell r="P173" t="e">
            <v>#REF!</v>
          </cell>
          <cell r="U173" t="e">
            <v>#REF!</v>
          </cell>
          <cell r="X173">
            <v>103.9</v>
          </cell>
        </row>
        <row r="174">
          <cell r="C174">
            <v>75</v>
          </cell>
          <cell r="I174">
            <v>75</v>
          </cell>
          <cell r="T174">
            <v>0</v>
          </cell>
          <cell r="X174">
            <v>99.938587512794271</v>
          </cell>
          <cell r="AA174">
            <v>75</v>
          </cell>
        </row>
        <row r="175">
          <cell r="J175">
            <v>0</v>
          </cell>
          <cell r="K175">
            <v>0</v>
          </cell>
          <cell r="L175">
            <v>0</v>
          </cell>
          <cell r="M175" t="e">
            <v>#REF!</v>
          </cell>
          <cell r="P175" t="e">
            <v>#REF!</v>
          </cell>
          <cell r="U175" t="e">
            <v>#REF!</v>
          </cell>
          <cell r="X175">
            <v>195.28</v>
          </cell>
        </row>
        <row r="176">
          <cell r="J176" t="e">
            <v>#REF!</v>
          </cell>
          <cell r="M176" t="e">
            <v>#REF!</v>
          </cell>
          <cell r="P176" t="e">
            <v>#REF!</v>
          </cell>
          <cell r="U176" t="e">
            <v>#REF!</v>
          </cell>
          <cell r="X176">
            <v>14810</v>
          </cell>
        </row>
        <row r="177">
          <cell r="M177" t="e">
            <v>#REF!</v>
          </cell>
          <cell r="P177" t="e">
            <v>#REF!</v>
          </cell>
          <cell r="U177" t="e">
            <v>#REF!</v>
          </cell>
          <cell r="V177" t="e">
            <v>#REF!</v>
          </cell>
        </row>
        <row r="178">
          <cell r="J178" t="e">
            <v>#REF!</v>
          </cell>
          <cell r="M178" t="e">
            <v>#REF!</v>
          </cell>
          <cell r="N178" t="e">
            <v>#REF!</v>
          </cell>
          <cell r="O178" t="e">
            <v>#REF!</v>
          </cell>
          <cell r="P178" t="e">
            <v>#REF!</v>
          </cell>
          <cell r="Q178" t="e">
            <v>#REF!</v>
          </cell>
          <cell r="R178" t="e">
            <v>#REF!</v>
          </cell>
          <cell r="U178" t="e">
            <v>#REF!</v>
          </cell>
          <cell r="V178" t="e">
            <v>#REF!</v>
          </cell>
          <cell r="W178" t="e">
            <v>#REF!</v>
          </cell>
          <cell r="X178">
            <v>356.4</v>
          </cell>
          <cell r="Y178">
            <v>74.900000000000006</v>
          </cell>
          <cell r="Z178">
            <v>281.5</v>
          </cell>
        </row>
        <row r="179">
          <cell r="J179" t="e">
            <v>#REF!</v>
          </cell>
          <cell r="M179" t="e">
            <v>#REF!</v>
          </cell>
          <cell r="N179" t="e">
            <v>#REF!</v>
          </cell>
          <cell r="O179" t="e">
            <v>#REF!</v>
          </cell>
          <cell r="P179" t="e">
            <v>#REF!</v>
          </cell>
          <cell r="Q179" t="e">
            <v>#REF!</v>
          </cell>
          <cell r="R179" t="e">
            <v>#REF!</v>
          </cell>
          <cell r="U179" t="e">
            <v>#REF!</v>
          </cell>
          <cell r="V179" t="e">
            <v>#REF!</v>
          </cell>
          <cell r="W179" t="e">
            <v>#REF!</v>
          </cell>
          <cell r="X179">
            <v>43374</v>
          </cell>
          <cell r="Y179">
            <v>9115.3552188552203</v>
          </cell>
          <cell r="Z179">
            <v>34258.64478114478</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U181" t="e">
            <v>#REF!</v>
          </cell>
          <cell r="V181" t="e">
            <v>#REF!</v>
          </cell>
          <cell r="W181" t="e">
            <v>#REF!</v>
          </cell>
          <cell r="X181">
            <v>52</v>
          </cell>
          <cell r="Y181">
            <v>52</v>
          </cell>
        </row>
        <row r="182">
          <cell r="M182" t="e">
            <v>#REF!</v>
          </cell>
          <cell r="P182" t="e">
            <v>#REF!</v>
          </cell>
          <cell r="U182" t="e">
            <v>#REF!</v>
          </cell>
          <cell r="V182" t="e">
            <v>#REF!</v>
          </cell>
          <cell r="W182" t="e">
            <v>#REF!</v>
          </cell>
          <cell r="X182">
            <v>43426</v>
          </cell>
          <cell r="Y182">
            <v>9167.3552188552203</v>
          </cell>
          <cell r="Z182">
            <v>34258.64478114478</v>
          </cell>
        </row>
        <row r="183">
          <cell r="U183" t="e">
            <v>#REF!</v>
          </cell>
        </row>
        <row r="185">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row>
        <row r="186">
          <cell r="N186">
            <v>130.30000000000001</v>
          </cell>
          <cell r="O186">
            <v>68</v>
          </cell>
          <cell r="Q186">
            <v>233.6</v>
          </cell>
          <cell r="R186">
            <v>67</v>
          </cell>
        </row>
        <row r="187">
          <cell r="N187">
            <v>193</v>
          </cell>
          <cell r="O187">
            <v>164.8</v>
          </cell>
          <cell r="Q187">
            <v>198.5</v>
          </cell>
          <cell r="R187">
            <v>163.30000000000001</v>
          </cell>
        </row>
        <row r="188">
          <cell r="N188">
            <v>303.89999999999998</v>
          </cell>
          <cell r="O188">
            <v>112.3</v>
          </cell>
          <cell r="Q188">
            <v>301.2</v>
          </cell>
          <cell r="R188">
            <v>115.6</v>
          </cell>
        </row>
        <row r="189">
          <cell r="N189">
            <v>110.89999999999998</v>
          </cell>
          <cell r="O189">
            <v>-52.500000000000014</v>
          </cell>
          <cell r="Q189">
            <v>102.69999999999999</v>
          </cell>
          <cell r="R189">
            <v>-47.700000000000017</v>
          </cell>
        </row>
        <row r="190">
          <cell r="N190" t="e">
            <v>#REF!</v>
          </cell>
          <cell r="O190" t="e">
            <v>#REF!</v>
          </cell>
          <cell r="Q190" t="e">
            <v>#REF!</v>
          </cell>
          <cell r="R190" t="e">
            <v>#REF!</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8">
          <cell r="Y198">
            <v>1507.2</v>
          </cell>
        </row>
        <row r="214">
          <cell r="M214" t="str">
            <v>ЗАТВЕРДЖУЮ</v>
          </cell>
        </row>
        <row r="215">
          <cell r="M215" t="str">
            <v>ГОЛОВА ПРАЛІННЯ АК КЕ</v>
          </cell>
        </row>
        <row r="216">
          <cell r="M216" t="str">
            <v xml:space="preserve">                        І.В.ПЛАЧКОВ</v>
          </cell>
          <cell r="N216" t="str">
            <v xml:space="preserve">      І.В.ПЛАЧКОВ</v>
          </cell>
        </row>
        <row r="223">
          <cell r="C223" t="str">
            <v>ПОТРЕБА   В КОШТАХ НА  червень 1998 року</v>
          </cell>
        </row>
        <row r="224">
          <cell r="C224" t="str">
            <v>ПО ФІЛІАЛАХ АК КИЇВЕНЕРГО</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V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row>
        <row r="235">
          <cell r="C235" t="e">
            <v>#REF!</v>
          </cell>
          <cell r="I235" t="e">
            <v>#REF!</v>
          </cell>
          <cell r="J235" t="e">
            <v>#REF!</v>
          </cell>
          <cell r="M235" t="e">
            <v>#REF!</v>
          </cell>
          <cell r="P235" t="e">
            <v>#REF!</v>
          </cell>
          <cell r="S235" t="e">
            <v>#REF!</v>
          </cell>
          <cell r="U235" t="e">
            <v>#REF!</v>
          </cell>
          <cell r="V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row>
        <row r="237">
          <cell r="C237" t="e">
            <v>#REF!</v>
          </cell>
          <cell r="I237" t="e">
            <v>#REF!</v>
          </cell>
          <cell r="J237" t="e">
            <v>#REF!</v>
          </cell>
          <cell r="M237" t="e">
            <v>#REF!</v>
          </cell>
          <cell r="P237" t="e">
            <v>#REF!</v>
          </cell>
          <cell r="S237">
            <v>0</v>
          </cell>
          <cell r="U237" t="e">
            <v>#REF!</v>
          </cell>
          <cell r="V237" t="e">
            <v>#REF!</v>
          </cell>
        </row>
        <row r="238">
          <cell r="C238" t="e">
            <v>#REF!</v>
          </cell>
          <cell r="I238" t="e">
            <v>#REF!</v>
          </cell>
          <cell r="J238" t="e">
            <v>#REF!</v>
          </cell>
          <cell r="M238" t="e">
            <v>#REF!</v>
          </cell>
          <cell r="P238" t="e">
            <v>#REF!</v>
          </cell>
          <cell r="S238" t="e">
            <v>#REF!</v>
          </cell>
          <cell r="U238" t="e">
            <v>#REF!</v>
          </cell>
          <cell r="V238" t="e">
            <v>#REF!</v>
          </cell>
          <cell r="X238">
            <v>6</v>
          </cell>
          <cell r="Y238">
            <v>6</v>
          </cell>
          <cell r="Z238">
            <v>12</v>
          </cell>
        </row>
        <row r="239">
          <cell r="C239">
            <v>0</v>
          </cell>
          <cell r="U239">
            <v>0</v>
          </cell>
          <cell r="V239">
            <v>0</v>
          </cell>
        </row>
        <row r="240">
          <cell r="C240">
            <v>2421.3333333333335</v>
          </cell>
          <cell r="U240">
            <v>2421.3333333333335</v>
          </cell>
          <cell r="V240">
            <v>2421.3333333333335</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row>
        <row r="242">
          <cell r="V242">
            <v>0</v>
          </cell>
        </row>
        <row r="243">
          <cell r="C243" t="e">
            <v>#REF!</v>
          </cell>
          <cell r="I243" t="e">
            <v>#REF!</v>
          </cell>
          <cell r="J243" t="e">
            <v>#REF!</v>
          </cell>
          <cell r="M243" t="e">
            <v>#REF!</v>
          </cell>
          <cell r="P243" t="e">
            <v>#REF!</v>
          </cell>
          <cell r="S243" t="e">
            <v>#REF!</v>
          </cell>
          <cell r="U243" t="e">
            <v>#REF!</v>
          </cell>
          <cell r="V243" t="e">
            <v>#REF!</v>
          </cell>
        </row>
        <row r="244">
          <cell r="C244">
            <v>40</v>
          </cell>
          <cell r="I244">
            <v>0</v>
          </cell>
          <cell r="J244">
            <v>0</v>
          </cell>
          <cell r="M244">
            <v>0</v>
          </cell>
          <cell r="P244">
            <v>0</v>
          </cell>
          <cell r="S244">
            <v>0</v>
          </cell>
          <cell r="U244">
            <v>0</v>
          </cell>
          <cell r="V244">
            <v>40</v>
          </cell>
        </row>
        <row r="245">
          <cell r="V245">
            <v>0</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row>
        <row r="248">
          <cell r="V248">
            <v>0</v>
          </cell>
        </row>
        <row r="249">
          <cell r="C249" t="e">
            <v>#REF!</v>
          </cell>
          <cell r="I249" t="e">
            <v>#REF!</v>
          </cell>
          <cell r="J249" t="e">
            <v>#REF!</v>
          </cell>
          <cell r="M249" t="e">
            <v>#REF!</v>
          </cell>
          <cell r="P249" t="e">
            <v>#REF!</v>
          </cell>
          <cell r="S249">
            <v>0</v>
          </cell>
          <cell r="U249" t="e">
            <v>#REF!</v>
          </cell>
          <cell r="V249" t="e">
            <v>#REF!</v>
          </cell>
        </row>
        <row r="250">
          <cell r="C250" t="e">
            <v>#REF!</v>
          </cell>
          <cell r="I250" t="e">
            <v>#REF!</v>
          </cell>
          <cell r="J250" t="e">
            <v>#REF!</v>
          </cell>
          <cell r="M250" t="e">
            <v>#REF!</v>
          </cell>
          <cell r="P250" t="e">
            <v>#REF!</v>
          </cell>
          <cell r="S250">
            <v>0</v>
          </cell>
          <cell r="U250" t="e">
            <v>#REF!</v>
          </cell>
          <cell r="V250" t="e">
            <v>#REF!</v>
          </cell>
        </row>
        <row r="251">
          <cell r="V251">
            <v>0</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row>
        <row r="253">
          <cell r="C253" t="e">
            <v>#REF!</v>
          </cell>
          <cell r="I253" t="e">
            <v>#REF!</v>
          </cell>
          <cell r="J253" t="e">
            <v>#REF!</v>
          </cell>
          <cell r="M253" t="e">
            <v>#REF!</v>
          </cell>
          <cell r="P253" t="e">
            <v>#REF!</v>
          </cell>
          <cell r="S253">
            <v>0</v>
          </cell>
          <cell r="U253" t="e">
            <v>#REF!</v>
          </cell>
          <cell r="V253" t="e">
            <v>#REF!</v>
          </cell>
        </row>
        <row r="254">
          <cell r="I254">
            <v>20</v>
          </cell>
          <cell r="J254">
            <v>152</v>
          </cell>
          <cell r="M254">
            <v>20</v>
          </cell>
          <cell r="P254">
            <v>10</v>
          </cell>
          <cell r="U254">
            <v>202</v>
          </cell>
          <cell r="V254">
            <v>202</v>
          </cell>
        </row>
        <row r="255">
          <cell r="I255" t="e">
            <v>#REF!</v>
          </cell>
          <cell r="U255" t="e">
            <v>#REF!</v>
          </cell>
          <cell r="V255" t="e">
            <v>#REF!</v>
          </cell>
        </row>
        <row r="256">
          <cell r="C256" t="e">
            <v>#REF!</v>
          </cell>
          <cell r="I256">
            <v>0</v>
          </cell>
          <cell r="J256">
            <v>0</v>
          </cell>
          <cell r="M256" t="e">
            <v>#REF!</v>
          </cell>
          <cell r="P256" t="e">
            <v>#REF!</v>
          </cell>
          <cell r="S256">
            <v>0</v>
          </cell>
          <cell r="U256" t="e">
            <v>#REF!</v>
          </cell>
          <cell r="V256" t="e">
            <v>#REF!</v>
          </cell>
        </row>
        <row r="257">
          <cell r="C257" t="e">
            <v>#REF!</v>
          </cell>
          <cell r="I257" t="e">
            <v>#REF!</v>
          </cell>
          <cell r="J257" t="e">
            <v>#REF!</v>
          </cell>
          <cell r="M257" t="e">
            <v>#REF!</v>
          </cell>
          <cell r="P257" t="e">
            <v>#REF!</v>
          </cell>
          <cell r="S257">
            <v>0</v>
          </cell>
          <cell r="U257" t="e">
            <v>#REF!</v>
          </cell>
          <cell r="V257" t="e">
            <v>#REF!</v>
          </cell>
        </row>
        <row r="258">
          <cell r="C258" t="e">
            <v>#REF!</v>
          </cell>
          <cell r="I258">
            <v>0</v>
          </cell>
          <cell r="J258">
            <v>0</v>
          </cell>
          <cell r="M258" t="e">
            <v>#REF!</v>
          </cell>
          <cell r="N258" t="e">
            <v>#REF!</v>
          </cell>
          <cell r="O258" t="e">
            <v>#REF!</v>
          </cell>
          <cell r="P258" t="e">
            <v>#REF!</v>
          </cell>
          <cell r="Q258" t="e">
            <v>#REF!</v>
          </cell>
          <cell r="R258" t="e">
            <v>#REF!</v>
          </cell>
          <cell r="S258">
            <v>0</v>
          </cell>
        </row>
        <row r="259">
          <cell r="C259" t="e">
            <v>#REF!</v>
          </cell>
          <cell r="I259" t="e">
            <v>#REF!</v>
          </cell>
          <cell r="J259" t="e">
            <v>#REF!</v>
          </cell>
          <cell r="M259" t="e">
            <v>#REF!</v>
          </cell>
          <cell r="P259" t="e">
            <v>#REF!</v>
          </cell>
          <cell r="S259" t="e">
            <v>#REF!</v>
          </cell>
          <cell r="U259" t="e">
            <v>#REF!</v>
          </cell>
          <cell r="V259" t="e">
            <v>#REF!</v>
          </cell>
        </row>
        <row r="260">
          <cell r="C260" t="e">
            <v>#REF!</v>
          </cell>
          <cell r="I260" t="e">
            <v>#REF!</v>
          </cell>
          <cell r="J260" t="e">
            <v>#REF!</v>
          </cell>
          <cell r="M260" t="e">
            <v>#REF!</v>
          </cell>
          <cell r="P260" t="e">
            <v>#REF!</v>
          </cell>
          <cell r="S260" t="e">
            <v>#REF!</v>
          </cell>
          <cell r="U260" t="e">
            <v>#REF!</v>
          </cell>
          <cell r="V260" t="e">
            <v>#REF!</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75">
          <cell r="N275" t="str">
            <v>Собівартість</v>
          </cell>
        </row>
        <row r="276">
          <cell r="P276">
            <v>-25</v>
          </cell>
        </row>
        <row r="277">
          <cell r="P277">
            <v>-1.375</v>
          </cell>
        </row>
        <row r="278">
          <cell r="P278">
            <v>-8</v>
          </cell>
        </row>
        <row r="279">
          <cell r="P279">
            <v>-2.1590909090909096</v>
          </cell>
        </row>
        <row r="285">
          <cell r="N285" t="str">
            <v>ФМЗ ( з відрахуван)</v>
          </cell>
          <cell r="P285">
            <v>25</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5">
          <cell r="W25" t="str">
            <v xml:space="preserve">        </v>
          </cell>
          <cell r="X25" t="str">
            <v>ПЛАЧКОВ І.В.</v>
          </cell>
        </row>
        <row r="26">
          <cell r="W26" t="str">
            <v>ЗАТВЕРДЖУЮ</v>
          </cell>
        </row>
        <row r="28">
          <cell r="S28" t="str">
            <v>ЗАТВЕРДЖУЮ</v>
          </cell>
        </row>
        <row r="29">
          <cell r="S29" t="str">
            <v>ГОЛОВА ПРАЛІННЯ  КЕ</v>
          </cell>
        </row>
        <row r="32">
          <cell r="S32" t="str">
            <v xml:space="preserve">                   ПЛАЧКОВ І.В.</v>
          </cell>
          <cell r="T32" t="str">
            <v>І.В.ПЛАЧКОВ</v>
          </cell>
        </row>
        <row r="33">
          <cell r="W33" t="str">
            <v xml:space="preserve">                      ПЛАЧКОВ І.В.</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X37">
            <v>383</v>
          </cell>
        </row>
        <row r="38">
          <cell r="N38">
            <v>200.95</v>
          </cell>
          <cell r="Q38">
            <v>135.85</v>
          </cell>
          <cell r="X38">
            <v>336.79999999999995</v>
          </cell>
        </row>
        <row r="39">
          <cell r="X39">
            <v>0</v>
          </cell>
        </row>
        <row r="40">
          <cell r="X40">
            <v>199.5</v>
          </cell>
        </row>
        <row r="41">
          <cell r="X41">
            <v>0</v>
          </cell>
        </row>
        <row r="42">
          <cell r="X42">
            <v>0</v>
          </cell>
        </row>
        <row r="43">
          <cell r="X43">
            <v>480.7</v>
          </cell>
        </row>
        <row r="44">
          <cell r="I44">
            <v>0</v>
          </cell>
          <cell r="X44">
            <v>480.7</v>
          </cell>
        </row>
        <row r="45">
          <cell r="J45">
            <v>330</v>
          </cell>
          <cell r="O45">
            <v>280</v>
          </cell>
          <cell r="R45">
            <v>320</v>
          </cell>
          <cell r="Y45">
            <v>930</v>
          </cell>
        </row>
        <row r="46">
          <cell r="Y46">
            <v>0</v>
          </cell>
        </row>
        <row r="47">
          <cell r="J47">
            <v>330</v>
          </cell>
          <cell r="O47">
            <v>280</v>
          </cell>
          <cell r="R47">
            <v>320</v>
          </cell>
          <cell r="Y47">
            <v>812</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M50">
            <v>2</v>
          </cell>
          <cell r="N50">
            <v>1</v>
          </cell>
          <cell r="O50">
            <v>1</v>
          </cell>
          <cell r="P50">
            <v>4</v>
          </cell>
          <cell r="Q50">
            <v>2</v>
          </cell>
          <cell r="R50">
            <v>2</v>
          </cell>
          <cell r="V50">
            <v>0</v>
          </cell>
          <cell r="W50">
            <v>298.7</v>
          </cell>
          <cell r="X50">
            <v>23</v>
          </cell>
          <cell r="Y50">
            <v>275.7</v>
          </cell>
        </row>
        <row r="51">
          <cell r="C51">
            <v>0</v>
          </cell>
          <cell r="D51">
            <v>0</v>
          </cell>
          <cell r="E51">
            <v>0</v>
          </cell>
          <cell r="I51">
            <v>0</v>
          </cell>
          <cell r="M51">
            <v>42.300000000000004</v>
          </cell>
          <cell r="N51">
            <v>24</v>
          </cell>
          <cell r="O51">
            <v>18.300000000000004</v>
          </cell>
          <cell r="P51">
            <v>91.8</v>
          </cell>
          <cell r="Q51">
            <v>36</v>
          </cell>
          <cell r="R51">
            <v>55.8</v>
          </cell>
          <cell r="V51">
            <v>0</v>
          </cell>
          <cell r="W51">
            <v>134.1</v>
          </cell>
          <cell r="X51">
            <v>60</v>
          </cell>
          <cell r="Y51">
            <v>74.099999999999994</v>
          </cell>
        </row>
        <row r="52">
          <cell r="C52">
            <v>200</v>
          </cell>
          <cell r="D52">
            <v>72</v>
          </cell>
          <cell r="E52">
            <v>128</v>
          </cell>
          <cell r="V52">
            <v>0</v>
          </cell>
          <cell r="W52">
            <v>200</v>
          </cell>
          <cell r="X52">
            <v>72</v>
          </cell>
          <cell r="Y52">
            <v>128</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0</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V57">
            <v>0</v>
          </cell>
          <cell r="W57" t="e">
            <v>#REF!</v>
          </cell>
          <cell r="X57" t="e">
            <v>#REF!</v>
          </cell>
          <cell r="Y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V64">
            <v>0</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V65">
            <v>0</v>
          </cell>
          <cell r="W65" t="e">
            <v>#REF!</v>
          </cell>
          <cell r="X65" t="e">
            <v>#REF!</v>
          </cell>
          <cell r="Y65" t="e">
            <v>#REF!</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V67">
            <v>0</v>
          </cell>
          <cell r="W67" t="e">
            <v>#REF!</v>
          </cell>
          <cell r="X67" t="e">
            <v>#REF!</v>
          </cell>
          <cell r="Y67" t="e">
            <v>#REF!</v>
          </cell>
        </row>
        <row r="68">
          <cell r="C68" t="e">
            <v>#REF!</v>
          </cell>
          <cell r="D68" t="e">
            <v>#REF!</v>
          </cell>
          <cell r="I68" t="e">
            <v>#REF!</v>
          </cell>
          <cell r="J68" t="e">
            <v>#REF!</v>
          </cell>
          <cell r="K68" t="e">
            <v>#REF!</v>
          </cell>
          <cell r="L68" t="e">
            <v>#REF!</v>
          </cell>
          <cell r="M68" t="e">
            <v>#REF!</v>
          </cell>
          <cell r="N68" t="e">
            <v>#REF!</v>
          </cell>
          <cell r="O68" t="e">
            <v>#REF!</v>
          </cell>
          <cell r="P68" t="e">
            <v>#REF!</v>
          </cell>
          <cell r="Q68" t="e">
            <v>#REF!</v>
          </cell>
          <cell r="R68" t="e">
            <v>#REF!</v>
          </cell>
          <cell r="V68">
            <v>0</v>
          </cell>
          <cell r="W68" t="e">
            <v>#REF!</v>
          </cell>
          <cell r="X68" t="e">
            <v>#REF!</v>
          </cell>
          <cell r="Y68" t="e">
            <v>#REF!</v>
          </cell>
        </row>
        <row r="69">
          <cell r="C69" t="e">
            <v>#REF!</v>
          </cell>
          <cell r="D69" t="e">
            <v>#REF!</v>
          </cell>
          <cell r="I69" t="e">
            <v>#REF!</v>
          </cell>
          <cell r="J69" t="e">
            <v>#REF!</v>
          </cell>
          <cell r="K69" t="e">
            <v>#REF!</v>
          </cell>
          <cell r="L69" t="e">
            <v>#REF!</v>
          </cell>
          <cell r="M69" t="e">
            <v>#REF!</v>
          </cell>
          <cell r="N69" t="e">
            <v>#REF!</v>
          </cell>
          <cell r="O69" t="e">
            <v>#REF!</v>
          </cell>
          <cell r="P69" t="e">
            <v>#REF!</v>
          </cell>
          <cell r="Q69" t="e">
            <v>#REF!</v>
          </cell>
          <cell r="R69" t="e">
            <v>#REF!</v>
          </cell>
          <cell r="V69">
            <v>0</v>
          </cell>
          <cell r="W69" t="e">
            <v>#REF!</v>
          </cell>
          <cell r="X69" t="e">
            <v>#REF!</v>
          </cell>
          <cell r="Y69" t="e">
            <v>#REF!</v>
          </cell>
        </row>
        <row r="70">
          <cell r="C70" t="e">
            <v>#REF!</v>
          </cell>
          <cell r="D70" t="e">
            <v>#REF!</v>
          </cell>
          <cell r="I70" t="e">
            <v>#REF!</v>
          </cell>
          <cell r="J70" t="e">
            <v>#REF!</v>
          </cell>
          <cell r="K70" t="e">
            <v>#REF!</v>
          </cell>
          <cell r="L70" t="e">
            <v>#REF!</v>
          </cell>
          <cell r="M70" t="e">
            <v>#REF!</v>
          </cell>
          <cell r="N70" t="e">
            <v>#REF!</v>
          </cell>
          <cell r="O70" t="e">
            <v>#REF!</v>
          </cell>
          <cell r="P70" t="e">
            <v>#REF!</v>
          </cell>
          <cell r="Q70" t="e">
            <v>#REF!</v>
          </cell>
          <cell r="R70" t="e">
            <v>#REF!</v>
          </cell>
          <cell r="V70">
            <v>0</v>
          </cell>
          <cell r="W70" t="e">
            <v>#REF!</v>
          </cell>
          <cell r="X70" t="e">
            <v>#REF!</v>
          </cell>
          <cell r="Y70" t="e">
            <v>#REF!</v>
          </cell>
        </row>
        <row r="71">
          <cell r="C71" t="e">
            <v>#REF!</v>
          </cell>
          <cell r="D71" t="e">
            <v>#REF!</v>
          </cell>
          <cell r="I71" t="e">
            <v>#REF!</v>
          </cell>
          <cell r="J71" t="e">
            <v>#REF!</v>
          </cell>
          <cell r="K71" t="e">
            <v>#REF!</v>
          </cell>
          <cell r="L71" t="e">
            <v>#REF!</v>
          </cell>
          <cell r="M71" t="e">
            <v>#REF!</v>
          </cell>
          <cell r="N71" t="e">
            <v>#REF!</v>
          </cell>
          <cell r="O71" t="e">
            <v>#REF!</v>
          </cell>
          <cell r="P71" t="e">
            <v>#REF!</v>
          </cell>
          <cell r="Q71" t="e">
            <v>#REF!</v>
          </cell>
          <cell r="R71" t="e">
            <v>#REF!</v>
          </cell>
          <cell r="V71">
            <v>0</v>
          </cell>
          <cell r="W71" t="e">
            <v>#REF!</v>
          </cell>
          <cell r="X71" t="e">
            <v>#REF!</v>
          </cell>
          <cell r="Y71" t="e">
            <v>#REF!</v>
          </cell>
        </row>
        <row r="72">
          <cell r="C72" t="e">
            <v>#REF!</v>
          </cell>
          <cell r="D72" t="e">
            <v>#REF!</v>
          </cell>
          <cell r="I72" t="e">
            <v>#REF!</v>
          </cell>
          <cell r="J72" t="e">
            <v>#REF!</v>
          </cell>
          <cell r="K72" t="e">
            <v>#REF!</v>
          </cell>
          <cell r="L72" t="e">
            <v>#REF!</v>
          </cell>
          <cell r="M72" t="e">
            <v>#REF!</v>
          </cell>
          <cell r="N72" t="e">
            <v>#REF!</v>
          </cell>
          <cell r="O72">
            <v>0</v>
          </cell>
          <cell r="P72" t="e">
            <v>#REF!</v>
          </cell>
          <cell r="Q72" t="e">
            <v>#REF!</v>
          </cell>
          <cell r="R72" t="e">
            <v>#REF!</v>
          </cell>
          <cell r="V72">
            <v>0</v>
          </cell>
          <cell r="W72" t="e">
            <v>#REF!</v>
          </cell>
          <cell r="X72" t="e">
            <v>#REF!</v>
          </cell>
          <cell r="Y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T76">
            <v>51</v>
          </cell>
          <cell r="U76">
            <v>28</v>
          </cell>
          <cell r="V76">
            <v>23</v>
          </cell>
          <cell r="W76" t="e">
            <v>#REF!</v>
          </cell>
          <cell r="X76" t="e">
            <v>#REF!</v>
          </cell>
          <cell r="Y76" t="e">
            <v>#REF!</v>
          </cell>
          <cell r="AC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V77">
            <v>0</v>
          </cell>
          <cell r="W77" t="e">
            <v>#REF!</v>
          </cell>
          <cell r="X77" t="e">
            <v>#REF!</v>
          </cell>
          <cell r="Y77" t="e">
            <v>#REF!</v>
          </cell>
          <cell r="AC77" t="e">
            <v>#REF!</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W78" t="e">
            <v>#REF!</v>
          </cell>
          <cell r="X78" t="e">
            <v>#REF!</v>
          </cell>
          <cell r="Y78" t="e">
            <v>#REF!</v>
          </cell>
        </row>
        <row r="79">
          <cell r="C79" t="e">
            <v>#REF!</v>
          </cell>
          <cell r="D79" t="e">
            <v>#REF!</v>
          </cell>
          <cell r="E79" t="e">
            <v>#REF!</v>
          </cell>
          <cell r="I79" t="e">
            <v>#REF!</v>
          </cell>
          <cell r="J79" t="e">
            <v>#REF!</v>
          </cell>
          <cell r="K79" t="e">
            <v>#REF!</v>
          </cell>
          <cell r="L79" t="e">
            <v>#REF!</v>
          </cell>
          <cell r="M79" t="e">
            <v>#REF!</v>
          </cell>
          <cell r="N79" t="e">
            <v>#REF!</v>
          </cell>
          <cell r="P79" t="e">
            <v>#REF!</v>
          </cell>
          <cell r="Q79" t="e">
            <v>#REF!</v>
          </cell>
          <cell r="W79" t="e">
            <v>#REF!</v>
          </cell>
          <cell r="X79" t="e">
            <v>#REF!</v>
          </cell>
          <cell r="Y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W81" t="e">
            <v>#REF!</v>
          </cell>
          <cell r="X81" t="e">
            <v>#REF!</v>
          </cell>
          <cell r="Y81" t="e">
            <v>#REF!</v>
          </cell>
          <cell r="Z81" t="e">
            <v>#REF!</v>
          </cell>
          <cell r="AA81" t="e">
            <v>#REF!</v>
          </cell>
          <cell r="AB81" t="e">
            <v>#REF!</v>
          </cell>
          <cell r="AC81" t="e">
            <v>#REF!</v>
          </cell>
        </row>
        <row r="83">
          <cell r="C83" t="e">
            <v>#REF!</v>
          </cell>
          <cell r="D83" t="e">
            <v>#REF!</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W86">
            <v>821</v>
          </cell>
          <cell r="X86">
            <v>571</v>
          </cell>
          <cell r="Y86">
            <v>250</v>
          </cell>
          <cell r="Z86">
            <v>0</v>
          </cell>
          <cell r="AA86">
            <v>0</v>
          </cell>
          <cell r="AB86">
            <v>571</v>
          </cell>
          <cell r="AC86">
            <v>250</v>
          </cell>
        </row>
        <row r="87">
          <cell r="C87" t="e">
            <v>#REF!</v>
          </cell>
          <cell r="D87" t="e">
            <v>#REF!</v>
          </cell>
          <cell r="E87" t="e">
            <v>#REF!</v>
          </cell>
          <cell r="J87">
            <v>0</v>
          </cell>
          <cell r="K87">
            <v>0</v>
          </cell>
          <cell r="L87">
            <v>0</v>
          </cell>
          <cell r="M87">
            <v>0</v>
          </cell>
          <cell r="N87">
            <v>0</v>
          </cell>
          <cell r="O87">
            <v>0</v>
          </cell>
          <cell r="P87">
            <v>0</v>
          </cell>
          <cell r="Q87">
            <v>0</v>
          </cell>
          <cell r="R87">
            <v>0</v>
          </cell>
          <cell r="W87" t="e">
            <v>#REF!</v>
          </cell>
          <cell r="X87" t="e">
            <v>#REF!</v>
          </cell>
          <cell r="Y87" t="e">
            <v>#REF!</v>
          </cell>
          <cell r="Z87">
            <v>0</v>
          </cell>
          <cell r="AA87">
            <v>0</v>
          </cell>
          <cell r="AB87" t="e">
            <v>#REF!</v>
          </cell>
          <cell r="AC87" t="e">
            <v>#REF!</v>
          </cell>
        </row>
        <row r="88">
          <cell r="C88" t="e">
            <v>#REF!</v>
          </cell>
          <cell r="D88" t="e">
            <v>#REF!</v>
          </cell>
          <cell r="E88" t="e">
            <v>#REF!</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W91" t="e">
            <v>#REF!</v>
          </cell>
          <cell r="X91" t="e">
            <v>#REF!</v>
          </cell>
          <cell r="Y91" t="e">
            <v>#REF!</v>
          </cell>
          <cell r="Z91" t="e">
            <v>#REF!</v>
          </cell>
          <cell r="AA91" t="e">
            <v>#REF!</v>
          </cell>
          <cell r="AB91" t="e">
            <v>#REF!</v>
          </cell>
          <cell r="AC91" t="e">
            <v>#REF!</v>
          </cell>
        </row>
        <row r="93">
          <cell r="C93" t="e">
            <v>#REF!</v>
          </cell>
          <cell r="I93" t="e">
            <v>#REF!</v>
          </cell>
          <cell r="J93" t="e">
            <v>#REF!</v>
          </cell>
          <cell r="M93" t="e">
            <v>#REF!</v>
          </cell>
          <cell r="P93" t="e">
            <v>#REF!</v>
          </cell>
          <cell r="S93">
            <v>71</v>
          </cell>
          <cell r="T93">
            <v>139</v>
          </cell>
          <cell r="W93" t="e">
            <v>#REF!</v>
          </cell>
        </row>
        <row r="94">
          <cell r="C94" t="e">
            <v>#REF!</v>
          </cell>
          <cell r="I94" t="e">
            <v>#REF!</v>
          </cell>
          <cell r="J94" t="e">
            <v>#REF!</v>
          </cell>
          <cell r="M94" t="e">
            <v>#REF!</v>
          </cell>
          <cell r="P94" t="e">
            <v>#REF!</v>
          </cell>
          <cell r="S94">
            <v>8</v>
          </cell>
          <cell r="T94">
            <v>75</v>
          </cell>
          <cell r="W94" t="e">
            <v>#REF!</v>
          </cell>
        </row>
        <row r="95">
          <cell r="C95" t="e">
            <v>#REF!</v>
          </cell>
          <cell r="I95" t="e">
            <v>#REF!</v>
          </cell>
          <cell r="J95" t="e">
            <v>#REF!</v>
          </cell>
          <cell r="M95" t="e">
            <v>#REF!</v>
          </cell>
          <cell r="P95" t="e">
            <v>#REF!</v>
          </cell>
          <cell r="S95">
            <v>0</v>
          </cell>
          <cell r="T95">
            <v>54</v>
          </cell>
          <cell r="W95" t="e">
            <v>#REF!</v>
          </cell>
        </row>
        <row r="96">
          <cell r="C96" t="e">
            <v>#REF!</v>
          </cell>
          <cell r="I96" t="e">
            <v>#REF!</v>
          </cell>
          <cell r="J96" t="e">
            <v>#REF!</v>
          </cell>
          <cell r="M96" t="e">
            <v>#REF!</v>
          </cell>
          <cell r="P96" t="e">
            <v>#REF!</v>
          </cell>
          <cell r="S96">
            <v>0</v>
          </cell>
          <cell r="W96" t="e">
            <v>#REF!</v>
          </cell>
        </row>
        <row r="97">
          <cell r="C97" t="e">
            <v>#REF!</v>
          </cell>
          <cell r="I97" t="e">
            <v>#REF!</v>
          </cell>
          <cell r="J97" t="e">
            <v>#REF!</v>
          </cell>
          <cell r="M97" t="e">
            <v>#REF!</v>
          </cell>
          <cell r="P97" t="e">
            <v>#REF!</v>
          </cell>
          <cell r="W97" t="e">
            <v>#REF!</v>
          </cell>
        </row>
        <row r="98">
          <cell r="C98" t="e">
            <v>#REF!</v>
          </cell>
          <cell r="I98" t="e">
            <v>#REF!</v>
          </cell>
          <cell r="J98" t="e">
            <v>#REF!</v>
          </cell>
          <cell r="M98" t="e">
            <v>#REF!</v>
          </cell>
          <cell r="P98" t="e">
            <v>#REF!</v>
          </cell>
          <cell r="W98" t="e">
            <v>#REF!</v>
          </cell>
        </row>
        <row r="99">
          <cell r="C99" t="e">
            <v>#REF!</v>
          </cell>
          <cell r="I99" t="e">
            <v>#REF!</v>
          </cell>
          <cell r="J99" t="e">
            <v>#REF!</v>
          </cell>
          <cell r="M99" t="e">
            <v>#REF!</v>
          </cell>
          <cell r="P99" t="e">
            <v>#REF!</v>
          </cell>
          <cell r="S99">
            <v>3</v>
          </cell>
          <cell r="W99" t="e">
            <v>#REF!</v>
          </cell>
        </row>
        <row r="100">
          <cell r="C100" t="e">
            <v>#REF!</v>
          </cell>
          <cell r="I100" t="e">
            <v>#REF!</v>
          </cell>
          <cell r="J100" t="e">
            <v>#REF!</v>
          </cell>
          <cell r="M100" t="e">
            <v>#REF!</v>
          </cell>
          <cell r="P100" t="e">
            <v>#REF!</v>
          </cell>
          <cell r="S100">
            <v>0</v>
          </cell>
          <cell r="W100" t="e">
            <v>#REF!</v>
          </cell>
        </row>
        <row r="101">
          <cell r="C101" t="e">
            <v>#REF!</v>
          </cell>
          <cell r="I101" t="e">
            <v>#REF!</v>
          </cell>
          <cell r="J101" t="e">
            <v>#REF!</v>
          </cell>
          <cell r="M101" t="e">
            <v>#REF!</v>
          </cell>
          <cell r="P101" t="e">
            <v>#REF!</v>
          </cell>
          <cell r="S101">
            <v>0</v>
          </cell>
          <cell r="W101" t="e">
            <v>#REF!</v>
          </cell>
        </row>
        <row r="102">
          <cell r="C102" t="e">
            <v>#REF!</v>
          </cell>
          <cell r="I102" t="e">
            <v>#REF!</v>
          </cell>
          <cell r="J102" t="e">
            <v>#REF!</v>
          </cell>
          <cell r="M102" t="e">
            <v>#REF!</v>
          </cell>
          <cell r="P102" t="e">
            <v>#REF!</v>
          </cell>
          <cell r="S102">
            <v>3</v>
          </cell>
          <cell r="W102" t="e">
            <v>#REF!</v>
          </cell>
        </row>
        <row r="103">
          <cell r="C103" t="e">
            <v>#REF!</v>
          </cell>
          <cell r="I103" t="e">
            <v>#REF!</v>
          </cell>
          <cell r="J103" t="e">
            <v>#REF!</v>
          </cell>
          <cell r="M103" t="e">
            <v>#REF!</v>
          </cell>
          <cell r="P103" t="e">
            <v>#REF!</v>
          </cell>
          <cell r="S103" t="e">
            <v>#REF!</v>
          </cell>
          <cell r="T103">
            <v>10</v>
          </cell>
          <cell r="W103" t="e">
            <v>#REF!</v>
          </cell>
        </row>
        <row r="104">
          <cell r="C104" t="e">
            <v>#REF!</v>
          </cell>
          <cell r="I104" t="e">
            <v>#REF!</v>
          </cell>
          <cell r="J104" t="e">
            <v>#REF!</v>
          </cell>
          <cell r="M104" t="e">
            <v>#REF!</v>
          </cell>
          <cell r="P104" t="e">
            <v>#REF!</v>
          </cell>
          <cell r="S104">
            <v>100</v>
          </cell>
          <cell r="T104">
            <v>10</v>
          </cell>
          <cell r="W104" t="e">
            <v>#REF!</v>
          </cell>
        </row>
        <row r="105">
          <cell r="C105" t="e">
            <v>#REF!</v>
          </cell>
          <cell r="I105" t="e">
            <v>#REF!</v>
          </cell>
          <cell r="J105" t="e">
            <v>#REF!</v>
          </cell>
          <cell r="M105" t="e">
            <v>#REF!</v>
          </cell>
          <cell r="P105" t="e">
            <v>#REF!</v>
          </cell>
          <cell r="S105" t="e">
            <v>#REF!</v>
          </cell>
          <cell r="W105" t="e">
            <v>#REF!</v>
          </cell>
        </row>
        <row r="106">
          <cell r="C106" t="e">
            <v>#REF!</v>
          </cell>
          <cell r="I106" t="e">
            <v>#REF!</v>
          </cell>
          <cell r="J106" t="e">
            <v>#REF!</v>
          </cell>
          <cell r="M106" t="e">
            <v>#REF!</v>
          </cell>
          <cell r="P106" t="e">
            <v>#REF!</v>
          </cell>
          <cell r="T106">
            <v>55</v>
          </cell>
          <cell r="W106" t="e">
            <v>#REF!</v>
          </cell>
          <cell r="X106">
            <v>0</v>
          </cell>
          <cell r="Y106">
            <v>0</v>
          </cell>
        </row>
        <row r="107">
          <cell r="C107" t="e">
            <v>#REF!</v>
          </cell>
          <cell r="I107" t="e">
            <v>#REF!</v>
          </cell>
          <cell r="J107" t="e">
            <v>#REF!</v>
          </cell>
          <cell r="M107" t="e">
            <v>#REF!</v>
          </cell>
          <cell r="P107" t="e">
            <v>#REF!</v>
          </cell>
          <cell r="T107">
            <v>55</v>
          </cell>
          <cell r="W107" t="e">
            <v>#REF!</v>
          </cell>
        </row>
        <row r="108">
          <cell r="C108" t="e">
            <v>#REF!</v>
          </cell>
          <cell r="I108" t="e">
            <v>#REF!</v>
          </cell>
          <cell r="J108" t="e">
            <v>#REF!</v>
          </cell>
          <cell r="M108" t="e">
            <v>#REF!</v>
          </cell>
          <cell r="P108" t="e">
            <v>#REF!</v>
          </cell>
          <cell r="W108">
            <v>0</v>
          </cell>
          <cell r="X108">
            <v>0</v>
          </cell>
          <cell r="Y108">
            <v>0</v>
          </cell>
        </row>
        <row r="109">
          <cell r="C109" t="e">
            <v>#REF!</v>
          </cell>
          <cell r="I109" t="e">
            <v>#REF!</v>
          </cell>
          <cell r="J109" t="e">
            <v>#REF!</v>
          </cell>
          <cell r="M109" t="e">
            <v>#REF!</v>
          </cell>
          <cell r="P109" t="e">
            <v>#REF!</v>
          </cell>
          <cell r="W109" t="e">
            <v>#REF!</v>
          </cell>
        </row>
        <row r="110">
          <cell r="C110" t="e">
            <v>#REF!</v>
          </cell>
          <cell r="I110" t="e">
            <v>#REF!</v>
          </cell>
          <cell r="J110" t="e">
            <v>#REF!</v>
          </cell>
          <cell r="M110" t="e">
            <v>#REF!</v>
          </cell>
          <cell r="P110" t="e">
            <v>#REF!</v>
          </cell>
          <cell r="S110">
            <v>708.125</v>
          </cell>
          <cell r="W110" t="e">
            <v>#REF!</v>
          </cell>
        </row>
        <row r="111">
          <cell r="C111" t="e">
            <v>#REF!</v>
          </cell>
          <cell r="I111" t="e">
            <v>#REF!</v>
          </cell>
          <cell r="J111" t="e">
            <v>#REF!</v>
          </cell>
          <cell r="M111" t="e">
            <v>#REF!</v>
          </cell>
          <cell r="P111" t="e">
            <v>#REF!</v>
          </cell>
          <cell r="S111">
            <v>897</v>
          </cell>
          <cell r="W111" t="e">
            <v>#REF!</v>
          </cell>
        </row>
        <row r="112">
          <cell r="C112" t="e">
            <v>#REF!</v>
          </cell>
        </row>
        <row r="113">
          <cell r="C113">
            <v>-12710</v>
          </cell>
          <cell r="W113">
            <v>-12710</v>
          </cell>
          <cell r="X113" t="e">
            <v>#REF!</v>
          </cell>
        </row>
        <row r="114">
          <cell r="C114">
            <v>0</v>
          </cell>
          <cell r="W114" t="e">
            <v>#REF!</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row>
        <row r="117">
          <cell r="W117" t="e">
            <v>#REF!</v>
          </cell>
        </row>
        <row r="118">
          <cell r="W118" t="e">
            <v>#REF!</v>
          </cell>
        </row>
        <row r="119">
          <cell r="W119" t="e">
            <v>#REF!</v>
          </cell>
          <cell r="X119" t="e">
            <v>#REF!</v>
          </cell>
          <cell r="Y119" t="e">
            <v>#REF!</v>
          </cell>
        </row>
        <row r="121">
          <cell r="W121">
            <v>0</v>
          </cell>
          <cell r="Z121">
            <v>0</v>
          </cell>
        </row>
        <row r="124">
          <cell r="W124">
            <v>24998</v>
          </cell>
          <cell r="Y124">
            <v>24998</v>
          </cell>
          <cell r="Z124">
            <v>0</v>
          </cell>
          <cell r="AB124">
            <v>0</v>
          </cell>
        </row>
        <row r="125">
          <cell r="W125" t="e">
            <v>#REF!</v>
          </cell>
          <cell r="Z125">
            <v>0</v>
          </cell>
        </row>
        <row r="126">
          <cell r="W126">
            <v>30.79</v>
          </cell>
          <cell r="Z126" t="e">
            <v>#DIV/0!</v>
          </cell>
        </row>
        <row r="127">
          <cell r="W127" t="e">
            <v>#REF!</v>
          </cell>
          <cell r="Z127" t="e">
            <v>#REF!</v>
          </cell>
        </row>
        <row r="128">
          <cell r="W128">
            <v>0</v>
          </cell>
          <cell r="Z128">
            <v>0</v>
          </cell>
        </row>
        <row r="130">
          <cell r="W130">
            <v>11.87</v>
          </cell>
          <cell r="Z130" t="e">
            <v>#DIV/0!</v>
          </cell>
        </row>
        <row r="131">
          <cell r="W131">
            <v>0</v>
          </cell>
        </row>
        <row r="132">
          <cell r="T132">
            <v>0</v>
          </cell>
          <cell r="W132" t="e">
            <v>#REF!</v>
          </cell>
          <cell r="Z132" t="e">
            <v>#REF!</v>
          </cell>
        </row>
        <row r="133">
          <cell r="W133">
            <v>57083</v>
          </cell>
          <cell r="X133">
            <v>57083</v>
          </cell>
        </row>
        <row r="135">
          <cell r="T135">
            <v>300</v>
          </cell>
          <cell r="W135">
            <v>300</v>
          </cell>
        </row>
        <row r="136">
          <cell r="J136">
            <v>1</v>
          </cell>
          <cell r="W136">
            <v>1</v>
          </cell>
        </row>
        <row r="138">
          <cell r="T138">
            <v>0</v>
          </cell>
          <cell r="W138">
            <v>82081</v>
          </cell>
          <cell r="X138">
            <v>57083</v>
          </cell>
          <cell r="Y138">
            <v>24998</v>
          </cell>
          <cell r="Z138">
            <v>0</v>
          </cell>
        </row>
        <row r="139">
          <cell r="W139">
            <v>0</v>
          </cell>
          <cell r="X139">
            <v>0</v>
          </cell>
        </row>
        <row r="140">
          <cell r="W140">
            <v>82081</v>
          </cell>
          <cell r="X140">
            <v>57083</v>
          </cell>
          <cell r="Y140">
            <v>24998</v>
          </cell>
        </row>
        <row r="141">
          <cell r="Z141" t="e">
            <v>#REF!</v>
          </cell>
          <cell r="AA141" t="e">
            <v>#REF!</v>
          </cell>
          <cell r="AB141" t="e">
            <v>#REF!</v>
          </cell>
          <cell r="AC141" t="e">
            <v>#REF!</v>
          </cell>
        </row>
        <row r="142">
          <cell r="W142" t="e">
            <v>#REF!</v>
          </cell>
          <cell r="X142" t="e">
            <v>#REF!</v>
          </cell>
          <cell r="Y142" t="e">
            <v>#REF!</v>
          </cell>
        </row>
        <row r="144">
          <cell r="C144">
            <v>0</v>
          </cell>
          <cell r="I144">
            <v>0</v>
          </cell>
          <cell r="J144">
            <v>0</v>
          </cell>
          <cell r="M144">
            <v>0</v>
          </cell>
          <cell r="P144">
            <v>0</v>
          </cell>
          <cell r="S144">
            <v>0</v>
          </cell>
          <cell r="W144">
            <v>0</v>
          </cell>
        </row>
        <row r="145">
          <cell r="C145">
            <v>72</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v>17.179166666666667</v>
          </cell>
          <cell r="I150">
            <v>502</v>
          </cell>
          <cell r="J150">
            <v>1041.8333333333333</v>
          </cell>
          <cell r="M150">
            <v>213</v>
          </cell>
          <cell r="W150">
            <v>1774.0124999999998</v>
          </cell>
        </row>
        <row r="151">
          <cell r="I151">
            <v>0</v>
          </cell>
          <cell r="J151">
            <v>0</v>
          </cell>
          <cell r="M151">
            <v>0</v>
          </cell>
          <cell r="W151">
            <v>0</v>
          </cell>
        </row>
        <row r="152">
          <cell r="C152">
            <v>0</v>
          </cell>
          <cell r="I152" t="e">
            <v>#REF!</v>
          </cell>
          <cell r="J152" t="e">
            <v>#REF!</v>
          </cell>
          <cell r="M152" t="e">
            <v>#REF!</v>
          </cell>
          <cell r="P152" t="e">
            <v>#REF!</v>
          </cell>
          <cell r="W152" t="e">
            <v>#REF!</v>
          </cell>
        </row>
        <row r="153">
          <cell r="I153" t="e">
            <v>#REF!</v>
          </cell>
          <cell r="J153" t="e">
            <v>#REF!</v>
          </cell>
          <cell r="M153" t="e">
            <v>#REF!</v>
          </cell>
          <cell r="P153" t="e">
            <v>#REF!</v>
          </cell>
          <cell r="W153" t="e">
            <v>#REF!</v>
          </cell>
        </row>
        <row r="154">
          <cell r="C154">
            <v>80</v>
          </cell>
          <cell r="I154">
            <v>0</v>
          </cell>
          <cell r="J154" t="e">
            <v>#REF!</v>
          </cell>
          <cell r="M154" t="e">
            <v>#REF!</v>
          </cell>
          <cell r="P154" t="e">
            <v>#REF!</v>
          </cell>
          <cell r="W154" t="e">
            <v>#REF!</v>
          </cell>
        </row>
        <row r="155">
          <cell r="I155">
            <v>-195.33333333333334</v>
          </cell>
          <cell r="J155">
            <v>-166</v>
          </cell>
          <cell r="M155">
            <v>-272</v>
          </cell>
          <cell r="P155">
            <v>-165.33333333333334</v>
          </cell>
          <cell r="W155">
            <v>-798.66666666666674</v>
          </cell>
        </row>
        <row r="156">
          <cell r="I156">
            <v>0</v>
          </cell>
          <cell r="W156">
            <v>0</v>
          </cell>
        </row>
        <row r="157">
          <cell r="C157" t="e">
            <v>#REF!</v>
          </cell>
          <cell r="I157" t="e">
            <v>#REF!</v>
          </cell>
          <cell r="J157" t="e">
            <v>#REF!</v>
          </cell>
          <cell r="K157">
            <v>0</v>
          </cell>
          <cell r="L157">
            <v>0</v>
          </cell>
          <cell r="M157" t="e">
            <v>#REF!</v>
          </cell>
          <cell r="N157">
            <v>0</v>
          </cell>
          <cell r="O157">
            <v>0</v>
          </cell>
          <cell r="P157" t="e">
            <v>#REF!</v>
          </cell>
          <cell r="S157">
            <v>171</v>
          </cell>
          <cell r="T157">
            <v>205</v>
          </cell>
          <cell r="W157" t="e">
            <v>#REF!</v>
          </cell>
        </row>
        <row r="159">
          <cell r="C159">
            <v>57</v>
          </cell>
          <cell r="O159">
            <v>250</v>
          </cell>
        </row>
        <row r="160">
          <cell r="C160">
            <v>0</v>
          </cell>
        </row>
        <row r="161">
          <cell r="AA161" t="e">
            <v>#REF!</v>
          </cell>
        </row>
        <row r="162">
          <cell r="Z162"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J165">
            <v>3.5</v>
          </cell>
          <cell r="K165">
            <v>2.78</v>
          </cell>
          <cell r="L165">
            <v>2.78</v>
          </cell>
          <cell r="M165">
            <v>3.5</v>
          </cell>
          <cell r="P165">
            <v>3.5</v>
          </cell>
          <cell r="W165">
            <v>3.4239999999999999</v>
          </cell>
          <cell r="Z165">
            <v>2.1804999999999999</v>
          </cell>
          <cell r="AA165">
            <v>2.1804999999999999</v>
          </cell>
          <cell r="AB165">
            <v>2.1804999999999999</v>
          </cell>
          <cell r="AC165">
            <v>1.905</v>
          </cell>
        </row>
        <row r="167">
          <cell r="J167">
            <v>4.2000000000000028</v>
          </cell>
          <cell r="M167">
            <v>31.319999999999993</v>
          </cell>
          <cell r="P167">
            <v>21.72</v>
          </cell>
          <cell r="W167">
            <v>57.239999999999995</v>
          </cell>
          <cell r="Z167">
            <v>221.49122807017542</v>
          </cell>
        </row>
        <row r="168">
          <cell r="J168">
            <v>4.7639999999999958</v>
          </cell>
          <cell r="M168">
            <v>35.595999999999997</v>
          </cell>
          <cell r="P168">
            <v>24.786999999999999</v>
          </cell>
          <cell r="W168">
            <v>65.146999999999991</v>
          </cell>
          <cell r="Z168">
            <v>252.49999999999997</v>
          </cell>
        </row>
        <row r="169">
          <cell r="I169">
            <v>0</v>
          </cell>
          <cell r="J169">
            <v>82.5</v>
          </cell>
          <cell r="M169">
            <v>82.5</v>
          </cell>
          <cell r="P169">
            <v>82.5</v>
          </cell>
          <cell r="S169">
            <v>82.5</v>
          </cell>
          <cell r="T169">
            <v>82.5</v>
          </cell>
          <cell r="W169">
            <v>82.5</v>
          </cell>
          <cell r="Z169">
            <v>66</v>
          </cell>
        </row>
        <row r="170">
          <cell r="I170">
            <v>0</v>
          </cell>
          <cell r="J170">
            <v>288.75</v>
          </cell>
          <cell r="M170">
            <v>288.75</v>
          </cell>
          <cell r="P170">
            <v>288.75</v>
          </cell>
          <cell r="W170">
            <v>288.75</v>
          </cell>
          <cell r="Z170">
            <v>143.91299999999998</v>
          </cell>
        </row>
        <row r="171">
          <cell r="J171">
            <v>1213</v>
          </cell>
          <cell r="M171">
            <v>9044</v>
          </cell>
          <cell r="P171">
            <v>6272</v>
          </cell>
          <cell r="W171">
            <v>16528</v>
          </cell>
          <cell r="Z171">
            <v>31875</v>
          </cell>
        </row>
        <row r="172">
          <cell r="W172">
            <v>16529</v>
          </cell>
        </row>
        <row r="173">
          <cell r="J173">
            <v>40.5</v>
          </cell>
          <cell r="M173">
            <v>48.28</v>
          </cell>
          <cell r="P173">
            <v>46.980000000000004</v>
          </cell>
          <cell r="W173">
            <v>135.76</v>
          </cell>
        </row>
        <row r="174">
          <cell r="J174">
            <v>46.136000000000003</v>
          </cell>
          <cell r="M174">
            <v>55.003999999999998</v>
          </cell>
          <cell r="P174">
            <v>53.512999999999998</v>
          </cell>
          <cell r="W174">
            <v>154.65299999999999</v>
          </cell>
        </row>
        <row r="175">
          <cell r="J175">
            <v>63.33</v>
          </cell>
          <cell r="M175">
            <v>63.33</v>
          </cell>
          <cell r="P175">
            <v>63.33</v>
          </cell>
          <cell r="W175">
            <v>63.33</v>
          </cell>
        </row>
        <row r="176">
          <cell r="J176">
            <v>221.66</v>
          </cell>
          <cell r="M176">
            <v>221.66</v>
          </cell>
          <cell r="P176">
            <v>221.66</v>
          </cell>
          <cell r="W176">
            <v>216.84</v>
          </cell>
        </row>
        <row r="177">
          <cell r="J177">
            <v>8977</v>
          </cell>
          <cell r="M177">
            <v>10702</v>
          </cell>
          <cell r="P177">
            <v>10414</v>
          </cell>
          <cell r="W177">
            <v>29438</v>
          </cell>
        </row>
        <row r="178">
          <cell r="W178">
            <v>30093</v>
          </cell>
        </row>
        <row r="179">
          <cell r="J179">
            <v>0</v>
          </cell>
          <cell r="M179">
            <v>0</v>
          </cell>
          <cell r="P179">
            <v>0</v>
          </cell>
          <cell r="W179">
            <v>0</v>
          </cell>
          <cell r="Z179">
            <v>75.839416058394164</v>
          </cell>
        </row>
        <row r="180">
          <cell r="J180">
            <v>0</v>
          </cell>
          <cell r="M180">
            <v>0</v>
          </cell>
          <cell r="P180">
            <v>0</v>
          </cell>
          <cell r="W180">
            <v>0</v>
          </cell>
          <cell r="Z180">
            <v>103.9</v>
          </cell>
        </row>
        <row r="181">
          <cell r="C181">
            <v>75</v>
          </cell>
          <cell r="I181">
            <v>75</v>
          </cell>
          <cell r="J181">
            <v>100.5</v>
          </cell>
          <cell r="M181">
            <v>100.5</v>
          </cell>
          <cell r="P181">
            <v>100.5</v>
          </cell>
          <cell r="T181">
            <v>0</v>
          </cell>
          <cell r="W181">
            <v>100.5</v>
          </cell>
          <cell r="Z181">
            <v>89.557440953909662</v>
          </cell>
          <cell r="AC181">
            <v>75</v>
          </cell>
        </row>
        <row r="182">
          <cell r="J182">
            <v>351.75</v>
          </cell>
          <cell r="K182">
            <v>0</v>
          </cell>
          <cell r="L182">
            <v>0</v>
          </cell>
          <cell r="M182">
            <v>351.75</v>
          </cell>
          <cell r="P182">
            <v>351.75</v>
          </cell>
          <cell r="W182">
            <v>344.11199999999997</v>
          </cell>
          <cell r="Z182">
            <v>195.28</v>
          </cell>
        </row>
        <row r="183">
          <cell r="J183">
            <v>0</v>
          </cell>
          <cell r="M183">
            <v>0</v>
          </cell>
          <cell r="P183">
            <v>0</v>
          </cell>
          <cell r="W183">
            <v>0</v>
          </cell>
          <cell r="Z183">
            <v>14810</v>
          </cell>
        </row>
        <row r="184">
          <cell r="W184">
            <v>0</v>
          </cell>
        </row>
        <row r="185">
          <cell r="J185">
            <v>50.9</v>
          </cell>
          <cell r="M185">
            <v>90.6</v>
          </cell>
          <cell r="N185">
            <v>48.2</v>
          </cell>
          <cell r="O185">
            <v>42.399999999999991</v>
          </cell>
          <cell r="P185">
            <v>78.3</v>
          </cell>
          <cell r="Q185">
            <v>30.9</v>
          </cell>
          <cell r="R185">
            <v>47.4</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W186">
            <v>45967</v>
          </cell>
          <cell r="X186">
            <v>17090</v>
          </cell>
          <cell r="Y186">
            <v>28877</v>
          </cell>
          <cell r="Z186">
            <v>46685</v>
          </cell>
          <cell r="AA186">
            <v>9811.1854657688</v>
          </cell>
          <cell r="AB186">
            <v>36873.814534231198</v>
          </cell>
        </row>
        <row r="187">
          <cell r="J187">
            <v>200.2</v>
          </cell>
          <cell r="M187">
            <v>217.95</v>
          </cell>
          <cell r="N187">
            <v>217.95</v>
          </cell>
          <cell r="O187">
            <v>217.95</v>
          </cell>
          <cell r="P187">
            <v>213.1</v>
          </cell>
          <cell r="Q187">
            <v>213.11</v>
          </cell>
          <cell r="R187">
            <v>213.1</v>
          </cell>
          <cell r="S187" t="str">
            <v/>
          </cell>
          <cell r="T187" t="str">
            <v/>
          </cell>
          <cell r="W187">
            <v>209.13</v>
          </cell>
          <cell r="X187">
            <v>216.06</v>
          </cell>
          <cell r="Y187">
            <v>205.24</v>
          </cell>
          <cell r="Z187">
            <v>130.99</v>
          </cell>
          <cell r="AA187">
            <v>130.99</v>
          </cell>
          <cell r="AB187">
            <v>130.99</v>
          </cell>
          <cell r="AC187" t="str">
            <v/>
          </cell>
        </row>
        <row r="188">
          <cell r="W188" t="e">
            <v>#REF!</v>
          </cell>
          <cell r="X188" t="e">
            <v>#REF!</v>
          </cell>
          <cell r="Y188" t="e">
            <v>#REF!</v>
          </cell>
          <cell r="Z188">
            <v>52</v>
          </cell>
          <cell r="AA188">
            <v>52</v>
          </cell>
        </row>
        <row r="189">
          <cell r="M189">
            <v>19746</v>
          </cell>
          <cell r="P189">
            <v>16686</v>
          </cell>
          <cell r="W189" t="e">
            <v>#REF!</v>
          </cell>
          <cell r="X189" t="e">
            <v>#REF!</v>
          </cell>
          <cell r="Y189" t="e">
            <v>#REF!</v>
          </cell>
          <cell r="Z189">
            <v>46737</v>
          </cell>
          <cell r="AA189">
            <v>9863.1854657688</v>
          </cell>
          <cell r="AB189">
            <v>36873.814534231198</v>
          </cell>
        </row>
        <row r="211">
          <cell r="M211" t="str">
            <v>ЗАТВЕРДЖУЮ</v>
          </cell>
        </row>
        <row r="212">
          <cell r="M212" t="str">
            <v>ГЕНЕРАЛЬНИЙ ДИРЕКТОР -</v>
          </cell>
        </row>
        <row r="213">
          <cell r="M213" t="str">
            <v>ГОЛОВА ПРАВЛІННЯ КЕ</v>
          </cell>
        </row>
        <row r="214">
          <cell r="M214" t="str">
            <v xml:space="preserve">                        І.В.ПЛАЧКОВ</v>
          </cell>
          <cell r="N214" t="str">
            <v xml:space="preserve">      І.В.ПЛАЧКОВ</v>
          </cell>
        </row>
        <row r="221">
          <cell r="C221" t="str">
            <v>ПОТРЕБА   В КОШТАХ НА  жовтень 1998 року</v>
          </cell>
        </row>
        <row r="222">
          <cell r="C222"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S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W233" t="e">
            <v>#REF!</v>
          </cell>
          <cell r="X233" t="e">
            <v>#REF!</v>
          </cell>
        </row>
        <row r="234">
          <cell r="C234" t="e">
            <v>#REF!</v>
          </cell>
          <cell r="I234" t="e">
            <v>#REF!</v>
          </cell>
          <cell r="J234" t="e">
            <v>#REF!</v>
          </cell>
          <cell r="K234" t="e">
            <v>#REF!</v>
          </cell>
          <cell r="L234" t="e">
            <v>#REF!</v>
          </cell>
          <cell r="M234" t="e">
            <v>#REF!</v>
          </cell>
          <cell r="P234" t="e">
            <v>#REF!</v>
          </cell>
          <cell r="S234">
            <v>193.125</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W235" t="e">
            <v>#REF!</v>
          </cell>
          <cell r="X235" t="e">
            <v>#REF!</v>
          </cell>
        </row>
        <row r="236">
          <cell r="C236" t="e">
            <v>#REF!</v>
          </cell>
          <cell r="I236" t="e">
            <v>#REF!</v>
          </cell>
          <cell r="J236" t="e">
            <v>#REF!</v>
          </cell>
          <cell r="M236" t="e">
            <v>#REF!</v>
          </cell>
          <cell r="P236" t="e">
            <v>#REF!</v>
          </cell>
          <cell r="S236">
            <v>0</v>
          </cell>
          <cell r="W236" t="e">
            <v>#REF!</v>
          </cell>
          <cell r="X236" t="e">
            <v>#REF!</v>
          </cell>
        </row>
        <row r="237">
          <cell r="C237" t="e">
            <v>#REF!</v>
          </cell>
          <cell r="I237" t="e">
            <v>#REF!</v>
          </cell>
          <cell r="J237" t="e">
            <v>#REF!</v>
          </cell>
          <cell r="M237" t="e">
            <v>#REF!</v>
          </cell>
          <cell r="P237" t="e">
            <v>#REF!</v>
          </cell>
          <cell r="S237">
            <v>897</v>
          </cell>
          <cell r="W237" t="e">
            <v>#REF!</v>
          </cell>
          <cell r="X237" t="e">
            <v>#REF!</v>
          </cell>
          <cell r="Z237">
            <v>6</v>
          </cell>
          <cell r="AA237">
            <v>6</v>
          </cell>
          <cell r="AB237">
            <v>12</v>
          </cell>
        </row>
        <row r="238">
          <cell r="C238">
            <v>0</v>
          </cell>
          <cell r="W238">
            <v>0</v>
          </cell>
          <cell r="X238">
            <v>0</v>
          </cell>
        </row>
        <row r="239">
          <cell r="C239">
            <v>2421.3333333333335</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W240" t="e">
            <v>#REF!</v>
          </cell>
          <cell r="X240" t="e">
            <v>#REF!</v>
          </cell>
        </row>
        <row r="241">
          <cell r="X241">
            <v>0</v>
          </cell>
        </row>
        <row r="242">
          <cell r="C242" t="e">
            <v>#REF!</v>
          </cell>
          <cell r="I242" t="e">
            <v>#REF!</v>
          </cell>
          <cell r="J242" t="e">
            <v>#REF!</v>
          </cell>
          <cell r="M242" t="e">
            <v>#REF!</v>
          </cell>
          <cell r="P242" t="e">
            <v>#REF!</v>
          </cell>
          <cell r="S242">
            <v>163</v>
          </cell>
          <cell r="W242" t="e">
            <v>#REF!</v>
          </cell>
          <cell r="X242" t="e">
            <v>#REF!</v>
          </cell>
        </row>
        <row r="243">
          <cell r="C243">
            <v>72</v>
          </cell>
          <cell r="I243">
            <v>370</v>
          </cell>
          <cell r="J243">
            <v>1217.0999999999999</v>
          </cell>
          <cell r="M243">
            <v>548.70000000000005</v>
          </cell>
          <cell r="P243">
            <v>180</v>
          </cell>
          <cell r="S243">
            <v>0</v>
          </cell>
          <cell r="W243">
            <v>2595.8000000000002</v>
          </cell>
          <cell r="X243">
            <v>2401.8000000000002</v>
          </cell>
        </row>
        <row r="244">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W245">
            <v>-798.66666666666674</v>
          </cell>
          <cell r="X245">
            <v>-798.66666666666674</v>
          </cell>
        </row>
        <row r="246">
          <cell r="I246">
            <v>0</v>
          </cell>
          <cell r="J246">
            <v>0</v>
          </cell>
          <cell r="K246">
            <v>0</v>
          </cell>
          <cell r="L246">
            <v>0</v>
          </cell>
          <cell r="M246">
            <v>0</v>
          </cell>
          <cell r="N246">
            <v>0</v>
          </cell>
          <cell r="O246">
            <v>0</v>
          </cell>
          <cell r="P246">
            <v>0</v>
          </cell>
          <cell r="Q246">
            <v>0</v>
          </cell>
          <cell r="R246">
            <v>0</v>
          </cell>
          <cell r="S246">
            <v>0</v>
          </cell>
          <cell r="T246">
            <v>0</v>
          </cell>
          <cell r="W246">
            <v>0</v>
          </cell>
          <cell r="X246">
            <v>0</v>
          </cell>
        </row>
        <row r="247">
          <cell r="X247">
            <v>0</v>
          </cell>
        </row>
        <row r="248">
          <cell r="C248">
            <v>29</v>
          </cell>
          <cell r="I248">
            <v>0</v>
          </cell>
          <cell r="J248">
            <v>252</v>
          </cell>
          <cell r="M248">
            <v>2</v>
          </cell>
          <cell r="P248">
            <v>4</v>
          </cell>
          <cell r="S248">
            <v>0</v>
          </cell>
          <cell r="W248">
            <v>298.7</v>
          </cell>
          <cell r="X248">
            <v>298.7</v>
          </cell>
        </row>
        <row r="249">
          <cell r="C249">
            <v>200</v>
          </cell>
          <cell r="I249">
            <v>0</v>
          </cell>
          <cell r="J249">
            <v>0</v>
          </cell>
          <cell r="M249">
            <v>0</v>
          </cell>
          <cell r="P249">
            <v>0</v>
          </cell>
          <cell r="S249">
            <v>0</v>
          </cell>
          <cell r="W249">
            <v>200</v>
          </cell>
          <cell r="X249">
            <v>200</v>
          </cell>
        </row>
        <row r="250">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W251">
            <v>134.1</v>
          </cell>
          <cell r="X251">
            <v>134.1</v>
          </cell>
        </row>
        <row r="252">
          <cell r="C252" t="e">
            <v>#REF!</v>
          </cell>
          <cell r="I252" t="e">
            <v>#REF!</v>
          </cell>
          <cell r="J252" t="e">
            <v>#REF!</v>
          </cell>
          <cell r="M252" t="e">
            <v>#REF!</v>
          </cell>
          <cell r="P252" t="e">
            <v>#REF!</v>
          </cell>
          <cell r="S252">
            <v>0</v>
          </cell>
          <cell r="W252" t="e">
            <v>#REF!</v>
          </cell>
          <cell r="X252" t="e">
            <v>#REF!</v>
          </cell>
        </row>
        <row r="253">
          <cell r="I253">
            <v>240</v>
          </cell>
          <cell r="J253">
            <v>330</v>
          </cell>
          <cell r="M253">
            <v>0</v>
          </cell>
          <cell r="P253">
            <v>10</v>
          </cell>
          <cell r="W253">
            <v>580</v>
          </cell>
          <cell r="X253">
            <v>580</v>
          </cell>
        </row>
        <row r="254">
          <cell r="I254">
            <v>0</v>
          </cell>
          <cell r="W254">
            <v>0</v>
          </cell>
          <cell r="X254">
            <v>0</v>
          </cell>
        </row>
        <row r="255">
          <cell r="C255" t="e">
            <v>#REF!</v>
          </cell>
          <cell r="I255" t="e">
            <v>#REF!</v>
          </cell>
          <cell r="J255" t="e">
            <v>#REF!</v>
          </cell>
          <cell r="M255" t="e">
            <v>#REF!</v>
          </cell>
          <cell r="P255" t="e">
            <v>#REF!</v>
          </cell>
          <cell r="S255">
            <v>0</v>
          </cell>
          <cell r="W255" t="e">
            <v>#REF!</v>
          </cell>
          <cell r="X255" t="e">
            <v>#REF!</v>
          </cell>
        </row>
        <row r="256">
          <cell r="C256" t="e">
            <v>#REF!</v>
          </cell>
          <cell r="I256" t="e">
            <v>#REF!</v>
          </cell>
          <cell r="J256" t="e">
            <v>#REF!</v>
          </cell>
          <cell r="M256" t="e">
            <v>#REF!</v>
          </cell>
          <cell r="P256" t="e">
            <v>#REF!</v>
          </cell>
          <cell r="S256">
            <v>0</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row>
        <row r="258">
          <cell r="C258" t="e">
            <v>#REF!</v>
          </cell>
          <cell r="I258" t="e">
            <v>#REF!</v>
          </cell>
          <cell r="J258" t="e">
            <v>#REF!</v>
          </cell>
          <cell r="M258" t="e">
            <v>#REF!</v>
          </cell>
          <cell r="P258" t="e">
            <v>#REF!</v>
          </cell>
          <cell r="S258" t="e">
            <v>#REF!</v>
          </cell>
          <cell r="W258" t="e">
            <v>#REF!</v>
          </cell>
          <cell r="X258" t="e">
            <v>#REF!</v>
          </cell>
        </row>
        <row r="259">
          <cell r="C259" t="e">
            <v>#REF!</v>
          </cell>
          <cell r="I259" t="e">
            <v>#REF!</v>
          </cell>
          <cell r="J259" t="e">
            <v>#REF!</v>
          </cell>
          <cell r="M259" t="e">
            <v>#REF!</v>
          </cell>
          <cell r="P259" t="e">
            <v>#REF!</v>
          </cell>
          <cell r="S259">
            <v>3</v>
          </cell>
          <cell r="W259" t="e">
            <v>#REF!</v>
          </cell>
          <cell r="X259" t="e">
            <v>#REF!</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W260" t="e">
            <v>#REF!</v>
          </cell>
          <cell r="X260" t="e">
            <v>#REF!</v>
          </cell>
        </row>
        <row r="261">
          <cell r="C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W263" t="e">
            <v>#REF!</v>
          </cell>
          <cell r="X263" t="e">
            <v>#REF!</v>
          </cell>
        </row>
        <row r="264">
          <cell r="C264">
            <v>0</v>
          </cell>
          <cell r="I264" t="e">
            <v>#REF!</v>
          </cell>
          <cell r="J264" t="e">
            <v>#REF!</v>
          </cell>
          <cell r="M264" t="e">
            <v>#REF!</v>
          </cell>
          <cell r="N264" t="e">
            <v>#REF!</v>
          </cell>
          <cell r="O264" t="e">
            <v>#REF!</v>
          </cell>
          <cell r="P264" t="e">
            <v>#REF!</v>
          </cell>
          <cell r="Q264" t="e">
            <v>#REF!</v>
          </cell>
          <cell r="R264" t="e">
            <v>#REF!</v>
          </cell>
          <cell r="S264">
            <v>0</v>
          </cell>
          <cell r="W264">
            <v>0</v>
          </cell>
          <cell r="X264" t="e">
            <v>#REF!</v>
          </cell>
        </row>
        <row r="266">
          <cell r="I266">
            <v>0</v>
          </cell>
        </row>
        <row r="267">
          <cell r="J267">
            <v>413</v>
          </cell>
        </row>
        <row r="268">
          <cell r="P268">
            <v>3090</v>
          </cell>
        </row>
        <row r="278">
          <cell r="N278" t="str">
            <v>Собівартість</v>
          </cell>
        </row>
        <row r="288">
          <cell r="N288" t="str">
            <v>ФМЗ ( з відрахуван)</v>
          </cell>
          <cell r="P288">
            <v>25</v>
          </cell>
        </row>
      </sheetData>
      <sheetData sheetId="16" refreshError="1">
        <row r="8">
          <cell r="S8" t="str">
            <v>ЗАТВЕРДЖУЮ</v>
          </cell>
        </row>
        <row r="22">
          <cell r="U22" t="str">
            <v>ЗАТВЕРДЖУЮ</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S32" t="str">
            <v>ГОЛОВА ПРАЛІННЯ  КЕ</v>
          </cell>
        </row>
        <row r="35">
          <cell r="S35" t="str">
            <v xml:space="preserve">                   ПЛАЧКОВ І.В.</v>
          </cell>
          <cell r="T35" t="str">
            <v>І.В.ПЛАЧКОВ</v>
          </cell>
        </row>
        <row r="37">
          <cell r="U37" t="str">
            <v xml:space="preserve">                      ПЛАЧКОВ І.В.</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N39">
            <v>220</v>
          </cell>
          <cell r="Q39">
            <v>160</v>
          </cell>
          <cell r="V39">
            <v>380</v>
          </cell>
        </row>
        <row r="40">
          <cell r="N40">
            <v>202.3</v>
          </cell>
          <cell r="Q40">
            <v>145</v>
          </cell>
          <cell r="V40">
            <v>347.3</v>
          </cell>
        </row>
        <row r="41">
          <cell r="V41">
            <v>0</v>
          </cell>
        </row>
        <row r="42">
          <cell r="V42">
            <v>33</v>
          </cell>
        </row>
        <row r="43">
          <cell r="V43">
            <v>0</v>
          </cell>
        </row>
        <row r="44">
          <cell r="V44">
            <v>0</v>
          </cell>
        </row>
        <row r="45">
          <cell r="V45">
            <v>350</v>
          </cell>
        </row>
        <row r="46">
          <cell r="I46">
            <v>0</v>
          </cell>
          <cell r="V46">
            <v>350</v>
          </cell>
        </row>
        <row r="47">
          <cell r="J47">
            <v>80</v>
          </cell>
          <cell r="O47">
            <v>160</v>
          </cell>
          <cell r="R47">
            <v>145</v>
          </cell>
          <cell r="W47">
            <v>385</v>
          </cell>
        </row>
        <row r="48">
          <cell r="W48">
            <v>0</v>
          </cell>
        </row>
        <row r="49">
          <cell r="J49">
            <v>80</v>
          </cell>
          <cell r="O49">
            <v>160</v>
          </cell>
          <cell r="R49">
            <v>145</v>
          </cell>
          <cell r="W49">
            <v>285</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M52">
            <v>3</v>
          </cell>
          <cell r="N52">
            <v>2</v>
          </cell>
          <cell r="O52">
            <v>1</v>
          </cell>
          <cell r="P52">
            <v>6</v>
          </cell>
          <cell r="Q52">
            <v>4</v>
          </cell>
          <cell r="R52">
            <v>2</v>
          </cell>
          <cell r="U52">
            <v>331</v>
          </cell>
        </row>
        <row r="53">
          <cell r="C53">
            <v>0</v>
          </cell>
          <cell r="D53">
            <v>0</v>
          </cell>
          <cell r="E53">
            <v>0</v>
          </cell>
          <cell r="I53">
            <v>0</v>
          </cell>
          <cell r="M53">
            <v>60</v>
          </cell>
          <cell r="N53">
            <v>43</v>
          </cell>
          <cell r="O53">
            <v>17</v>
          </cell>
          <cell r="P53">
            <v>50</v>
          </cell>
          <cell r="Q53">
            <v>32</v>
          </cell>
          <cell r="R53">
            <v>18</v>
          </cell>
          <cell r="U53">
            <v>110</v>
          </cell>
        </row>
        <row r="54">
          <cell r="C54">
            <v>200</v>
          </cell>
          <cell r="D54">
            <v>124</v>
          </cell>
          <cell r="E54">
            <v>76</v>
          </cell>
          <cell r="U54">
            <v>200</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J56">
            <v>0</v>
          </cell>
          <cell r="K56">
            <v>0</v>
          </cell>
          <cell r="L56">
            <v>0</v>
          </cell>
          <cell r="M56">
            <v>577</v>
          </cell>
          <cell r="N56">
            <v>402</v>
          </cell>
          <cell r="O56">
            <v>175</v>
          </cell>
          <cell r="P56">
            <v>12</v>
          </cell>
          <cell r="Q56">
            <v>8</v>
          </cell>
          <cell r="R56">
            <v>4</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K59">
            <v>0</v>
          </cell>
          <cell r="L59">
            <v>0</v>
          </cell>
          <cell r="M59">
            <v>0</v>
          </cell>
          <cell r="N59">
            <v>0</v>
          </cell>
          <cell r="O59">
            <v>0</v>
          </cell>
          <cell r="P59">
            <v>0</v>
          </cell>
          <cell r="Q59">
            <v>0</v>
          </cell>
          <cell r="R59">
            <v>0</v>
          </cell>
          <cell r="U59">
            <v>0</v>
          </cell>
          <cell r="V59">
            <v>0</v>
          </cell>
          <cell r="W59">
            <v>0</v>
          </cell>
          <cell r="X59">
            <v>0</v>
          </cell>
          <cell r="Y59">
            <v>-20749</v>
          </cell>
          <cell r="Z59">
            <v>-20749</v>
          </cell>
          <cell r="AA59">
            <v>0</v>
          </cell>
          <cell r="AB59">
            <v>-20749</v>
          </cell>
          <cell r="AD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U66">
            <v>1746</v>
          </cell>
          <cell r="V66">
            <v>914</v>
          </cell>
          <cell r="W66">
            <v>832</v>
          </cell>
          <cell r="X66">
            <v>832</v>
          </cell>
          <cell r="Z66">
            <v>832</v>
          </cell>
          <cell r="AB66">
            <v>832</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U67">
            <v>347</v>
          </cell>
          <cell r="V67">
            <v>54</v>
          </cell>
          <cell r="W67">
            <v>293</v>
          </cell>
          <cell r="X67">
            <v>293</v>
          </cell>
          <cell r="Z67">
            <v>293</v>
          </cell>
          <cell r="AB67">
            <v>293</v>
          </cell>
          <cell r="AD67">
            <v>78</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U69">
            <v>410.56140350877189</v>
          </cell>
          <cell r="V69">
            <v>158.07017543859649</v>
          </cell>
          <cell r="W69">
            <v>252.4912280701754</v>
          </cell>
          <cell r="X69">
            <v>252.4912280701754</v>
          </cell>
          <cell r="Y69">
            <v>1917</v>
          </cell>
          <cell r="Z69">
            <v>2169.4912280701756</v>
          </cell>
          <cell r="AA69">
            <v>948</v>
          </cell>
          <cell r="AB69">
            <v>3117.4912280701756</v>
          </cell>
        </row>
        <row r="70">
          <cell r="C70">
            <v>0</v>
          </cell>
          <cell r="I70">
            <v>2</v>
          </cell>
          <cell r="J70">
            <v>10</v>
          </cell>
          <cell r="K70">
            <v>2.5</v>
          </cell>
          <cell r="L70">
            <v>7.5</v>
          </cell>
          <cell r="M70">
            <v>7</v>
          </cell>
          <cell r="N70">
            <v>5</v>
          </cell>
          <cell r="O70">
            <v>2</v>
          </cell>
          <cell r="P70">
            <v>3</v>
          </cell>
          <cell r="Q70">
            <v>2</v>
          </cell>
          <cell r="R70">
            <v>1</v>
          </cell>
          <cell r="U70">
            <v>22</v>
          </cell>
          <cell r="V70">
            <v>9</v>
          </cell>
          <cell r="W70">
            <v>13</v>
          </cell>
          <cell r="X70">
            <v>13</v>
          </cell>
          <cell r="Y70">
            <v>124</v>
          </cell>
          <cell r="Z70">
            <v>137</v>
          </cell>
          <cell r="AA70">
            <v>51</v>
          </cell>
          <cell r="AB70">
            <v>188</v>
          </cell>
        </row>
        <row r="71">
          <cell r="C71">
            <v>0</v>
          </cell>
          <cell r="I71">
            <v>9</v>
          </cell>
          <cell r="J71">
            <v>62</v>
          </cell>
          <cell r="K71">
            <v>15.5</v>
          </cell>
          <cell r="L71">
            <v>46.5</v>
          </cell>
          <cell r="M71">
            <v>42</v>
          </cell>
          <cell r="N71">
            <v>29</v>
          </cell>
          <cell r="O71">
            <v>13</v>
          </cell>
          <cell r="P71">
            <v>20</v>
          </cell>
          <cell r="Q71">
            <v>13</v>
          </cell>
          <cell r="R71">
            <v>7</v>
          </cell>
          <cell r="U71">
            <v>133</v>
          </cell>
          <cell r="V71">
            <v>51</v>
          </cell>
          <cell r="W71">
            <v>82</v>
          </cell>
          <cell r="X71">
            <v>82</v>
          </cell>
          <cell r="Y71">
            <v>593</v>
          </cell>
          <cell r="Z71">
            <v>675</v>
          </cell>
          <cell r="AA71">
            <v>303</v>
          </cell>
          <cell r="AB71">
            <v>978</v>
          </cell>
        </row>
        <row r="72">
          <cell r="C72">
            <v>0</v>
          </cell>
          <cell r="I72">
            <v>1</v>
          </cell>
          <cell r="J72">
            <v>9</v>
          </cell>
          <cell r="K72">
            <v>2.25</v>
          </cell>
          <cell r="L72">
            <v>6.75</v>
          </cell>
          <cell r="M72">
            <v>6</v>
          </cell>
          <cell r="N72">
            <v>4</v>
          </cell>
          <cell r="O72">
            <v>2</v>
          </cell>
          <cell r="P72">
            <v>3</v>
          </cell>
          <cell r="Q72">
            <v>2</v>
          </cell>
          <cell r="R72">
            <v>1</v>
          </cell>
          <cell r="U72">
            <v>19</v>
          </cell>
          <cell r="V72">
            <v>7</v>
          </cell>
          <cell r="W72">
            <v>12</v>
          </cell>
          <cell r="X72">
            <v>12</v>
          </cell>
          <cell r="Y72">
            <v>172</v>
          </cell>
          <cell r="Z72">
            <v>184</v>
          </cell>
          <cell r="AA72">
            <v>48</v>
          </cell>
          <cell r="AB72">
            <v>232</v>
          </cell>
        </row>
        <row r="73">
          <cell r="C73">
            <v>80</v>
          </cell>
          <cell r="I73">
            <v>580</v>
          </cell>
          <cell r="J73">
            <v>1508</v>
          </cell>
          <cell r="K73">
            <v>377</v>
          </cell>
          <cell r="L73">
            <v>1131</v>
          </cell>
          <cell r="M73">
            <v>592</v>
          </cell>
          <cell r="N73">
            <v>412</v>
          </cell>
          <cell r="O73">
            <v>180</v>
          </cell>
          <cell r="P73">
            <v>1325</v>
          </cell>
          <cell r="Q73">
            <v>849</v>
          </cell>
          <cell r="R73">
            <v>476</v>
          </cell>
          <cell r="U73">
            <v>4085</v>
          </cell>
          <cell r="V73">
            <v>1841</v>
          </cell>
          <cell r="W73">
            <v>2244</v>
          </cell>
          <cell r="X73">
            <v>2244</v>
          </cell>
          <cell r="Z73">
            <v>2244</v>
          </cell>
          <cell r="AB73">
            <v>2244</v>
          </cell>
        </row>
        <row r="74">
          <cell r="C74">
            <v>0</v>
          </cell>
          <cell r="I74">
            <v>0</v>
          </cell>
          <cell r="J74">
            <v>0</v>
          </cell>
          <cell r="K74">
            <v>0</v>
          </cell>
          <cell r="L74">
            <v>0</v>
          </cell>
          <cell r="M74">
            <v>489</v>
          </cell>
          <cell r="O74">
            <v>0</v>
          </cell>
          <cell r="P74">
            <v>5</v>
          </cell>
          <cell r="Q74">
            <v>3</v>
          </cell>
          <cell r="R74">
            <v>2</v>
          </cell>
          <cell r="U74">
            <v>494</v>
          </cell>
          <cell r="V74">
            <v>3</v>
          </cell>
          <cell r="W74">
            <v>491</v>
          </cell>
          <cell r="X74">
            <v>491</v>
          </cell>
          <cell r="Z74">
            <v>491</v>
          </cell>
          <cell r="AB74">
            <v>491</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K76">
            <v>0</v>
          </cell>
          <cell r="L76">
            <v>0</v>
          </cell>
          <cell r="N76">
            <v>0</v>
          </cell>
          <cell r="O76">
            <v>0</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U78">
            <v>703</v>
          </cell>
          <cell r="V78">
            <v>373</v>
          </cell>
          <cell r="W78">
            <v>330</v>
          </cell>
          <cell r="X78">
            <v>330</v>
          </cell>
          <cell r="Z78">
            <v>330</v>
          </cell>
          <cell r="AB78">
            <v>330</v>
          </cell>
          <cell r="AF78">
            <v>330</v>
          </cell>
        </row>
        <row r="79">
          <cell r="C79">
            <v>0</v>
          </cell>
          <cell r="D79">
            <v>0</v>
          </cell>
          <cell r="E79">
            <v>0</v>
          </cell>
          <cell r="J79">
            <v>0</v>
          </cell>
          <cell r="U79">
            <v>2217</v>
          </cell>
          <cell r="V79">
            <v>262</v>
          </cell>
          <cell r="W79">
            <v>1955</v>
          </cell>
          <cell r="X79">
            <v>1955</v>
          </cell>
          <cell r="Z79">
            <v>1955</v>
          </cell>
          <cell r="AB79">
            <v>1955</v>
          </cell>
          <cell r="AF79">
            <v>1955</v>
          </cell>
        </row>
        <row r="80">
          <cell r="C80">
            <v>0</v>
          </cell>
          <cell r="D80">
            <v>0</v>
          </cell>
          <cell r="E80">
            <v>0</v>
          </cell>
          <cell r="M80">
            <v>0</v>
          </cell>
          <cell r="P80">
            <v>0</v>
          </cell>
          <cell r="U80">
            <v>0</v>
          </cell>
          <cell r="V80">
            <v>0</v>
          </cell>
          <cell r="W80">
            <v>0</v>
          </cell>
          <cell r="X80">
            <v>0</v>
          </cell>
        </row>
        <row r="81">
          <cell r="C81">
            <v>0</v>
          </cell>
          <cell r="D81">
            <v>0</v>
          </cell>
          <cell r="E81">
            <v>0</v>
          </cell>
          <cell r="I81">
            <v>30</v>
          </cell>
          <cell r="J81">
            <v>30</v>
          </cell>
          <cell r="M81">
            <v>3</v>
          </cell>
          <cell r="P81">
            <v>2</v>
          </cell>
          <cell r="U81">
            <v>65</v>
          </cell>
          <cell r="V81">
            <v>30</v>
          </cell>
          <cell r="W81">
            <v>35</v>
          </cell>
          <cell r="X81">
            <v>35</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U83">
            <v>14098.435307760927</v>
          </cell>
          <cell r="V83">
            <v>5945.3098245614019</v>
          </cell>
          <cell r="W83">
            <v>8153.1254831995248</v>
          </cell>
          <cell r="X83">
            <v>8153.1254831995248</v>
          </cell>
          <cell r="AC83">
            <v>3160</v>
          </cell>
          <cell r="AD83">
            <v>2918</v>
          </cell>
          <cell r="AE83">
            <v>2545.3098245614037</v>
          </cell>
          <cell r="AF83">
            <v>5037.1254831995248</v>
          </cell>
        </row>
        <row r="84">
          <cell r="X84">
            <v>0</v>
          </cell>
        </row>
        <row r="85">
          <cell r="C85">
            <v>3670</v>
          </cell>
          <cell r="D85">
            <v>3670</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J89">
            <v>0</v>
          </cell>
          <cell r="K89">
            <v>0</v>
          </cell>
          <cell r="L89">
            <v>0</v>
          </cell>
          <cell r="M89">
            <v>0</v>
          </cell>
          <cell r="N89">
            <v>0</v>
          </cell>
          <cell r="O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row>
        <row r="95">
          <cell r="C95">
            <v>37</v>
          </cell>
          <cell r="I95">
            <v>338</v>
          </cell>
          <cell r="J95">
            <v>541</v>
          </cell>
          <cell r="M95">
            <v>385</v>
          </cell>
          <cell r="P95">
            <v>445</v>
          </cell>
          <cell r="S95">
            <v>8</v>
          </cell>
          <cell r="U95">
            <v>1754</v>
          </cell>
        </row>
        <row r="96">
          <cell r="C96">
            <v>0</v>
          </cell>
          <cell r="I96">
            <v>0</v>
          </cell>
          <cell r="J96">
            <v>0</v>
          </cell>
          <cell r="M96">
            <v>489</v>
          </cell>
          <cell r="P96">
            <v>5</v>
          </cell>
          <cell r="S96">
            <v>0</v>
          </cell>
          <cell r="U96">
            <v>494</v>
          </cell>
        </row>
        <row r="97">
          <cell r="C97">
            <v>913</v>
          </cell>
          <cell r="I97">
            <v>0</v>
          </cell>
          <cell r="J97">
            <v>0</v>
          </cell>
          <cell r="M97">
            <v>0</v>
          </cell>
          <cell r="P97">
            <v>0</v>
          </cell>
          <cell r="S97">
            <v>0</v>
          </cell>
          <cell r="U97">
            <v>913</v>
          </cell>
        </row>
        <row r="98">
          <cell r="U98">
            <v>0</v>
          </cell>
        </row>
        <row r="99">
          <cell r="U99">
            <v>0</v>
          </cell>
        </row>
        <row r="100">
          <cell r="C100">
            <v>1058</v>
          </cell>
          <cell r="I100">
            <v>1</v>
          </cell>
          <cell r="J100">
            <v>2</v>
          </cell>
          <cell r="M100">
            <v>0</v>
          </cell>
          <cell r="P100">
            <v>31</v>
          </cell>
          <cell r="S100">
            <v>1</v>
          </cell>
          <cell r="U100">
            <v>1093</v>
          </cell>
        </row>
        <row r="101">
          <cell r="C101">
            <v>913</v>
          </cell>
          <cell r="I101">
            <v>0</v>
          </cell>
          <cell r="J101">
            <v>0</v>
          </cell>
          <cell r="M101">
            <v>0</v>
          </cell>
          <cell r="P101">
            <v>0</v>
          </cell>
          <cell r="S101">
            <v>0</v>
          </cell>
          <cell r="U101">
            <v>913</v>
          </cell>
        </row>
        <row r="102">
          <cell r="C102">
            <v>50</v>
          </cell>
          <cell r="I102">
            <v>0</v>
          </cell>
          <cell r="J102">
            <v>0</v>
          </cell>
          <cell r="M102">
            <v>0</v>
          </cell>
          <cell r="P102">
            <v>0</v>
          </cell>
          <cell r="S102">
            <v>0</v>
          </cell>
          <cell r="U102">
            <v>50</v>
          </cell>
        </row>
        <row r="103">
          <cell r="C103">
            <v>95</v>
          </cell>
          <cell r="I103">
            <v>1</v>
          </cell>
          <cell r="J103">
            <v>2</v>
          </cell>
          <cell r="P103">
            <v>31</v>
          </cell>
          <cell r="S103">
            <v>1</v>
          </cell>
          <cell r="U103">
            <v>130</v>
          </cell>
        </row>
        <row r="104">
          <cell r="C104">
            <v>3285</v>
          </cell>
          <cell r="I104">
            <v>25</v>
          </cell>
          <cell r="J104">
            <v>59</v>
          </cell>
          <cell r="M104">
            <v>22</v>
          </cell>
          <cell r="P104">
            <v>-14</v>
          </cell>
          <cell r="S104">
            <v>539</v>
          </cell>
          <cell r="U104">
            <v>3922</v>
          </cell>
        </row>
        <row r="105">
          <cell r="C105">
            <v>0</v>
          </cell>
          <cell r="I105">
            <v>0</v>
          </cell>
          <cell r="P105">
            <v>0</v>
          </cell>
          <cell r="S105">
            <v>261</v>
          </cell>
          <cell r="U105">
            <v>261</v>
          </cell>
        </row>
        <row r="106">
          <cell r="C106">
            <v>3285</v>
          </cell>
          <cell r="I106">
            <v>25</v>
          </cell>
          <cell r="J106">
            <v>59</v>
          </cell>
          <cell r="M106">
            <v>22</v>
          </cell>
          <cell r="P106">
            <v>-14</v>
          </cell>
          <cell r="S106">
            <v>278</v>
          </cell>
          <cell r="U106">
            <v>3661</v>
          </cell>
        </row>
        <row r="107">
          <cell r="C107">
            <v>0</v>
          </cell>
          <cell r="I107">
            <v>420</v>
          </cell>
          <cell r="J107">
            <v>656</v>
          </cell>
          <cell r="P107">
            <v>0</v>
          </cell>
          <cell r="U107">
            <v>-38.052597442759001</v>
          </cell>
          <cell r="V107">
            <v>-38.052597442759001</v>
          </cell>
          <cell r="W107">
            <v>0</v>
          </cell>
        </row>
        <row r="108">
          <cell r="C108">
            <v>-808</v>
          </cell>
          <cell r="I108">
            <v>420</v>
          </cell>
          <cell r="J108">
            <v>656</v>
          </cell>
          <cell r="U108">
            <v>268</v>
          </cell>
        </row>
        <row r="109">
          <cell r="C109">
            <v>0</v>
          </cell>
          <cell r="M109">
            <v>0</v>
          </cell>
          <cell r="P109">
            <v>0</v>
          </cell>
          <cell r="U109">
            <v>0</v>
          </cell>
          <cell r="V109">
            <v>0</v>
          </cell>
          <cell r="W109">
            <v>0</v>
          </cell>
        </row>
        <row r="110">
          <cell r="I110">
            <v>0</v>
          </cell>
          <cell r="J110">
            <v>0</v>
          </cell>
          <cell r="M110">
            <v>0</v>
          </cell>
          <cell r="P110">
            <v>0</v>
          </cell>
          <cell r="U110">
            <v>0</v>
          </cell>
        </row>
        <row r="111">
          <cell r="C111">
            <v>56.375</v>
          </cell>
          <cell r="I111">
            <v>213.25</v>
          </cell>
          <cell r="J111">
            <v>310.75</v>
          </cell>
          <cell r="M111">
            <v>114.125</v>
          </cell>
          <cell r="P111">
            <v>244.25</v>
          </cell>
          <cell r="S111">
            <v>537.625</v>
          </cell>
          <cell r="U111">
            <v>1568.5</v>
          </cell>
        </row>
        <row r="112">
          <cell r="C112">
            <v>1.25</v>
          </cell>
          <cell r="I112">
            <v>13</v>
          </cell>
          <cell r="J112">
            <v>9.3333333333333339</v>
          </cell>
          <cell r="M112">
            <v>0</v>
          </cell>
          <cell r="P112">
            <v>30</v>
          </cell>
          <cell r="S112">
            <v>0</v>
          </cell>
          <cell r="U112">
            <v>53.583333333333336</v>
          </cell>
        </row>
        <row r="114">
          <cell r="C114" t="e">
            <v>#REF!</v>
          </cell>
          <cell r="U114" t="e">
            <v>#REF!</v>
          </cell>
          <cell r="V114" t="e">
            <v>#REF!</v>
          </cell>
        </row>
        <row r="115">
          <cell r="C115">
            <v>0</v>
          </cell>
          <cell r="U115" t="e">
            <v>#REF!</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row>
        <row r="118">
          <cell r="U118" t="e">
            <v>#REF!</v>
          </cell>
        </row>
        <row r="119">
          <cell r="P119" t="str">
            <v xml:space="preserve"> </v>
          </cell>
          <cell r="U119">
            <v>-230.79318209931299</v>
          </cell>
        </row>
        <row r="120">
          <cell r="U120">
            <v>-380.52597442758997</v>
          </cell>
          <cell r="V120">
            <v>6725.3341754385983</v>
          </cell>
          <cell r="W120">
            <v>-7406.8601498661901</v>
          </cell>
        </row>
        <row r="122">
          <cell r="U122">
            <v>-149.73279232827699</v>
          </cell>
          <cell r="AC122">
            <v>0</v>
          </cell>
        </row>
        <row r="125">
          <cell r="U125">
            <v>8678</v>
          </cell>
          <cell r="W125">
            <v>8678</v>
          </cell>
          <cell r="AC125">
            <v>0</v>
          </cell>
          <cell r="AE125">
            <v>0</v>
          </cell>
        </row>
        <row r="126">
          <cell r="U126">
            <v>-7406.8601498661901</v>
          </cell>
          <cell r="AC126">
            <v>0</v>
          </cell>
        </row>
        <row r="127">
          <cell r="U127">
            <v>30.45</v>
          </cell>
          <cell r="AC127" t="e">
            <v>#DIV/0!</v>
          </cell>
        </row>
        <row r="128">
          <cell r="U128">
            <v>56.44</v>
          </cell>
          <cell r="AC128" t="e">
            <v>#DIV/0!</v>
          </cell>
        </row>
        <row r="129">
          <cell r="U129">
            <v>0</v>
          </cell>
          <cell r="AC129">
            <v>0</v>
          </cell>
        </row>
        <row r="131">
          <cell r="U131">
            <v>8.49</v>
          </cell>
          <cell r="AC131" t="e">
            <v>#DIV/0!</v>
          </cell>
        </row>
        <row r="132">
          <cell r="U132">
            <v>0</v>
          </cell>
        </row>
        <row r="133">
          <cell r="T133">
            <v>0</v>
          </cell>
          <cell r="U133">
            <v>6.57</v>
          </cell>
          <cell r="AC133" t="e">
            <v>#DIV/0!</v>
          </cell>
        </row>
        <row r="134">
          <cell r="U134">
            <v>29726</v>
          </cell>
          <cell r="V134">
            <v>29726</v>
          </cell>
        </row>
        <row r="136">
          <cell r="T136">
            <v>300</v>
          </cell>
          <cell r="U136">
            <v>300</v>
          </cell>
        </row>
        <row r="137">
          <cell r="J137">
            <v>1</v>
          </cell>
          <cell r="U137">
            <v>1</v>
          </cell>
        </row>
        <row r="139">
          <cell r="T139">
            <v>0</v>
          </cell>
          <cell r="U139">
            <v>38404</v>
          </cell>
          <cell r="V139">
            <v>29726</v>
          </cell>
          <cell r="W139">
            <v>8678</v>
          </cell>
          <cell r="AC139">
            <v>0</v>
          </cell>
        </row>
        <row r="140">
          <cell r="U140">
            <v>0</v>
          </cell>
          <cell r="V140">
            <v>0</v>
          </cell>
        </row>
        <row r="141">
          <cell r="U141">
            <v>38404</v>
          </cell>
          <cell r="V141">
            <v>29726</v>
          </cell>
          <cell r="W141">
            <v>8678</v>
          </cell>
        </row>
        <row r="142">
          <cell r="AC142">
            <v>3160</v>
          </cell>
          <cell r="AD142">
            <v>2918</v>
          </cell>
          <cell r="AE142">
            <v>3056.6658245614035</v>
          </cell>
          <cell r="AF142">
            <v>5197.8601498661919</v>
          </cell>
        </row>
        <row r="143">
          <cell r="U143">
            <v>-1</v>
          </cell>
          <cell r="V143">
            <v>29.2</v>
          </cell>
          <cell r="W143">
            <v>-46</v>
          </cell>
        </row>
        <row r="145">
          <cell r="C145">
            <v>0</v>
          </cell>
          <cell r="I145">
            <v>0</v>
          </cell>
          <cell r="J145">
            <v>0</v>
          </cell>
          <cell r="M145">
            <v>0</v>
          </cell>
          <cell r="P145">
            <v>0</v>
          </cell>
          <cell r="S145">
            <v>0</v>
          </cell>
          <cell r="U145">
            <v>0</v>
          </cell>
        </row>
        <row r="146">
          <cell r="C146">
            <v>80</v>
          </cell>
          <cell r="I146">
            <v>615</v>
          </cell>
          <cell r="J146">
            <v>1790</v>
          </cell>
          <cell r="M146">
            <v>592</v>
          </cell>
          <cell r="P146">
            <v>1325</v>
          </cell>
          <cell r="U146">
            <v>4402</v>
          </cell>
        </row>
        <row r="147">
          <cell r="C147">
            <v>80</v>
          </cell>
          <cell r="I147">
            <v>300</v>
          </cell>
          <cell r="J147">
            <v>1360</v>
          </cell>
          <cell r="M147">
            <v>7</v>
          </cell>
          <cell r="P147">
            <v>1174</v>
          </cell>
          <cell r="U147">
            <v>2921</v>
          </cell>
        </row>
        <row r="148">
          <cell r="U148">
            <v>0</v>
          </cell>
        </row>
        <row r="149">
          <cell r="I149">
            <v>0</v>
          </cell>
          <cell r="U149">
            <v>0</v>
          </cell>
        </row>
        <row r="150">
          <cell r="I150">
            <v>35</v>
          </cell>
          <cell r="J150">
            <v>282</v>
          </cell>
          <cell r="M150">
            <v>0</v>
          </cell>
          <cell r="P150">
            <v>0</v>
          </cell>
          <cell r="U150">
            <v>317</v>
          </cell>
        </row>
        <row r="151">
          <cell r="C151">
            <v>17.179166666666667</v>
          </cell>
          <cell r="I151">
            <v>502</v>
          </cell>
          <cell r="J151">
            <v>1041.8333333333333</v>
          </cell>
          <cell r="M151">
            <v>213</v>
          </cell>
          <cell r="U151">
            <v>1774.0124999999998</v>
          </cell>
        </row>
        <row r="152">
          <cell r="I152">
            <v>0</v>
          </cell>
          <cell r="J152">
            <v>0</v>
          </cell>
          <cell r="M152">
            <v>0</v>
          </cell>
          <cell r="U152">
            <v>0</v>
          </cell>
        </row>
        <row r="153">
          <cell r="C153">
            <v>80</v>
          </cell>
          <cell r="I153">
            <v>580</v>
          </cell>
          <cell r="J153">
            <v>1508</v>
          </cell>
          <cell r="M153">
            <v>592</v>
          </cell>
          <cell r="P153">
            <v>1325</v>
          </cell>
          <cell r="U153">
            <v>4085</v>
          </cell>
        </row>
        <row r="154">
          <cell r="I154">
            <v>580</v>
          </cell>
          <cell r="J154">
            <v>1508</v>
          </cell>
          <cell r="M154">
            <v>592</v>
          </cell>
          <cell r="P154">
            <v>1325</v>
          </cell>
        </row>
        <row r="155">
          <cell r="I155">
            <v>0</v>
          </cell>
          <cell r="J155">
            <v>0</v>
          </cell>
          <cell r="M155">
            <v>0</v>
          </cell>
          <cell r="P155">
            <v>0</v>
          </cell>
          <cell r="U155">
            <v>0</v>
          </cell>
        </row>
        <row r="156">
          <cell r="I156">
            <v>0</v>
          </cell>
          <cell r="J156">
            <v>-298</v>
          </cell>
          <cell r="M156">
            <v>-180</v>
          </cell>
          <cell r="P156">
            <v>-100</v>
          </cell>
          <cell r="U156">
            <v>-578</v>
          </cell>
        </row>
        <row r="157">
          <cell r="I157">
            <v>0</v>
          </cell>
          <cell r="U157">
            <v>0</v>
          </cell>
        </row>
        <row r="158">
          <cell r="C158">
            <v>950</v>
          </cell>
          <cell r="I158">
            <v>758</v>
          </cell>
          <cell r="J158">
            <v>1197</v>
          </cell>
          <cell r="K158">
            <v>0</v>
          </cell>
          <cell r="L158">
            <v>0</v>
          </cell>
          <cell r="M158">
            <v>874</v>
          </cell>
          <cell r="N158">
            <v>0</v>
          </cell>
          <cell r="O158">
            <v>0</v>
          </cell>
          <cell r="P158">
            <v>450</v>
          </cell>
          <cell r="S158">
            <v>414</v>
          </cell>
          <cell r="T158">
            <v>630</v>
          </cell>
          <cell r="U158">
            <v>4643</v>
          </cell>
        </row>
        <row r="160">
          <cell r="C160">
            <v>57</v>
          </cell>
          <cell r="O160">
            <v>250</v>
          </cell>
        </row>
        <row r="161">
          <cell r="C161">
            <v>0</v>
          </cell>
        </row>
        <row r="162">
          <cell r="AD162" t="e">
            <v>#REF!</v>
          </cell>
        </row>
        <row r="163">
          <cell r="AC163" t="str">
            <v>ОЧИК.18.02.</v>
          </cell>
        </row>
        <row r="165">
          <cell r="C165" t="str">
            <v>АПАРАТ ВСЬОГО</v>
          </cell>
          <cell r="D165" t="str">
            <v>АПАРАТ ЕЛЕКТРО</v>
          </cell>
          <cell r="E165" t="str">
            <v>АПАРАТ ТЕПЛО</v>
          </cell>
          <cell r="I165" t="str">
            <v>ККМ</v>
          </cell>
          <cell r="J165" t="str">
            <v>КТМ</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8">
          <cell r="J168">
            <v>0.75</v>
          </cell>
          <cell r="M168">
            <v>26.159999999999997</v>
          </cell>
          <cell r="P168">
            <v>17.39</v>
          </cell>
          <cell r="U168">
            <v>44.3</v>
          </cell>
          <cell r="AC168">
            <v>221.49122807017542</v>
          </cell>
        </row>
        <row r="169">
          <cell r="J169">
            <v>0.78999999999999915</v>
          </cell>
          <cell r="M169">
            <v>29.880000000000003</v>
          </cell>
          <cell r="P169">
            <v>19.82</v>
          </cell>
          <cell r="U169">
            <v>50.49</v>
          </cell>
          <cell r="AC169">
            <v>252.49999999999997</v>
          </cell>
        </row>
        <row r="170">
          <cell r="I170">
            <v>0</v>
          </cell>
          <cell r="J170">
            <v>82.5</v>
          </cell>
          <cell r="M170">
            <v>82.5</v>
          </cell>
          <cell r="P170">
            <v>82.5</v>
          </cell>
          <cell r="S170">
            <v>82.5</v>
          </cell>
          <cell r="T170">
            <v>82.5</v>
          </cell>
          <cell r="U170">
            <v>82.5</v>
          </cell>
          <cell r="AC170">
            <v>66</v>
          </cell>
        </row>
        <row r="171">
          <cell r="I171">
            <v>0</v>
          </cell>
          <cell r="J171">
            <v>176.84</v>
          </cell>
          <cell r="M171">
            <v>176.84</v>
          </cell>
          <cell r="P171">
            <v>176.84</v>
          </cell>
          <cell r="U171">
            <v>176.84</v>
          </cell>
          <cell r="AC171">
            <v>143.91299999999998</v>
          </cell>
        </row>
        <row r="172">
          <cell r="J172">
            <v>133</v>
          </cell>
          <cell r="M172">
            <v>4626</v>
          </cell>
          <cell r="P172">
            <v>3075</v>
          </cell>
          <cell r="U172">
            <v>7834</v>
          </cell>
          <cell r="AC172">
            <v>31875</v>
          </cell>
        </row>
        <row r="173">
          <cell r="U173">
            <v>7834</v>
          </cell>
        </row>
        <row r="174">
          <cell r="J174">
            <v>10.15</v>
          </cell>
          <cell r="M174">
            <v>38.94</v>
          </cell>
          <cell r="P174">
            <v>31.61</v>
          </cell>
          <cell r="U174">
            <v>80.7</v>
          </cell>
        </row>
        <row r="175">
          <cell r="J175">
            <v>11.56</v>
          </cell>
          <cell r="M175">
            <v>44.35</v>
          </cell>
          <cell r="P175">
            <v>36</v>
          </cell>
          <cell r="U175">
            <v>91.91</v>
          </cell>
        </row>
        <row r="176">
          <cell r="J176">
            <v>63.33</v>
          </cell>
          <cell r="M176">
            <v>63.33</v>
          </cell>
          <cell r="P176">
            <v>63.33</v>
          </cell>
          <cell r="U176">
            <v>63.33</v>
          </cell>
        </row>
        <row r="177">
          <cell r="J177">
            <v>135.75</v>
          </cell>
          <cell r="M177">
            <v>135.75</v>
          </cell>
          <cell r="P177">
            <v>135.75</v>
          </cell>
          <cell r="U177">
            <v>135.75</v>
          </cell>
        </row>
        <row r="178">
          <cell r="J178">
            <v>1378</v>
          </cell>
          <cell r="M178">
            <v>5286</v>
          </cell>
          <cell r="P178">
            <v>4291</v>
          </cell>
          <cell r="U178">
            <v>10955</v>
          </cell>
        </row>
        <row r="179">
          <cell r="U179">
            <v>10955</v>
          </cell>
        </row>
        <row r="180">
          <cell r="J180">
            <v>0</v>
          </cell>
          <cell r="M180">
            <v>4.3</v>
          </cell>
          <cell r="P180">
            <v>4.2</v>
          </cell>
          <cell r="U180">
            <v>8.5</v>
          </cell>
          <cell r="AC180">
            <v>75.839416058394164</v>
          </cell>
        </row>
        <row r="181">
          <cell r="J181">
            <v>0</v>
          </cell>
          <cell r="M181">
            <v>5.9</v>
          </cell>
          <cell r="P181">
            <v>5.8</v>
          </cell>
          <cell r="U181">
            <v>11.7</v>
          </cell>
          <cell r="AC181">
            <v>103.9</v>
          </cell>
        </row>
        <row r="182">
          <cell r="C182">
            <v>75</v>
          </cell>
          <cell r="I182">
            <v>75</v>
          </cell>
          <cell r="J182">
            <v>100.5</v>
          </cell>
          <cell r="M182">
            <v>100.5</v>
          </cell>
          <cell r="P182">
            <v>100.5</v>
          </cell>
          <cell r="T182">
            <v>0</v>
          </cell>
          <cell r="U182">
            <v>100.5</v>
          </cell>
          <cell r="AC182">
            <v>89.557440953909662</v>
          </cell>
          <cell r="AF182">
            <v>75</v>
          </cell>
        </row>
        <row r="183">
          <cell r="J183">
            <v>215.42175</v>
          </cell>
          <cell r="K183">
            <v>0</v>
          </cell>
          <cell r="L183">
            <v>0</v>
          </cell>
          <cell r="M183">
            <v>215.42175</v>
          </cell>
          <cell r="P183">
            <v>215.42175</v>
          </cell>
          <cell r="U183">
            <v>215.42175</v>
          </cell>
          <cell r="AC183">
            <v>195.28</v>
          </cell>
        </row>
        <row r="184">
          <cell r="J184">
            <v>0</v>
          </cell>
          <cell r="M184">
            <v>926</v>
          </cell>
          <cell r="P184">
            <v>905</v>
          </cell>
          <cell r="U184">
            <v>1831</v>
          </cell>
          <cell r="AC184">
            <v>14810</v>
          </cell>
        </row>
        <row r="185">
          <cell r="U185">
            <v>1831</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AC186">
            <v>356.4</v>
          </cell>
          <cell r="AD186">
            <v>74.900000000000006</v>
          </cell>
          <cell r="AE186">
            <v>281.5</v>
          </cell>
        </row>
        <row r="187">
          <cell r="J187">
            <v>1511</v>
          </cell>
          <cell r="M187">
            <v>10838</v>
          </cell>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AC188">
            <v>130.99</v>
          </cell>
          <cell r="AD188">
            <v>130.99</v>
          </cell>
          <cell r="AE188">
            <v>130.99</v>
          </cell>
          <cell r="AF188" t="str">
            <v/>
          </cell>
        </row>
        <row r="189">
          <cell r="U189">
            <v>25</v>
          </cell>
          <cell r="V189">
            <v>25</v>
          </cell>
          <cell r="W189">
            <v>0</v>
          </cell>
          <cell r="AC189">
            <v>52</v>
          </cell>
          <cell r="AD189">
            <v>52</v>
          </cell>
        </row>
        <row r="190">
          <cell r="M190">
            <v>10838</v>
          </cell>
          <cell r="P190">
            <v>8271</v>
          </cell>
          <cell r="U190">
            <v>20645</v>
          </cell>
          <cell r="V190">
            <v>12874</v>
          </cell>
          <cell r="W190">
            <v>7771</v>
          </cell>
          <cell r="AC190">
            <v>46737</v>
          </cell>
          <cell r="AD190">
            <v>9863.1854657688</v>
          </cell>
          <cell r="AE190">
            <v>36873.814534231198</v>
          </cell>
        </row>
        <row r="194">
          <cell r="X194">
            <v>4948.1398501338099</v>
          </cell>
          <cell r="Z194">
            <v>4948.1398501338263</v>
          </cell>
          <cell r="AB194">
            <v>4948.1398501337389</v>
          </cell>
        </row>
        <row r="215">
          <cell r="M215" t="str">
            <v>ЗАТВЕРДЖУЮ</v>
          </cell>
        </row>
        <row r="216">
          <cell r="M216" t="str">
            <v>ГЕНЕРАЛЬНИЙ ДИРЕКТОР -</v>
          </cell>
        </row>
        <row r="217">
          <cell r="M217" t="str">
            <v>ГОЛОВА ПРАВЛІННЯ КЕ</v>
          </cell>
        </row>
        <row r="218">
          <cell r="M218" t="str">
            <v xml:space="preserve">                        І.В.ПЛАЧКОВ</v>
          </cell>
          <cell r="N218" t="str">
            <v xml:space="preserve">      І.В.ПЛАЧКОВ</v>
          </cell>
        </row>
        <row r="225">
          <cell r="C225" t="str">
            <v>ПОТРЕБА   В КОШТАХ НА  вересень 1998 року</v>
          </cell>
        </row>
        <row r="226">
          <cell r="C226" t="str">
            <v>ПО ФІЛІАЛАХ АК КИЇВЕНЕРГО</v>
          </cell>
        </row>
        <row r="229">
          <cell r="S229" t="str">
            <v>ТИС.ГРН.</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S236">
            <v>685</v>
          </cell>
          <cell r="U236">
            <v>15689.007333333333</v>
          </cell>
          <cell r="V236">
            <v>15376.340666666665</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row>
        <row r="240">
          <cell r="C240">
            <v>0</v>
          </cell>
          <cell r="I240">
            <v>0</v>
          </cell>
          <cell r="J240">
            <v>0</v>
          </cell>
          <cell r="M240">
            <v>577</v>
          </cell>
          <cell r="P240">
            <v>12</v>
          </cell>
          <cell r="S240">
            <v>0</v>
          </cell>
          <cell r="U240">
            <v>589</v>
          </cell>
          <cell r="V240">
            <v>589</v>
          </cell>
        </row>
        <row r="241">
          <cell r="C241">
            <v>1.25</v>
          </cell>
          <cell r="I241">
            <v>13</v>
          </cell>
          <cell r="J241">
            <v>9.3333333333333339</v>
          </cell>
          <cell r="M241">
            <v>0</v>
          </cell>
          <cell r="P241">
            <v>30</v>
          </cell>
          <cell r="S241">
            <v>0</v>
          </cell>
          <cell r="U241">
            <v>53.583333333333336</v>
          </cell>
          <cell r="V241">
            <v>53.583333333333336</v>
          </cell>
          <cell r="AC241">
            <v>6</v>
          </cell>
          <cell r="AD241">
            <v>6</v>
          </cell>
          <cell r="AE241">
            <v>12</v>
          </cell>
        </row>
        <row r="242">
          <cell r="C242">
            <v>-149.73279232827699</v>
          </cell>
          <cell r="U242">
            <v>-149.73279232827699</v>
          </cell>
          <cell r="V242">
            <v>-149.73279232827699</v>
          </cell>
        </row>
        <row r="243">
          <cell r="C243">
            <v>2421.3333333333335</v>
          </cell>
          <cell r="U243">
            <v>2421.3333333333335</v>
          </cell>
          <cell r="V243">
            <v>2421.3333333333335</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row>
        <row r="245">
          <cell r="V245">
            <v>0</v>
          </cell>
        </row>
        <row r="246">
          <cell r="C246">
            <v>950</v>
          </cell>
          <cell r="I246">
            <v>758</v>
          </cell>
          <cell r="J246">
            <v>1197</v>
          </cell>
          <cell r="M246">
            <v>874</v>
          </cell>
          <cell r="P246">
            <v>450</v>
          </cell>
          <cell r="S246">
            <v>406</v>
          </cell>
          <cell r="U246">
            <v>4903</v>
          </cell>
          <cell r="V246">
            <v>4635</v>
          </cell>
        </row>
        <row r="247">
          <cell r="C247">
            <v>80</v>
          </cell>
          <cell r="I247">
            <v>300</v>
          </cell>
          <cell r="J247">
            <v>1360</v>
          </cell>
          <cell r="M247">
            <v>7</v>
          </cell>
          <cell r="P247">
            <v>1174</v>
          </cell>
          <cell r="S247">
            <v>0</v>
          </cell>
          <cell r="U247">
            <v>2921</v>
          </cell>
          <cell r="V247">
            <v>2921</v>
          </cell>
        </row>
        <row r="248">
          <cell r="V248">
            <v>0</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row>
        <row r="251">
          <cell r="V251">
            <v>0</v>
          </cell>
        </row>
        <row r="252">
          <cell r="C252">
            <v>29</v>
          </cell>
          <cell r="I252">
            <v>0</v>
          </cell>
          <cell r="J252">
            <v>280</v>
          </cell>
          <cell r="M252">
            <v>3</v>
          </cell>
          <cell r="P252">
            <v>6</v>
          </cell>
          <cell r="S252">
            <v>0</v>
          </cell>
          <cell r="U252">
            <v>331</v>
          </cell>
          <cell r="V252">
            <v>331</v>
          </cell>
        </row>
        <row r="253">
          <cell r="C253">
            <v>200</v>
          </cell>
          <cell r="I253">
            <v>0</v>
          </cell>
          <cell r="J253">
            <v>0</v>
          </cell>
          <cell r="M253">
            <v>0</v>
          </cell>
          <cell r="P253">
            <v>0</v>
          </cell>
          <cell r="S253">
            <v>0</v>
          </cell>
          <cell r="U253">
            <v>200</v>
          </cell>
          <cell r="V253">
            <v>200</v>
          </cell>
        </row>
        <row r="254">
          <cell r="V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row>
        <row r="256">
          <cell r="C256">
            <v>2</v>
          </cell>
          <cell r="I256">
            <v>15</v>
          </cell>
          <cell r="J256">
            <v>349</v>
          </cell>
          <cell r="M256">
            <v>0</v>
          </cell>
          <cell r="P256">
            <v>0</v>
          </cell>
          <cell r="S256">
            <v>0</v>
          </cell>
          <cell r="U256">
            <v>366</v>
          </cell>
          <cell r="V256">
            <v>366</v>
          </cell>
        </row>
        <row r="257">
          <cell r="I257">
            <v>275</v>
          </cell>
          <cell r="J257">
            <v>160</v>
          </cell>
          <cell r="M257">
            <v>80</v>
          </cell>
          <cell r="P257">
            <v>41</v>
          </cell>
          <cell r="U257">
            <v>556</v>
          </cell>
          <cell r="V257">
            <v>556</v>
          </cell>
        </row>
        <row r="258">
          <cell r="I258">
            <v>0</v>
          </cell>
          <cell r="U258">
            <v>0</v>
          </cell>
          <cell r="V258">
            <v>0</v>
          </cell>
        </row>
        <row r="259">
          <cell r="C259">
            <v>0</v>
          </cell>
          <cell r="I259">
            <v>0</v>
          </cell>
          <cell r="J259">
            <v>0</v>
          </cell>
          <cell r="M259">
            <v>0</v>
          </cell>
          <cell r="P259">
            <v>0</v>
          </cell>
          <cell r="S259">
            <v>0</v>
          </cell>
          <cell r="U259">
            <v>2217</v>
          </cell>
          <cell r="V259">
            <v>2217</v>
          </cell>
        </row>
        <row r="260">
          <cell r="C260">
            <v>0</v>
          </cell>
          <cell r="I260">
            <v>0</v>
          </cell>
          <cell r="J260">
            <v>0</v>
          </cell>
          <cell r="M260">
            <v>0</v>
          </cell>
          <cell r="P260">
            <v>0</v>
          </cell>
          <cell r="S260">
            <v>0</v>
          </cell>
          <cell r="U260">
            <v>0</v>
          </cell>
          <cell r="V260">
            <v>0</v>
          </cell>
        </row>
        <row r="261">
          <cell r="C261">
            <v>0</v>
          </cell>
          <cell r="I261">
            <v>30</v>
          </cell>
          <cell r="J261">
            <v>30</v>
          </cell>
          <cell r="M261">
            <v>3</v>
          </cell>
          <cell r="N261">
            <v>0</v>
          </cell>
          <cell r="O261">
            <v>0</v>
          </cell>
          <cell r="P261">
            <v>2</v>
          </cell>
          <cell r="Q261">
            <v>0</v>
          </cell>
          <cell r="R261">
            <v>0</v>
          </cell>
          <cell r="S261">
            <v>0</v>
          </cell>
        </row>
        <row r="262">
          <cell r="C262">
            <v>3285</v>
          </cell>
          <cell r="I262">
            <v>25</v>
          </cell>
          <cell r="J262">
            <v>59</v>
          </cell>
          <cell r="M262">
            <v>22</v>
          </cell>
          <cell r="P262">
            <v>-14</v>
          </cell>
          <cell r="S262">
            <v>278</v>
          </cell>
          <cell r="U262">
            <v>3661</v>
          </cell>
          <cell r="V262">
            <v>3661</v>
          </cell>
        </row>
        <row r="263">
          <cell r="C263">
            <v>145</v>
          </cell>
          <cell r="I263">
            <v>1</v>
          </cell>
          <cell r="J263">
            <v>2</v>
          </cell>
          <cell r="M263">
            <v>0</v>
          </cell>
          <cell r="P263">
            <v>31</v>
          </cell>
          <cell r="S263">
            <v>1</v>
          </cell>
          <cell r="U263">
            <v>180</v>
          </cell>
          <cell r="V263">
            <v>180</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sheetData>
      <sheetData sheetId="17" refreshError="1">
        <row r="1">
          <cell r="AE1" t="str">
            <v>'9 міс.'!</v>
          </cell>
        </row>
        <row r="33">
          <cell r="P33">
            <v>25148</v>
          </cell>
          <cell r="AC33">
            <v>14429</v>
          </cell>
          <cell r="AF33">
            <v>31349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M36" t="str">
            <v>СТАНЦІї ЕЛЕКТРО</v>
          </cell>
          <cell r="AN36" t="str">
            <v>СТАНЦІІ ТЕПЛОВІ</v>
          </cell>
          <cell r="AO36" t="str">
            <v>МЕРЕЖІ ЕЛЕКТРО</v>
          </cell>
          <cell r="AP36" t="str">
            <v>МЕРЕЖІ ТЕПЛОВІ</v>
          </cell>
        </row>
        <row r="37">
          <cell r="AJ37">
            <v>395</v>
          </cell>
        </row>
        <row r="38">
          <cell r="AJ38">
            <v>336</v>
          </cell>
        </row>
        <row r="39">
          <cell r="AJ39">
            <v>0</v>
          </cell>
        </row>
        <row r="41">
          <cell r="AJ41">
            <v>0</v>
          </cell>
        </row>
        <row r="42">
          <cell r="AJ42">
            <v>0</v>
          </cell>
        </row>
        <row r="43">
          <cell r="AJ43">
            <v>395.6</v>
          </cell>
        </row>
        <row r="44">
          <cell r="P44">
            <v>0</v>
          </cell>
          <cell r="AJ44">
            <v>395.6</v>
          </cell>
        </row>
        <row r="45">
          <cell r="AK45">
            <v>1580</v>
          </cell>
        </row>
        <row r="46">
          <cell r="AK46">
            <v>0</v>
          </cell>
        </row>
        <row r="47">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0.8</v>
          </cell>
          <cell r="P49">
            <v>0.8</v>
          </cell>
          <cell r="S49">
            <v>0.8</v>
          </cell>
          <cell r="X49">
            <v>0.8</v>
          </cell>
          <cell r="AC49">
            <v>0.8</v>
          </cell>
          <cell r="AF49">
            <v>0.8</v>
          </cell>
        </row>
        <row r="51">
          <cell r="F51">
            <v>712</v>
          </cell>
          <cell r="G51">
            <v>279</v>
          </cell>
          <cell r="H51">
            <v>433</v>
          </cell>
          <cell r="P51">
            <v>304.23599999999999</v>
          </cell>
          <cell r="S51">
            <v>760.26666666666688</v>
          </cell>
          <cell r="T51">
            <v>380.13333333333344</v>
          </cell>
          <cell r="U51">
            <v>380.13333333333344</v>
          </cell>
          <cell r="X51">
            <v>196.8</v>
          </cell>
          <cell r="Y51">
            <v>139</v>
          </cell>
          <cell r="Z51">
            <v>57.800000000000011</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S52">
            <v>603</v>
          </cell>
          <cell r="X52">
            <v>115</v>
          </cell>
          <cell r="Y52">
            <v>81</v>
          </cell>
          <cell r="Z52">
            <v>34</v>
          </cell>
          <cell r="AC52">
            <v>96</v>
          </cell>
          <cell r="AD52">
            <v>50</v>
          </cell>
          <cell r="AE52">
            <v>46</v>
          </cell>
          <cell r="AF52">
            <v>361</v>
          </cell>
          <cell r="AH52">
            <v>0</v>
          </cell>
          <cell r="AI52">
            <v>1279</v>
          </cell>
          <cell r="AJ52">
            <v>511</v>
          </cell>
          <cell r="AK52">
            <v>768</v>
          </cell>
          <cell r="AL52">
            <v>786</v>
          </cell>
        </row>
        <row r="53">
          <cell r="G53">
            <v>0</v>
          </cell>
          <cell r="P53">
            <v>0</v>
          </cell>
          <cell r="X53">
            <v>4</v>
          </cell>
          <cell r="Y53">
            <v>3</v>
          </cell>
          <cell r="Z53">
            <v>1</v>
          </cell>
          <cell r="AC53">
            <v>0</v>
          </cell>
          <cell r="AD53">
            <v>0</v>
          </cell>
          <cell r="AE53">
            <v>0</v>
          </cell>
          <cell r="AH53">
            <v>0</v>
          </cell>
          <cell r="AI53">
            <v>4</v>
          </cell>
          <cell r="AJ53">
            <v>3</v>
          </cell>
          <cell r="AK53">
            <v>1</v>
          </cell>
          <cell r="AL53">
            <v>1</v>
          </cell>
        </row>
        <row r="54">
          <cell r="F54">
            <v>570</v>
          </cell>
          <cell r="G54">
            <v>223</v>
          </cell>
          <cell r="H54">
            <v>347</v>
          </cell>
          <cell r="P54">
            <v>4</v>
          </cell>
          <cell r="S54">
            <v>15</v>
          </cell>
          <cell r="X54">
            <v>30</v>
          </cell>
          <cell r="Y54">
            <v>21</v>
          </cell>
          <cell r="Z54">
            <v>9</v>
          </cell>
          <cell r="AC54">
            <v>8</v>
          </cell>
          <cell r="AD54">
            <v>4</v>
          </cell>
          <cell r="AE54">
            <v>4</v>
          </cell>
          <cell r="AF54">
            <v>15</v>
          </cell>
          <cell r="AG54">
            <v>15</v>
          </cell>
          <cell r="AH54">
            <v>0</v>
          </cell>
          <cell r="AI54">
            <v>752</v>
          </cell>
          <cell r="AJ54">
            <v>362</v>
          </cell>
          <cell r="AK54">
            <v>390</v>
          </cell>
          <cell r="AL54">
            <v>390</v>
          </cell>
        </row>
        <row r="55">
          <cell r="F55">
            <v>2</v>
          </cell>
          <cell r="G55">
            <v>1</v>
          </cell>
          <cell r="H55">
            <v>1</v>
          </cell>
          <cell r="P55">
            <v>40.800000000000004</v>
          </cell>
          <cell r="S55">
            <v>263.2</v>
          </cell>
          <cell r="T55">
            <v>205.29599999999999</v>
          </cell>
          <cell r="U55">
            <v>57.903999999999996</v>
          </cell>
          <cell r="X55">
            <v>790.40000000000009</v>
          </cell>
          <cell r="Y55">
            <v>560</v>
          </cell>
          <cell r="Z55">
            <v>230.40000000000009</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S56">
            <v>13.666666666666666</v>
          </cell>
          <cell r="T56">
            <v>13.666666666666666</v>
          </cell>
          <cell r="U56">
            <v>0</v>
          </cell>
          <cell r="X56">
            <v>708.80000000000007</v>
          </cell>
          <cell r="Y56">
            <v>502</v>
          </cell>
          <cell r="Z56">
            <v>206.80000000000007</v>
          </cell>
          <cell r="AC56">
            <v>13.333333333333334</v>
          </cell>
          <cell r="AD56">
            <v>7</v>
          </cell>
          <cell r="AE56">
            <v>6.3333333333333339</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S57">
            <v>1598</v>
          </cell>
          <cell r="T57">
            <v>1598</v>
          </cell>
          <cell r="U57">
            <v>0</v>
          </cell>
          <cell r="X57">
            <v>13610</v>
          </cell>
          <cell r="Y57">
            <v>9645</v>
          </cell>
          <cell r="Z57">
            <v>3965</v>
          </cell>
          <cell r="AC57">
            <v>11589</v>
          </cell>
          <cell r="AD57">
            <v>6072</v>
          </cell>
          <cell r="AE57">
            <v>5517</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S58">
            <v>1598</v>
          </cell>
          <cell r="T58">
            <v>1598</v>
          </cell>
          <cell r="U58">
            <v>0</v>
          </cell>
          <cell r="X58">
            <v>13610</v>
          </cell>
          <cell r="Y58">
            <v>9645</v>
          </cell>
          <cell r="Z58">
            <v>3965</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T59">
            <v>0</v>
          </cell>
          <cell r="U59">
            <v>0</v>
          </cell>
          <cell r="AF59">
            <v>0</v>
          </cell>
          <cell r="AH59">
            <v>0</v>
          </cell>
          <cell r="AI59">
            <v>0</v>
          </cell>
          <cell r="AJ59">
            <v>0</v>
          </cell>
          <cell r="AK59">
            <v>0</v>
          </cell>
          <cell r="AL59">
            <v>0</v>
          </cell>
          <cell r="AN59">
            <v>0</v>
          </cell>
        </row>
        <row r="60">
          <cell r="F60">
            <v>0</v>
          </cell>
          <cell r="G60">
            <v>0</v>
          </cell>
          <cell r="H60">
            <v>0</v>
          </cell>
          <cell r="P60">
            <v>11.200000000000001</v>
          </cell>
          <cell r="S60">
            <v>267.2</v>
          </cell>
          <cell r="T60">
            <v>267.2</v>
          </cell>
          <cell r="U60">
            <v>0</v>
          </cell>
          <cell r="X60">
            <v>0</v>
          </cell>
          <cell r="Y60">
            <v>0</v>
          </cell>
          <cell r="Z60">
            <v>0</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S61">
            <v>887.77454545454532</v>
          </cell>
          <cell r="T61">
            <v>435.00952727272721</v>
          </cell>
          <cell r="U61">
            <v>452.76501818181811</v>
          </cell>
          <cell r="X61">
            <v>296.28636363636366</v>
          </cell>
          <cell r="Y61">
            <v>210</v>
          </cell>
          <cell r="Z61">
            <v>86.28636363636366</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S62">
            <v>49</v>
          </cell>
          <cell r="T62">
            <v>24</v>
          </cell>
          <cell r="U62">
            <v>25</v>
          </cell>
          <cell r="X62">
            <v>16</v>
          </cell>
          <cell r="Y62">
            <v>11</v>
          </cell>
          <cell r="Z62">
            <v>5</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S63">
            <v>284</v>
          </cell>
          <cell r="T63">
            <v>139</v>
          </cell>
          <cell r="U63">
            <v>145</v>
          </cell>
          <cell r="X63">
            <v>95</v>
          </cell>
          <cell r="Y63">
            <v>67</v>
          </cell>
          <cell r="Z63">
            <v>28</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X64">
            <v>0</v>
          </cell>
          <cell r="AH64">
            <v>0</v>
          </cell>
          <cell r="AI64">
            <v>0</v>
          </cell>
          <cell r="AL64">
            <v>0</v>
          </cell>
        </row>
        <row r="65">
          <cell r="F65">
            <v>79</v>
          </cell>
          <cell r="G65">
            <v>31</v>
          </cell>
          <cell r="H65">
            <v>48</v>
          </cell>
          <cell r="P65">
            <v>520</v>
          </cell>
          <cell r="S65">
            <v>1018</v>
          </cell>
          <cell r="T65">
            <v>162.88</v>
          </cell>
          <cell r="U65">
            <v>855.12</v>
          </cell>
          <cell r="X65">
            <v>570</v>
          </cell>
          <cell r="Y65">
            <v>404</v>
          </cell>
          <cell r="Z65">
            <v>166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G66">
            <v>0</v>
          </cell>
          <cell r="T66">
            <v>16</v>
          </cell>
          <cell r="U66">
            <v>86</v>
          </cell>
          <cell r="AH66">
            <v>0</v>
          </cell>
          <cell r="AI66">
            <v>0</v>
          </cell>
          <cell r="AL66">
            <v>0</v>
          </cell>
          <cell r="AM66">
            <v>74</v>
          </cell>
          <cell r="AN66">
            <v>82</v>
          </cell>
          <cell r="AO66">
            <v>56</v>
          </cell>
          <cell r="AP66">
            <v>120</v>
          </cell>
        </row>
        <row r="67">
          <cell r="F67">
            <v>84</v>
          </cell>
          <cell r="G67">
            <v>33</v>
          </cell>
          <cell r="H67">
            <v>51</v>
          </cell>
          <cell r="P67">
            <v>1291</v>
          </cell>
          <cell r="S67">
            <v>4895</v>
          </cell>
          <cell r="X67">
            <v>290</v>
          </cell>
          <cell r="AC67">
            <v>85</v>
          </cell>
          <cell r="AF67">
            <v>5</v>
          </cell>
          <cell r="AG67">
            <v>5</v>
          </cell>
          <cell r="AH67">
            <v>0</v>
          </cell>
          <cell r="AI67">
            <v>6650</v>
          </cell>
          <cell r="AJ67">
            <v>1324</v>
          </cell>
          <cell r="AK67">
            <v>5326</v>
          </cell>
          <cell r="AL67">
            <v>4951</v>
          </cell>
          <cell r="AN67">
            <v>1346</v>
          </cell>
        </row>
        <row r="68">
          <cell r="F68">
            <v>0</v>
          </cell>
          <cell r="G68">
            <v>0</v>
          </cell>
          <cell r="P68">
            <v>0</v>
          </cell>
          <cell r="S68">
            <v>0</v>
          </cell>
          <cell r="X68">
            <v>0</v>
          </cell>
          <cell r="AC68">
            <v>0</v>
          </cell>
          <cell r="AD68">
            <v>0</v>
          </cell>
          <cell r="AH68">
            <v>0</v>
          </cell>
          <cell r="AI68">
            <v>0</v>
          </cell>
          <cell r="AJ68">
            <v>0</v>
          </cell>
          <cell r="AK68">
            <v>0</v>
          </cell>
          <cell r="AL68">
            <v>0</v>
          </cell>
          <cell r="AN68">
            <v>0</v>
          </cell>
        </row>
        <row r="69">
          <cell r="F69">
            <v>0</v>
          </cell>
          <cell r="G69">
            <v>0</v>
          </cell>
          <cell r="P69">
            <v>-771</v>
          </cell>
          <cell r="S69">
            <v>-3877</v>
          </cell>
          <cell r="T69">
            <v>146.88</v>
          </cell>
          <cell r="U69">
            <v>769.12</v>
          </cell>
          <cell r="X69">
            <v>280</v>
          </cell>
          <cell r="Y69">
            <v>404</v>
          </cell>
          <cell r="Z69">
            <v>166</v>
          </cell>
          <cell r="AC69">
            <v>556</v>
          </cell>
          <cell r="AD69">
            <v>336</v>
          </cell>
          <cell r="AE69">
            <v>305</v>
          </cell>
          <cell r="AF69">
            <v>521</v>
          </cell>
          <cell r="AG69">
            <v>470</v>
          </cell>
          <cell r="AH69">
            <v>51</v>
          </cell>
          <cell r="AI69">
            <v>-3332</v>
          </cell>
          <cell r="AL69">
            <v>-2933</v>
          </cell>
          <cell r="AM69">
            <v>666</v>
          </cell>
          <cell r="AN69">
            <v>-611</v>
          </cell>
          <cell r="AO69">
            <v>502</v>
          </cell>
          <cell r="AP69">
            <v>1078</v>
          </cell>
        </row>
        <row r="70">
          <cell r="F70">
            <v>328</v>
          </cell>
          <cell r="G70">
            <v>128</v>
          </cell>
          <cell r="H70">
            <v>200</v>
          </cell>
          <cell r="P70">
            <v>870.40000000000009</v>
          </cell>
          <cell r="S70">
            <v>1918.4</v>
          </cell>
          <cell r="T70">
            <v>479.6</v>
          </cell>
          <cell r="U70">
            <v>1438.8000000000002</v>
          </cell>
          <cell r="X70">
            <v>903.2</v>
          </cell>
          <cell r="Y70">
            <v>640</v>
          </cell>
          <cell r="Z70">
            <v>263.20000000000005</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G71">
            <v>0</v>
          </cell>
          <cell r="H71">
            <v>0</v>
          </cell>
          <cell r="P71">
            <v>65</v>
          </cell>
          <cell r="S71">
            <v>494.54545454545456</v>
          </cell>
          <cell r="X71">
            <v>172.36363636363637</v>
          </cell>
          <cell r="Y71">
            <v>122</v>
          </cell>
          <cell r="Z71">
            <v>50.363636363636374</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row>
        <row r="72">
          <cell r="F72">
            <v>0</v>
          </cell>
          <cell r="G72">
            <v>0</v>
          </cell>
          <cell r="H72">
            <v>0</v>
          </cell>
          <cell r="P72">
            <v>4</v>
          </cell>
          <cell r="S72">
            <v>27</v>
          </cell>
          <cell r="X72">
            <v>9</v>
          </cell>
          <cell r="Y72">
            <v>6</v>
          </cell>
          <cell r="Z72">
            <v>3</v>
          </cell>
          <cell r="AC72">
            <v>6</v>
          </cell>
          <cell r="AD72">
            <v>3</v>
          </cell>
          <cell r="AE72">
            <v>3</v>
          </cell>
          <cell r="AF72">
            <v>12</v>
          </cell>
          <cell r="AG72">
            <v>12</v>
          </cell>
          <cell r="AH72">
            <v>0</v>
          </cell>
          <cell r="AI72">
            <v>58</v>
          </cell>
          <cell r="AJ72">
            <v>13</v>
          </cell>
          <cell r="AK72">
            <v>45</v>
          </cell>
          <cell r="AL72">
            <v>45</v>
          </cell>
        </row>
        <row r="73">
          <cell r="F73">
            <v>0</v>
          </cell>
          <cell r="G73">
            <v>0</v>
          </cell>
          <cell r="H73">
            <v>0</v>
          </cell>
          <cell r="P73">
            <v>21</v>
          </cell>
          <cell r="S73">
            <v>158</v>
          </cell>
          <cell r="X73">
            <v>55</v>
          </cell>
          <cell r="Y73">
            <v>39</v>
          </cell>
          <cell r="Z73">
            <v>16</v>
          </cell>
          <cell r="AC73">
            <v>37</v>
          </cell>
          <cell r="AD73">
            <v>19</v>
          </cell>
          <cell r="AE73">
            <v>18</v>
          </cell>
          <cell r="AF73">
            <v>69</v>
          </cell>
          <cell r="AG73">
            <v>69</v>
          </cell>
          <cell r="AH73">
            <v>0</v>
          </cell>
          <cell r="AI73">
            <v>340</v>
          </cell>
          <cell r="AJ73">
            <v>79</v>
          </cell>
          <cell r="AK73">
            <v>261</v>
          </cell>
          <cell r="AL73">
            <v>261</v>
          </cell>
        </row>
        <row r="74">
          <cell r="F74">
            <v>0</v>
          </cell>
          <cell r="G74">
            <v>0</v>
          </cell>
          <cell r="P74">
            <v>63</v>
          </cell>
          <cell r="X74">
            <v>0</v>
          </cell>
          <cell r="AC74">
            <v>0</v>
          </cell>
          <cell r="AF74">
            <v>0</v>
          </cell>
          <cell r="AG74">
            <v>0</v>
          </cell>
          <cell r="AH74">
            <v>0</v>
          </cell>
          <cell r="AI74">
            <v>63</v>
          </cell>
          <cell r="AJ74">
            <v>63</v>
          </cell>
          <cell r="AK74">
            <v>0</v>
          </cell>
          <cell r="AL74">
            <v>0</v>
          </cell>
        </row>
        <row r="75">
          <cell r="G75">
            <v>0</v>
          </cell>
          <cell r="P75">
            <v>870.40000000000009</v>
          </cell>
          <cell r="S75">
            <v>0</v>
          </cell>
          <cell r="X75">
            <v>0</v>
          </cell>
          <cell r="Y75">
            <v>0</v>
          </cell>
          <cell r="Z75">
            <v>0</v>
          </cell>
          <cell r="AC75">
            <v>0</v>
          </cell>
          <cell r="AD75">
            <v>0</v>
          </cell>
          <cell r="AE75">
            <v>0</v>
          </cell>
          <cell r="AF75">
            <v>0</v>
          </cell>
          <cell r="AG75">
            <v>0</v>
          </cell>
          <cell r="AH75">
            <v>0</v>
          </cell>
          <cell r="AI75">
            <v>870.40000000000009</v>
          </cell>
          <cell r="AJ75">
            <v>870.40000000000009</v>
          </cell>
          <cell r="AK75">
            <v>0</v>
          </cell>
          <cell r="AL75">
            <v>0</v>
          </cell>
        </row>
        <row r="76">
          <cell r="G76">
            <v>0</v>
          </cell>
          <cell r="P76">
            <v>935</v>
          </cell>
          <cell r="S76">
            <v>4732.8</v>
          </cell>
          <cell r="X76">
            <v>80</v>
          </cell>
          <cell r="Z76">
            <v>0</v>
          </cell>
          <cell r="AC76">
            <v>85</v>
          </cell>
          <cell r="AD76">
            <v>45</v>
          </cell>
          <cell r="AE76">
            <v>40</v>
          </cell>
          <cell r="AH76">
            <v>0</v>
          </cell>
          <cell r="AI76">
            <v>5832.8</v>
          </cell>
          <cell r="AJ76">
            <v>980</v>
          </cell>
          <cell r="AK76">
            <v>4852.8</v>
          </cell>
          <cell r="AL76">
            <v>4772.8</v>
          </cell>
        </row>
        <row r="77">
          <cell r="F77">
            <v>3985.5</v>
          </cell>
          <cell r="G77">
            <v>1559</v>
          </cell>
          <cell r="H77">
            <v>2426.5</v>
          </cell>
          <cell r="P77">
            <v>88.2</v>
          </cell>
          <cell r="S77">
            <v>201.86666666666662</v>
          </cell>
          <cell r="T77">
            <v>80.431999999999974</v>
          </cell>
          <cell r="U77">
            <v>121.43466666666664</v>
          </cell>
          <cell r="X77">
            <v>84.800000000000011</v>
          </cell>
          <cell r="Y77">
            <v>60</v>
          </cell>
          <cell r="Z77">
            <v>24.800000000000011</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T78">
            <v>0</v>
          </cell>
          <cell r="U78">
            <v>0</v>
          </cell>
          <cell r="Y78">
            <v>0</v>
          </cell>
          <cell r="Z78">
            <v>0</v>
          </cell>
          <cell r="AE78">
            <v>0</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S79">
            <v>201.86666666666662</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S80">
            <v>121.86666666666663</v>
          </cell>
          <cell r="T80">
            <v>80.431999999999974</v>
          </cell>
          <cell r="U80">
            <v>41.434666666666658</v>
          </cell>
          <cell r="X80">
            <v>65.600000000000009</v>
          </cell>
          <cell r="Y80">
            <v>46</v>
          </cell>
          <cell r="Z80">
            <v>19.600000000000009</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P80">
            <v>676.66666666666674</v>
          </cell>
        </row>
        <row r="81">
          <cell r="F81">
            <v>33</v>
          </cell>
          <cell r="H81">
            <v>33</v>
          </cell>
          <cell r="P81">
            <v>0</v>
          </cell>
          <cell r="S81">
            <v>0</v>
          </cell>
          <cell r="AI81">
            <v>389</v>
          </cell>
          <cell r="AJ81">
            <v>156</v>
          </cell>
          <cell r="AK81">
            <v>233</v>
          </cell>
          <cell r="AL81">
            <v>233</v>
          </cell>
          <cell r="AP81">
            <v>233</v>
          </cell>
        </row>
        <row r="82">
          <cell r="F82">
            <v>239</v>
          </cell>
          <cell r="G82">
            <v>94</v>
          </cell>
          <cell r="H82">
            <v>145</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220.2</v>
          </cell>
          <cell r="AL82">
            <v>219.2</v>
          </cell>
        </row>
        <row r="83">
          <cell r="F83">
            <v>2158.5</v>
          </cell>
          <cell r="G83">
            <v>845</v>
          </cell>
          <cell r="H83">
            <v>1313.5</v>
          </cell>
          <cell r="P83">
            <v>20</v>
          </cell>
          <cell r="S83">
            <v>40</v>
          </cell>
          <cell r="X83">
            <v>19.200000000000003</v>
          </cell>
          <cell r="Y83">
            <v>14</v>
          </cell>
          <cell r="Z83">
            <v>5.2000000000000028</v>
          </cell>
          <cell r="AC83">
            <v>81</v>
          </cell>
          <cell r="AD83">
            <v>42</v>
          </cell>
          <cell r="AE83">
            <v>39</v>
          </cell>
          <cell r="AF83">
            <v>32</v>
          </cell>
          <cell r="AG83">
            <v>25</v>
          </cell>
          <cell r="AH83">
            <v>7</v>
          </cell>
          <cell r="AI83" t="e">
            <v>#REF!</v>
          </cell>
          <cell r="AJ83" t="e">
            <v>#REF!</v>
          </cell>
          <cell r="AK83" t="e">
            <v>#REF!</v>
          </cell>
          <cell r="AL83">
            <v>1425.7</v>
          </cell>
        </row>
        <row r="84">
          <cell r="F84">
            <v>576</v>
          </cell>
          <cell r="H84">
            <v>576</v>
          </cell>
          <cell r="AI84" t="e">
            <v>#REF!</v>
          </cell>
          <cell r="AJ84">
            <v>0</v>
          </cell>
          <cell r="AK84" t="e">
            <v>#REF!</v>
          </cell>
          <cell r="AL84">
            <v>576</v>
          </cell>
        </row>
        <row r="85">
          <cell r="G85">
            <v>0</v>
          </cell>
          <cell r="H85">
            <v>0</v>
          </cell>
          <cell r="P85">
            <v>9.6000000000000014</v>
          </cell>
          <cell r="S85">
            <v>0</v>
          </cell>
          <cell r="X85">
            <v>0</v>
          </cell>
          <cell r="AC85">
            <v>2.4000000000000004</v>
          </cell>
          <cell r="AF85">
            <v>44</v>
          </cell>
          <cell r="AG85">
            <v>44</v>
          </cell>
          <cell r="AH85">
            <v>0</v>
          </cell>
          <cell r="AI85" t="e">
            <v>#REF!</v>
          </cell>
          <cell r="AJ85">
            <v>10.600000000000001</v>
          </cell>
          <cell r="AK85" t="e">
            <v>#REF!</v>
          </cell>
          <cell r="AL85">
            <v>44</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3074.6270000000004</v>
          </cell>
          <cell r="AL87">
            <v>653.10700000000008</v>
          </cell>
        </row>
        <row r="88">
          <cell r="AJ88">
            <v>24382.156000000006</v>
          </cell>
          <cell r="AL88">
            <v>0</v>
          </cell>
        </row>
        <row r="89">
          <cell r="F89">
            <v>5607</v>
          </cell>
          <cell r="G89">
            <v>5607</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AH91">
            <v>0</v>
          </cell>
          <cell r="AK91">
            <v>0</v>
          </cell>
          <cell r="AL91">
            <v>0</v>
          </cell>
          <cell r="AM91">
            <v>0</v>
          </cell>
          <cell r="AN91">
            <v>0</v>
          </cell>
          <cell r="AO91" t="e">
            <v>#REF!</v>
          </cell>
          <cell r="AP91" t="e">
            <v>#REF!</v>
          </cell>
        </row>
        <row r="92">
          <cell r="F92">
            <v>497</v>
          </cell>
          <cell r="G92">
            <v>380</v>
          </cell>
          <cell r="H92">
            <v>117</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AL95">
            <v>0</v>
          </cell>
        </row>
        <row r="96">
          <cell r="AL96">
            <v>0</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X99">
            <v>290</v>
          </cell>
          <cell r="AC99">
            <v>85</v>
          </cell>
          <cell r="AF99">
            <v>5</v>
          </cell>
          <cell r="AG99">
            <v>5</v>
          </cell>
          <cell r="AH99">
            <v>0</v>
          </cell>
          <cell r="AI99" t="e">
            <v>#REF!</v>
          </cell>
          <cell r="AJ99" t="e">
            <v>#REF!</v>
          </cell>
        </row>
        <row r="100">
          <cell r="F100">
            <v>35</v>
          </cell>
          <cell r="P100">
            <v>1291</v>
          </cell>
          <cell r="S100">
            <v>4895</v>
          </cell>
          <cell r="X100">
            <v>290</v>
          </cell>
          <cell r="AC100">
            <v>85</v>
          </cell>
          <cell r="AF100">
            <v>5</v>
          </cell>
          <cell r="AG100">
            <v>5</v>
          </cell>
          <cell r="AH100">
            <v>0</v>
          </cell>
          <cell r="AI100" t="e">
            <v>#REF!</v>
          </cell>
          <cell r="AJ100">
            <v>56708.943606060609</v>
          </cell>
          <cell r="AK100">
            <v>30402.156000000006</v>
          </cell>
        </row>
        <row r="101">
          <cell r="F101">
            <v>0</v>
          </cell>
          <cell r="P101">
            <v>985</v>
          </cell>
          <cell r="S101">
            <v>2100</v>
          </cell>
          <cell r="X101">
            <v>109.5</v>
          </cell>
          <cell r="AC101">
            <v>85</v>
          </cell>
          <cell r="AI101" t="e">
            <v>#REF!</v>
          </cell>
        </row>
        <row r="102">
          <cell r="F102">
            <v>0</v>
          </cell>
          <cell r="P102">
            <v>274</v>
          </cell>
          <cell r="S102">
            <v>0.1499999999996362</v>
          </cell>
          <cell r="X102">
            <v>0</v>
          </cell>
          <cell r="AC102">
            <v>0</v>
          </cell>
          <cell r="AF102">
            <v>0</v>
          </cell>
          <cell r="AG102">
            <v>0</v>
          </cell>
          <cell r="AH102">
            <v>0</v>
          </cell>
          <cell r="AI102" t="e">
            <v>#REF!</v>
          </cell>
        </row>
        <row r="103">
          <cell r="S103">
            <v>0</v>
          </cell>
        </row>
        <row r="104">
          <cell r="F104">
            <v>5833</v>
          </cell>
          <cell r="P104">
            <v>935</v>
          </cell>
          <cell r="S104">
            <v>4732.8</v>
          </cell>
          <cell r="X104">
            <v>80</v>
          </cell>
          <cell r="AC104">
            <v>85</v>
          </cell>
        </row>
        <row r="105">
          <cell r="S105">
            <v>0</v>
          </cell>
          <cell r="X105">
            <v>0</v>
          </cell>
        </row>
        <row r="106">
          <cell r="P106">
            <v>935</v>
          </cell>
          <cell r="S106">
            <v>2100</v>
          </cell>
          <cell r="X106">
            <v>80</v>
          </cell>
          <cell r="AC106">
            <v>85</v>
          </cell>
        </row>
        <row r="107">
          <cell r="AI107" t="e">
            <v>#REF!</v>
          </cell>
        </row>
        <row r="108">
          <cell r="AI108" t="e">
            <v>#REF!</v>
          </cell>
        </row>
        <row r="109">
          <cell r="F109">
            <v>0</v>
          </cell>
          <cell r="P109">
            <v>274</v>
          </cell>
          <cell r="S109">
            <v>-17.850000000000364</v>
          </cell>
          <cell r="X109">
            <v>0</v>
          </cell>
          <cell r="AC109">
            <v>0</v>
          </cell>
          <cell r="AF109">
            <v>0</v>
          </cell>
          <cell r="AG109">
            <v>0</v>
          </cell>
          <cell r="AH109">
            <v>0</v>
          </cell>
          <cell r="AI109" t="e">
            <v>#REF!</v>
          </cell>
        </row>
        <row r="110">
          <cell r="F110">
            <v>0</v>
          </cell>
          <cell r="P110">
            <v>274</v>
          </cell>
          <cell r="S110">
            <v>-17.850000000000364</v>
          </cell>
          <cell r="AC110">
            <v>0</v>
          </cell>
          <cell r="AF110">
            <v>0</v>
          </cell>
          <cell r="AG110">
            <v>0</v>
          </cell>
          <cell r="AH110">
            <v>0</v>
          </cell>
          <cell r="AI110" t="e">
            <v>#REF!</v>
          </cell>
        </row>
        <row r="111">
          <cell r="F111">
            <v>0</v>
          </cell>
          <cell r="P111">
            <v>0</v>
          </cell>
          <cell r="S111">
            <v>0</v>
          </cell>
          <cell r="AC111">
            <v>0</v>
          </cell>
          <cell r="AF111">
            <v>0</v>
          </cell>
          <cell r="AG111">
            <v>0</v>
          </cell>
          <cell r="AH111">
            <v>0</v>
          </cell>
          <cell r="AI111" t="e">
            <v>#REF!</v>
          </cell>
        </row>
        <row r="112">
          <cell r="F112">
            <v>0</v>
          </cell>
          <cell r="P112">
            <v>0</v>
          </cell>
          <cell r="S112">
            <v>0</v>
          </cell>
          <cell r="X112">
            <v>0</v>
          </cell>
          <cell r="AC112">
            <v>0</v>
          </cell>
          <cell r="AF112">
            <v>0</v>
          </cell>
          <cell r="AG112">
            <v>0</v>
          </cell>
          <cell r="AH112">
            <v>0</v>
          </cell>
          <cell r="AI112" t="e">
            <v>#REF!</v>
          </cell>
        </row>
        <row r="113">
          <cell r="F113">
            <v>0</v>
          </cell>
          <cell r="P113">
            <v>0</v>
          </cell>
          <cell r="S113">
            <v>18</v>
          </cell>
          <cell r="X113">
            <v>0</v>
          </cell>
          <cell r="AC113">
            <v>0</v>
          </cell>
          <cell r="AF113">
            <v>0</v>
          </cell>
          <cell r="AG113">
            <v>0</v>
          </cell>
          <cell r="AH113">
            <v>0</v>
          </cell>
          <cell r="AI113" t="e">
            <v>#REF!</v>
          </cell>
        </row>
        <row r="114">
          <cell r="F114">
            <v>0</v>
          </cell>
          <cell r="P114">
            <v>0</v>
          </cell>
          <cell r="S114">
            <v>18</v>
          </cell>
          <cell r="AC114">
            <v>0</v>
          </cell>
          <cell r="AF114">
            <v>0</v>
          </cell>
          <cell r="AG114">
            <v>0</v>
          </cell>
          <cell r="AH114">
            <v>0</v>
          </cell>
          <cell r="AI114" t="e">
            <v>#REF!</v>
          </cell>
        </row>
        <row r="115">
          <cell r="F115">
            <v>0</v>
          </cell>
          <cell r="P115">
            <v>0</v>
          </cell>
          <cell r="S115">
            <v>0</v>
          </cell>
          <cell r="X115">
            <v>0</v>
          </cell>
          <cell r="AC115">
            <v>0</v>
          </cell>
          <cell r="AF115">
            <v>0</v>
          </cell>
          <cell r="AG115">
            <v>0</v>
          </cell>
          <cell r="AH115">
            <v>0</v>
          </cell>
          <cell r="AI115" t="e">
            <v>#REF!</v>
          </cell>
        </row>
        <row r="116">
          <cell r="F116" t="e">
            <v>#REF!</v>
          </cell>
          <cell r="P116">
            <v>0</v>
          </cell>
          <cell r="S116">
            <v>0</v>
          </cell>
          <cell r="AC116">
            <v>0</v>
          </cell>
          <cell r="AG116">
            <v>0</v>
          </cell>
          <cell r="AH116">
            <v>0</v>
          </cell>
          <cell r="AI116" t="e">
            <v>#REF!</v>
          </cell>
          <cell r="AK116">
            <v>0</v>
          </cell>
        </row>
        <row r="117">
          <cell r="F117">
            <v>0</v>
          </cell>
          <cell r="P117">
            <v>0</v>
          </cell>
          <cell r="S117">
            <v>0</v>
          </cell>
          <cell r="AH117">
            <v>0</v>
          </cell>
          <cell r="AI117" t="e">
            <v>#REF!</v>
          </cell>
        </row>
        <row r="118">
          <cell r="F118">
            <v>0</v>
          </cell>
          <cell r="P118">
            <v>0</v>
          </cell>
          <cell r="S118">
            <v>0</v>
          </cell>
          <cell r="AC118">
            <v>0</v>
          </cell>
          <cell r="AG118">
            <v>0</v>
          </cell>
          <cell r="AH118">
            <v>0</v>
          </cell>
          <cell r="AI118" t="e">
            <v>#REF!</v>
          </cell>
          <cell r="AJ118">
            <v>0</v>
          </cell>
          <cell r="AK118">
            <v>0</v>
          </cell>
        </row>
        <row r="119">
          <cell r="P119">
            <v>0</v>
          </cell>
          <cell r="S119">
            <v>0</v>
          </cell>
          <cell r="AC119">
            <v>0</v>
          </cell>
          <cell r="AG119">
            <v>0</v>
          </cell>
          <cell r="AH119">
            <v>0</v>
          </cell>
          <cell r="AI119" t="e">
            <v>#REF!</v>
          </cell>
        </row>
        <row r="120">
          <cell r="F120">
            <v>0</v>
          </cell>
          <cell r="P120">
            <v>0</v>
          </cell>
          <cell r="S120">
            <v>0</v>
          </cell>
          <cell r="AC120">
            <v>0</v>
          </cell>
          <cell r="AF120">
            <v>0</v>
          </cell>
          <cell r="AG120">
            <v>0</v>
          </cell>
          <cell r="AH120">
            <v>0</v>
          </cell>
          <cell r="AI120" t="e">
            <v>#REF!</v>
          </cell>
        </row>
        <row r="121">
          <cell r="P121">
            <v>0</v>
          </cell>
          <cell r="S121">
            <v>0</v>
          </cell>
          <cell r="X121">
            <v>0</v>
          </cell>
          <cell r="AC121">
            <v>0</v>
          </cell>
          <cell r="AG121">
            <v>0</v>
          </cell>
          <cell r="AH121">
            <v>0</v>
          </cell>
          <cell r="AI121" t="e">
            <v>#REF!</v>
          </cell>
        </row>
        <row r="122">
          <cell r="F122">
            <v>595</v>
          </cell>
          <cell r="AI122" t="e">
            <v>#REF!</v>
          </cell>
        </row>
        <row r="123">
          <cell r="S123">
            <v>0</v>
          </cell>
          <cell r="X123">
            <v>0</v>
          </cell>
          <cell r="AF123">
            <v>0</v>
          </cell>
          <cell r="AI123" t="e">
            <v>#REF!</v>
          </cell>
        </row>
        <row r="124">
          <cell r="F124">
            <v>3609</v>
          </cell>
          <cell r="AI124" t="e">
            <v>#REF!</v>
          </cell>
        </row>
        <row r="125">
          <cell r="AI125" t="e">
            <v>#REF!</v>
          </cell>
        </row>
        <row r="126">
          <cell r="AI126" t="e">
            <v>#REF!</v>
          </cell>
          <cell r="AJ126" t="e">
            <v>#REF!</v>
          </cell>
        </row>
        <row r="127">
          <cell r="F127">
            <v>0</v>
          </cell>
          <cell r="AI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M128">
            <v>0</v>
          </cell>
          <cell r="AN128">
            <v>0</v>
          </cell>
          <cell r="AO128">
            <v>0</v>
          </cell>
          <cell r="AP128">
            <v>0</v>
          </cell>
        </row>
        <row r="129">
          <cell r="F129" t="e">
            <v>#REF!</v>
          </cell>
          <cell r="G129">
            <v>0</v>
          </cell>
          <cell r="H129">
            <v>0</v>
          </cell>
          <cell r="P129">
            <v>548</v>
          </cell>
          <cell r="S129">
            <v>0.2999999999992724</v>
          </cell>
          <cell r="X129">
            <v>0</v>
          </cell>
          <cell r="Y129">
            <v>0</v>
          </cell>
          <cell r="Z129">
            <v>0</v>
          </cell>
          <cell r="AC129">
            <v>0</v>
          </cell>
          <cell r="AD129">
            <v>0</v>
          </cell>
          <cell r="AE129">
            <v>0</v>
          </cell>
          <cell r="AF129">
            <v>0</v>
          </cell>
          <cell r="AG129">
            <v>0</v>
          </cell>
          <cell r="AH129">
            <v>0</v>
          </cell>
          <cell r="AI129" t="e">
            <v>#REF!</v>
          </cell>
        </row>
        <row r="130">
          <cell r="AI130" t="e">
            <v>#REF!</v>
          </cell>
          <cell r="AJ130" t="e">
            <v>#REF!</v>
          </cell>
        </row>
        <row r="131">
          <cell r="AI131" t="e">
            <v>#REF!</v>
          </cell>
        </row>
        <row r="132">
          <cell r="AI132">
            <v>-11929.693606060609</v>
          </cell>
          <cell r="AJ132">
            <v>2695.8439999999973</v>
          </cell>
          <cell r="AK132">
            <v>-15490.787606060607</v>
          </cell>
        </row>
        <row r="134">
          <cell r="AI134" t="e">
            <v>#REF!</v>
          </cell>
          <cell r="AM134">
            <v>0</v>
          </cell>
        </row>
        <row r="137">
          <cell r="AI137">
            <v>10816</v>
          </cell>
          <cell r="AK137">
            <v>10816</v>
          </cell>
          <cell r="AM137">
            <v>0</v>
          </cell>
          <cell r="AO137">
            <v>0</v>
          </cell>
        </row>
        <row r="138">
          <cell r="AI138">
            <v>-15490.787606060607</v>
          </cell>
          <cell r="AM138">
            <v>0</v>
          </cell>
        </row>
        <row r="139">
          <cell r="AI139">
            <v>6.85</v>
          </cell>
          <cell r="AM139" t="e">
            <v>#DIV/0!</v>
          </cell>
        </row>
        <row r="140">
          <cell r="AI140">
            <v>16.649999999999999</v>
          </cell>
          <cell r="AM140" t="e">
            <v>#REF!</v>
          </cell>
        </row>
        <row r="141">
          <cell r="AI141">
            <v>0</v>
          </cell>
          <cell r="AM141">
            <v>0</v>
          </cell>
        </row>
        <row r="143">
          <cell r="AI143">
            <v>9.84</v>
          </cell>
          <cell r="AM143" t="e">
            <v>#DIV/0!</v>
          </cell>
        </row>
        <row r="145">
          <cell r="AI145">
            <v>7.69</v>
          </cell>
          <cell r="AM145" t="e">
            <v>#DIV/0!</v>
          </cell>
        </row>
        <row r="146">
          <cell r="AI146">
            <v>38926</v>
          </cell>
          <cell r="AJ146">
            <v>38926</v>
          </cell>
        </row>
        <row r="149">
          <cell r="AI149" t="e">
            <v>#REF!</v>
          </cell>
          <cell r="AJ149">
            <v>-30402.156000000003</v>
          </cell>
          <cell r="AK149">
            <v>-26306.787606060607</v>
          </cell>
        </row>
        <row r="150">
          <cell r="S150">
            <v>0</v>
          </cell>
          <cell r="AI150">
            <v>865.25</v>
          </cell>
        </row>
        <row r="152">
          <cell r="AI152">
            <v>49742</v>
          </cell>
          <cell r="AJ152">
            <v>38926</v>
          </cell>
          <cell r="AK152">
            <v>10816</v>
          </cell>
          <cell r="AM152">
            <v>0</v>
          </cell>
        </row>
        <row r="153">
          <cell r="AI153">
            <v>0</v>
          </cell>
        </row>
        <row r="154">
          <cell r="AI154">
            <v>43914</v>
          </cell>
          <cell r="AJ154">
            <v>33098</v>
          </cell>
          <cell r="AK154">
            <v>10816</v>
          </cell>
        </row>
        <row r="155">
          <cell r="AI155">
            <v>0</v>
          </cell>
          <cell r="AM155">
            <v>2997</v>
          </cell>
          <cell r="AN155">
            <v>3536</v>
          </cell>
          <cell r="AO155" t="e">
            <v>#REF!</v>
          </cell>
          <cell r="AP155" t="e">
            <v>#REF!</v>
          </cell>
        </row>
        <row r="156">
          <cell r="AI156">
            <v>-21</v>
          </cell>
          <cell r="AJ156">
            <v>8.9</v>
          </cell>
          <cell r="AK156">
            <v>-58.9</v>
          </cell>
        </row>
        <row r="157">
          <cell r="AI157" t="e">
            <v>#REF!</v>
          </cell>
          <cell r="AJ157">
            <v>-100</v>
          </cell>
          <cell r="AK157">
            <v>-100</v>
          </cell>
        </row>
        <row r="158">
          <cell r="AJ158">
            <v>0</v>
          </cell>
          <cell r="AK158">
            <v>0</v>
          </cell>
        </row>
        <row r="160">
          <cell r="F160">
            <v>0</v>
          </cell>
          <cell r="P160">
            <v>0</v>
          </cell>
          <cell r="S160">
            <v>0</v>
          </cell>
          <cell r="X160">
            <v>0</v>
          </cell>
          <cell r="AC160">
            <v>0</v>
          </cell>
          <cell r="AI160" t="e">
            <v>#REF!</v>
          </cell>
        </row>
        <row r="161">
          <cell r="F161">
            <v>204</v>
          </cell>
          <cell r="P161">
            <v>870.40000000000009</v>
          </cell>
          <cell r="S161">
            <v>1918.4</v>
          </cell>
          <cell r="X161">
            <v>903.2</v>
          </cell>
          <cell r="AC161">
            <v>622.4</v>
          </cell>
          <cell r="AF161">
            <v>1475</v>
          </cell>
          <cell r="AG161">
            <v>1475</v>
          </cell>
          <cell r="AH161">
            <v>0</v>
          </cell>
          <cell r="AI161" t="e">
            <v>#REF!</v>
          </cell>
        </row>
        <row r="162">
          <cell r="F162">
            <v>204</v>
          </cell>
          <cell r="P162">
            <v>510.40000000000003</v>
          </cell>
          <cell r="S162">
            <v>1345</v>
          </cell>
          <cell r="X162">
            <v>837</v>
          </cell>
          <cell r="AC162">
            <v>468</v>
          </cell>
          <cell r="AF162">
            <v>378</v>
          </cell>
          <cell r="AG162">
            <v>378</v>
          </cell>
          <cell r="AH162">
            <v>0</v>
          </cell>
          <cell r="AI162" t="e">
            <v>#REF!</v>
          </cell>
        </row>
        <row r="163">
          <cell r="F163">
            <v>204</v>
          </cell>
          <cell r="P163">
            <v>120</v>
          </cell>
          <cell r="S163">
            <v>0</v>
          </cell>
          <cell r="X163">
            <v>126</v>
          </cell>
          <cell r="AC163">
            <v>75</v>
          </cell>
          <cell r="AF163">
            <v>100</v>
          </cell>
          <cell r="AG163">
            <v>100</v>
          </cell>
          <cell r="AH163">
            <v>0</v>
          </cell>
          <cell r="AI163" t="e">
            <v>#REF!</v>
          </cell>
        </row>
        <row r="164">
          <cell r="P164">
            <v>70</v>
          </cell>
          <cell r="S164">
            <v>0</v>
          </cell>
          <cell r="X164">
            <v>107</v>
          </cell>
          <cell r="AC164">
            <v>41</v>
          </cell>
          <cell r="AF164">
            <v>80</v>
          </cell>
          <cell r="AI164" t="e">
            <v>#REF!</v>
          </cell>
        </row>
        <row r="165">
          <cell r="AI165" t="e">
            <v>#REF!</v>
          </cell>
        </row>
        <row r="166">
          <cell r="F166">
            <v>14.170833333333334</v>
          </cell>
          <cell r="AI166" t="e">
            <v>#REF!</v>
          </cell>
        </row>
        <row r="167">
          <cell r="P167">
            <v>153</v>
          </cell>
          <cell r="S167">
            <v>679.5454545454545</v>
          </cell>
          <cell r="X167">
            <v>236.36363636363637</v>
          </cell>
          <cell r="AC167">
            <v>159.36363636363637</v>
          </cell>
          <cell r="AF167">
            <v>296.27272727272725</v>
          </cell>
          <cell r="AG167">
            <v>296</v>
          </cell>
          <cell r="AI167" t="e">
            <v>#REF!</v>
          </cell>
        </row>
        <row r="168">
          <cell r="F168">
            <v>-255</v>
          </cell>
          <cell r="S168">
            <v>1238.8545454545456</v>
          </cell>
          <cell r="X168">
            <v>666.83636363636367</v>
          </cell>
          <cell r="AC168">
            <v>463.0363636363636</v>
          </cell>
          <cell r="AI168" t="e">
            <v>#REF!</v>
          </cell>
        </row>
        <row r="169">
          <cell r="S169">
            <v>1918.4</v>
          </cell>
          <cell r="X169">
            <v>903.2</v>
          </cell>
          <cell r="AC169">
            <v>622.4</v>
          </cell>
        </row>
        <row r="170">
          <cell r="F170">
            <v>459</v>
          </cell>
          <cell r="P170">
            <v>0</v>
          </cell>
          <cell r="S170">
            <v>0</v>
          </cell>
          <cell r="X170">
            <v>0</v>
          </cell>
          <cell r="AC170">
            <v>0</v>
          </cell>
          <cell r="AI170" t="e">
            <v>#REF!</v>
          </cell>
        </row>
        <row r="171">
          <cell r="S171">
            <v>0</v>
          </cell>
          <cell r="X171">
            <v>0</v>
          </cell>
          <cell r="AC171">
            <v>0</v>
          </cell>
          <cell r="AF171">
            <v>0</v>
          </cell>
          <cell r="AG171">
            <v>0</v>
          </cell>
          <cell r="AH171">
            <v>0</v>
          </cell>
          <cell r="AI171" t="e">
            <v>#REF!</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row>
        <row r="175">
          <cell r="F175">
            <v>0</v>
          </cell>
          <cell r="AG175">
            <v>0</v>
          </cell>
          <cell r="AI175" t="e">
            <v>#REF!</v>
          </cell>
        </row>
        <row r="176">
          <cell r="AI176" t="e">
            <v>#REF!</v>
          </cell>
        </row>
        <row r="177">
          <cell r="F177">
            <v>3609</v>
          </cell>
          <cell r="AI177" t="e">
            <v>#REF!</v>
          </cell>
        </row>
        <row r="178">
          <cell r="F178">
            <v>541.697</v>
          </cell>
          <cell r="P178">
            <v>841.32</v>
          </cell>
          <cell r="Q178">
            <v>0</v>
          </cell>
          <cell r="R178">
            <v>0</v>
          </cell>
          <cell r="S178">
            <v>1900.3199999999997</v>
          </cell>
          <cell r="T178">
            <v>598.00952727272715</v>
          </cell>
          <cell r="U178">
            <v>622.76501818181805</v>
          </cell>
          <cell r="V178">
            <v>0</v>
          </cell>
          <cell r="W178">
            <v>0</v>
          </cell>
          <cell r="X178">
            <v>643.65000000000009</v>
          </cell>
          <cell r="AA178">
            <v>0</v>
          </cell>
          <cell r="AB178">
            <v>0</v>
          </cell>
          <cell r="AC178">
            <v>537.76</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3">
          <cell r="F183">
            <v>15172.5</v>
          </cell>
          <cell r="P183">
            <v>444.43599999999981</v>
          </cell>
          <cell r="S183">
            <v>1460.8666666666668</v>
          </cell>
          <cell r="X183">
            <v>363.19999999999868</v>
          </cell>
          <cell r="AC183">
            <v>290.06666666666649</v>
          </cell>
          <cell r="AF183">
            <v>1259.4666666666667</v>
          </cell>
          <cell r="AG183">
            <v>767.99999999999977</v>
          </cell>
          <cell r="AH183">
            <v>491.46666666666681</v>
          </cell>
          <cell r="AN183">
            <v>1507.2</v>
          </cell>
        </row>
        <row r="184">
          <cell r="AM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90">
          <cell r="S190">
            <v>8.3000000000000007</v>
          </cell>
          <cell r="X190">
            <v>70.7</v>
          </cell>
          <cell r="AC190">
            <v>60.2</v>
          </cell>
          <cell r="AI190">
            <v>139.20000000000002</v>
          </cell>
          <cell r="AM190">
            <v>221.49122807017542</v>
          </cell>
        </row>
        <row r="191">
          <cell r="S191">
            <v>9.5</v>
          </cell>
          <cell r="X191">
            <v>81</v>
          </cell>
          <cell r="AC191">
            <v>68.900000000000006</v>
          </cell>
          <cell r="AI191">
            <v>159.4</v>
          </cell>
          <cell r="AM191">
            <v>252.49999999999997</v>
          </cell>
        </row>
        <row r="192">
          <cell r="P192">
            <v>0</v>
          </cell>
          <cell r="S192">
            <v>0</v>
          </cell>
          <cell r="X192">
            <v>0</v>
          </cell>
          <cell r="AC192">
            <v>0</v>
          </cell>
          <cell r="AM192">
            <v>66</v>
          </cell>
        </row>
        <row r="193">
          <cell r="P193">
            <v>0</v>
          </cell>
          <cell r="S193">
            <v>192.5</v>
          </cell>
          <cell r="X193">
            <v>192.5</v>
          </cell>
          <cell r="AC193">
            <v>192.5</v>
          </cell>
          <cell r="AI193">
            <v>192.5</v>
          </cell>
          <cell r="AM193">
            <v>0</v>
          </cell>
        </row>
        <row r="194">
          <cell r="S194">
            <v>1598</v>
          </cell>
          <cell r="X194">
            <v>13610</v>
          </cell>
          <cell r="AC194">
            <v>11589</v>
          </cell>
          <cell r="AI194">
            <v>26797</v>
          </cell>
          <cell r="AM194">
            <v>0</v>
          </cell>
        </row>
        <row r="195">
          <cell r="AI195">
            <v>26797</v>
          </cell>
        </row>
        <row r="196">
          <cell r="X196">
            <v>0</v>
          </cell>
          <cell r="AC196">
            <v>0</v>
          </cell>
          <cell r="AI196">
            <v>0</v>
          </cell>
        </row>
        <row r="197">
          <cell r="X197">
            <v>0</v>
          </cell>
          <cell r="AC197">
            <v>0</v>
          </cell>
          <cell r="AI197">
            <v>0</v>
          </cell>
        </row>
        <row r="198">
          <cell r="X198">
            <v>82.5</v>
          </cell>
          <cell r="AC198">
            <v>82.5</v>
          </cell>
        </row>
        <row r="199">
          <cell r="X199">
            <v>0</v>
          </cell>
          <cell r="AC199">
            <v>0</v>
          </cell>
          <cell r="AI199">
            <v>0</v>
          </cell>
        </row>
        <row r="200">
          <cell r="S200">
            <v>0</v>
          </cell>
          <cell r="X200">
            <v>0</v>
          </cell>
          <cell r="AC200">
            <v>0</v>
          </cell>
          <cell r="AI200">
            <v>0</v>
          </cell>
        </row>
        <row r="202">
          <cell r="X202">
            <v>0</v>
          </cell>
          <cell r="AC202">
            <v>0</v>
          </cell>
          <cell r="AI202">
            <v>0</v>
          </cell>
          <cell r="AM202">
            <v>75.839416058394164</v>
          </cell>
        </row>
        <row r="203">
          <cell r="X203">
            <v>0</v>
          </cell>
          <cell r="AC203">
            <v>0</v>
          </cell>
          <cell r="AI203">
            <v>0</v>
          </cell>
          <cell r="AM203">
            <v>103.9</v>
          </cell>
        </row>
        <row r="204">
          <cell r="F204">
            <v>75</v>
          </cell>
          <cell r="P204">
            <v>75</v>
          </cell>
          <cell r="AM204" t="e">
            <v>#DIV/0!</v>
          </cell>
          <cell r="AP204">
            <v>75</v>
          </cell>
        </row>
        <row r="205">
          <cell r="S205">
            <v>385</v>
          </cell>
          <cell r="X205">
            <v>385</v>
          </cell>
          <cell r="AC205">
            <v>385</v>
          </cell>
          <cell r="AI205">
            <v>385</v>
          </cell>
          <cell r="AM205">
            <v>195.28</v>
          </cell>
        </row>
        <row r="206">
          <cell r="S206">
            <v>0</v>
          </cell>
          <cell r="X206">
            <v>0</v>
          </cell>
          <cell r="AC206">
            <v>0</v>
          </cell>
          <cell r="AI206">
            <v>0</v>
          </cell>
          <cell r="AM206">
            <v>14810</v>
          </cell>
        </row>
        <row r="207">
          <cell r="AI207">
            <v>0</v>
          </cell>
        </row>
        <row r="208">
          <cell r="S208">
            <v>9.5</v>
          </cell>
          <cell r="X208">
            <v>81</v>
          </cell>
          <cell r="Y208">
            <v>57.4</v>
          </cell>
          <cell r="Z208">
            <v>23.6</v>
          </cell>
          <cell r="AC208">
            <v>68.900000000000006</v>
          </cell>
          <cell r="AD208">
            <v>36.1</v>
          </cell>
          <cell r="AE208">
            <v>32.799999999999997</v>
          </cell>
          <cell r="AI208">
            <v>159.4</v>
          </cell>
          <cell r="AJ208">
            <v>93.5</v>
          </cell>
          <cell r="AK208">
            <v>65.900000000000006</v>
          </cell>
          <cell r="AM208">
            <v>356.4</v>
          </cell>
          <cell r="AN208">
            <v>74.900000000000006</v>
          </cell>
          <cell r="AO208">
            <v>281.5</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M209">
            <v>14810</v>
          </cell>
          <cell r="AN209">
            <v>3112.427048260382</v>
          </cell>
          <cell r="AO209">
            <v>11697.572951739618</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AK211">
            <v>0</v>
          </cell>
          <cell r="AM211">
            <v>52</v>
          </cell>
          <cell r="AN211">
            <v>52</v>
          </cell>
        </row>
        <row r="212">
          <cell r="X212">
            <v>13610</v>
          </cell>
          <cell r="AC212">
            <v>11589</v>
          </cell>
          <cell r="AI212">
            <v>26797</v>
          </cell>
          <cell r="AJ212">
            <v>15717</v>
          </cell>
          <cell r="AK212">
            <v>11080</v>
          </cell>
          <cell r="AM212">
            <v>14862</v>
          </cell>
          <cell r="AN212">
            <v>3164.427048260382</v>
          </cell>
          <cell r="AO212">
            <v>11697.572951739618</v>
          </cell>
        </row>
        <row r="223">
          <cell r="AN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row>
        <row r="258">
          <cell r="F258">
            <v>26797</v>
          </cell>
          <cell r="AI258">
            <v>26797</v>
          </cell>
        </row>
        <row r="259">
          <cell r="F259">
            <v>5607</v>
          </cell>
          <cell r="AI259">
            <v>5607</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AI261">
            <v>721.80000000000007</v>
          </cell>
        </row>
        <row r="262">
          <cell r="F262">
            <v>0</v>
          </cell>
          <cell r="AI262">
            <v>0</v>
          </cell>
        </row>
        <row r="263">
          <cell r="F263" t="e">
            <v>#REF!</v>
          </cell>
          <cell r="AI263" t="e">
            <v>#REF!</v>
          </cell>
        </row>
        <row r="264">
          <cell r="F264">
            <v>3500</v>
          </cell>
          <cell r="AI264">
            <v>3500</v>
          </cell>
        </row>
        <row r="265">
          <cell r="F265">
            <v>0</v>
          </cell>
          <cell r="AI265">
            <v>0</v>
          </cell>
        </row>
        <row r="266">
          <cell r="F266">
            <v>538</v>
          </cell>
          <cell r="P266">
            <v>0</v>
          </cell>
          <cell r="S266">
            <v>0</v>
          </cell>
          <cell r="X266">
            <v>0</v>
          </cell>
          <cell r="AC266">
            <v>0</v>
          </cell>
          <cell r="AF266">
            <v>0</v>
          </cell>
          <cell r="AG266">
            <v>0</v>
          </cell>
          <cell r="AH266">
            <v>0</v>
          </cell>
          <cell r="AI266">
            <v>538</v>
          </cell>
        </row>
        <row r="267">
          <cell r="F267" t="e">
            <v>#REF!</v>
          </cell>
          <cell r="AI267" t="e">
            <v>#REF!</v>
          </cell>
        </row>
        <row r="268">
          <cell r="F268">
            <v>295</v>
          </cell>
          <cell r="P268">
            <v>0</v>
          </cell>
          <cell r="S268">
            <v>0</v>
          </cell>
          <cell r="X268">
            <v>0</v>
          </cell>
          <cell r="AC268">
            <v>0</v>
          </cell>
          <cell r="AF268">
            <v>0</v>
          </cell>
          <cell r="AG268">
            <v>0</v>
          </cell>
          <cell r="AH268">
            <v>0</v>
          </cell>
          <cell r="AI268">
            <v>295</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row>
        <row r="274">
          <cell r="F274">
            <v>133</v>
          </cell>
          <cell r="P274">
            <v>300</v>
          </cell>
          <cell r="S274">
            <v>603</v>
          </cell>
          <cell r="X274">
            <v>115</v>
          </cell>
          <cell r="AC274">
            <v>96</v>
          </cell>
          <cell r="AF274">
            <v>361</v>
          </cell>
          <cell r="AG274">
            <v>0</v>
          </cell>
          <cell r="AH274">
            <v>0</v>
          </cell>
          <cell r="AI274">
            <v>1640</v>
          </cell>
        </row>
        <row r="275">
          <cell r="F275">
            <v>770</v>
          </cell>
          <cell r="P275">
            <v>4</v>
          </cell>
          <cell r="S275">
            <v>15</v>
          </cell>
          <cell r="X275">
            <v>30</v>
          </cell>
          <cell r="AC275">
            <v>8</v>
          </cell>
          <cell r="AF275">
            <v>15</v>
          </cell>
          <cell r="AG275">
            <v>15</v>
          </cell>
          <cell r="AH275">
            <v>0</v>
          </cell>
          <cell r="AI275">
            <v>952</v>
          </cell>
        </row>
        <row r="276">
          <cell r="F276">
            <v>60</v>
          </cell>
          <cell r="P276">
            <v>500</v>
          </cell>
          <cell r="S276">
            <v>430</v>
          </cell>
          <cell r="X276">
            <v>100</v>
          </cell>
          <cell r="AC276">
            <v>130</v>
          </cell>
          <cell r="AF276">
            <v>150</v>
          </cell>
          <cell r="AG276">
            <v>150</v>
          </cell>
          <cell r="AI276">
            <v>1370</v>
          </cell>
        </row>
        <row r="277">
          <cell r="F277">
            <v>204</v>
          </cell>
          <cell r="P277">
            <v>145</v>
          </cell>
          <cell r="S277">
            <v>145</v>
          </cell>
          <cell r="X277">
            <v>66</v>
          </cell>
          <cell r="AC277">
            <v>50</v>
          </cell>
          <cell r="AF277">
            <v>100</v>
          </cell>
          <cell r="AG277">
            <v>100</v>
          </cell>
          <cell r="AH277">
            <v>0</v>
          </cell>
          <cell r="AI277">
            <v>710</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row>
        <row r="279">
          <cell r="F279">
            <v>0</v>
          </cell>
          <cell r="P279">
            <v>0</v>
          </cell>
          <cell r="S279">
            <v>0</v>
          </cell>
          <cell r="X279">
            <v>4</v>
          </cell>
          <cell r="AC279">
            <v>0</v>
          </cell>
          <cell r="AF279">
            <v>0</v>
          </cell>
          <cell r="AG279">
            <v>0</v>
          </cell>
          <cell r="AH279">
            <v>0</v>
          </cell>
          <cell r="AI279">
            <v>4</v>
          </cell>
        </row>
        <row r="280">
          <cell r="F280">
            <v>0</v>
          </cell>
          <cell r="P280">
            <v>11.200000000000001</v>
          </cell>
          <cell r="S280">
            <v>267.2</v>
          </cell>
          <cell r="X280">
            <v>0</v>
          </cell>
          <cell r="AC280">
            <v>0</v>
          </cell>
          <cell r="AF280">
            <v>536</v>
          </cell>
          <cell r="AG280">
            <v>220</v>
          </cell>
          <cell r="AH280">
            <v>316</v>
          </cell>
          <cell r="AI280">
            <v>814.4</v>
          </cell>
        </row>
        <row r="281">
          <cell r="AI281">
            <v>356</v>
          </cell>
        </row>
        <row r="282">
          <cell r="S282">
            <v>250</v>
          </cell>
          <cell r="AH282">
            <v>0</v>
          </cell>
          <cell r="AI282">
            <v>250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row>
        <row r="284">
          <cell r="AI284">
            <v>0</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row>
        <row r="286">
          <cell r="F286">
            <v>35</v>
          </cell>
          <cell r="P286">
            <v>1065</v>
          </cell>
          <cell r="S286">
            <v>4233.1499999999996</v>
          </cell>
          <cell r="X286">
            <v>190</v>
          </cell>
          <cell r="AC286">
            <v>-45</v>
          </cell>
          <cell r="AF286">
            <v>-145</v>
          </cell>
          <cell r="AG286">
            <v>-145</v>
          </cell>
          <cell r="AH286">
            <v>0</v>
          </cell>
          <cell r="AI286">
            <v>5357.15</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row>
        <row r="288">
          <cell r="F288">
            <v>0</v>
          </cell>
          <cell r="P288">
            <v>0</v>
          </cell>
          <cell r="S288">
            <v>0</v>
          </cell>
          <cell r="X288">
            <v>0</v>
          </cell>
          <cell r="AC288">
            <v>0</v>
          </cell>
          <cell r="AF288">
            <v>0</v>
          </cell>
          <cell r="AG288">
            <v>0</v>
          </cell>
          <cell r="AH288">
            <v>0</v>
          </cell>
          <cell r="AI288">
            <v>0</v>
          </cell>
        </row>
        <row r="289">
          <cell r="F289">
            <v>0</v>
          </cell>
          <cell r="P289">
            <v>0</v>
          </cell>
          <cell r="S289">
            <v>0</v>
          </cell>
          <cell r="X289">
            <v>0</v>
          </cell>
          <cell r="AC289">
            <v>0</v>
          </cell>
          <cell r="AF289">
            <v>0</v>
          </cell>
          <cell r="AG289">
            <v>0</v>
          </cell>
          <cell r="AH289">
            <v>0</v>
          </cell>
          <cell r="AI289">
            <v>0</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row>
        <row r="291">
          <cell r="F291">
            <v>9</v>
          </cell>
          <cell r="P291">
            <v>0.23599999999999</v>
          </cell>
          <cell r="S291">
            <v>142.26666666666688</v>
          </cell>
          <cell r="X291">
            <v>47.800000000000011</v>
          </cell>
          <cell r="AC291">
            <v>0</v>
          </cell>
          <cell r="AF291">
            <v>22.133333333333439</v>
          </cell>
          <cell r="AG291">
            <v>285</v>
          </cell>
          <cell r="AH291">
            <v>98.133333333333439</v>
          </cell>
          <cell r="AI291">
            <v>256.43600000000032</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row>
        <row r="293">
          <cell r="F293">
            <v>3657.5</v>
          </cell>
          <cell r="P293">
            <v>88.2</v>
          </cell>
          <cell r="S293">
            <v>201.86666666666662</v>
          </cell>
          <cell r="X293">
            <v>84.800000000000011</v>
          </cell>
          <cell r="AC293">
            <v>135.4</v>
          </cell>
          <cell r="AF293">
            <v>168</v>
          </cell>
          <cell r="AG293">
            <v>140</v>
          </cell>
          <cell r="AH293">
            <v>28</v>
          </cell>
          <cell r="AI293">
            <v>4491.7666666666664</v>
          </cell>
        </row>
        <row r="294">
          <cell r="P294">
            <v>0</v>
          </cell>
          <cell r="AF294">
            <v>0</v>
          </cell>
          <cell r="AG294">
            <v>0</v>
          </cell>
          <cell r="AH294">
            <v>0</v>
          </cell>
          <cell r="AI294">
            <v>0</v>
          </cell>
        </row>
        <row r="295">
          <cell r="F295">
            <v>0</v>
          </cell>
          <cell r="P295">
            <v>0</v>
          </cell>
          <cell r="S295">
            <v>0</v>
          </cell>
          <cell r="X295">
            <v>0</v>
          </cell>
          <cell r="AC295">
            <v>0</v>
          </cell>
          <cell r="AF295">
            <v>12</v>
          </cell>
          <cell r="AG295">
            <v>10</v>
          </cell>
          <cell r="AH295">
            <v>2</v>
          </cell>
          <cell r="AI295">
            <v>12</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row>
        <row r="297">
          <cell r="AH297">
            <v>191</v>
          </cell>
          <cell r="AI297">
            <v>0</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row>
        <row r="300">
          <cell r="F300">
            <v>0</v>
          </cell>
          <cell r="AI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row>
        <row r="302">
          <cell r="F302">
            <v>0</v>
          </cell>
          <cell r="P302">
            <v>0</v>
          </cell>
          <cell r="S302">
            <v>0</v>
          </cell>
          <cell r="X302">
            <v>0</v>
          </cell>
          <cell r="AC302">
            <v>0</v>
          </cell>
          <cell r="AF302">
            <v>0</v>
          </cell>
          <cell r="AG302">
            <v>0</v>
          </cell>
          <cell r="AH302">
            <v>0</v>
          </cell>
          <cell r="AI302">
            <v>0</v>
          </cell>
        </row>
        <row r="303">
          <cell r="AI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AI305">
            <v>0</v>
          </cell>
        </row>
        <row r="306">
          <cell r="P306">
            <v>0</v>
          </cell>
          <cell r="AI306">
            <v>0</v>
          </cell>
        </row>
        <row r="307">
          <cell r="S307">
            <v>0</v>
          </cell>
          <cell r="AI307">
            <v>0</v>
          </cell>
        </row>
        <row r="308">
          <cell r="F308">
            <v>3609</v>
          </cell>
          <cell r="AI308">
            <v>3609</v>
          </cell>
        </row>
        <row r="309">
          <cell r="S309">
            <v>0</v>
          </cell>
        </row>
        <row r="310">
          <cell r="F310">
            <v>0</v>
          </cell>
          <cell r="AI310">
            <v>0</v>
          </cell>
        </row>
        <row r="311">
          <cell r="AI311">
            <v>0</v>
          </cell>
        </row>
        <row r="313">
          <cell r="AI313">
            <v>0</v>
          </cell>
        </row>
        <row r="314">
          <cell r="S314">
            <v>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K330" t="e">
            <v>#REF!</v>
          </cell>
        </row>
        <row r="331">
          <cell r="AI331">
            <v>0</v>
          </cell>
        </row>
        <row r="332">
          <cell r="AI332">
            <v>538</v>
          </cell>
          <cell r="AK332" t="e">
            <v>#REF!</v>
          </cell>
        </row>
        <row r="333">
          <cell r="AI333" t="e">
            <v>#REF!</v>
          </cell>
        </row>
        <row r="334">
          <cell r="AI334">
            <v>0</v>
          </cell>
          <cell r="AK334" t="e">
            <v>#REF!</v>
          </cell>
        </row>
        <row r="335">
          <cell r="AI335">
            <v>5357.15</v>
          </cell>
          <cell r="AK335" t="e">
            <v>#REF!</v>
          </cell>
        </row>
        <row r="336">
          <cell r="AI336">
            <v>4025.8545454545456</v>
          </cell>
          <cell r="AK336" t="e">
            <v>#REF!</v>
          </cell>
        </row>
        <row r="337">
          <cell r="AI337">
            <v>0</v>
          </cell>
          <cell r="AK337" t="e">
            <v>#REF!</v>
          </cell>
        </row>
        <row r="338">
          <cell r="AI338">
            <v>0</v>
          </cell>
          <cell r="AK338" t="e">
            <v>#REF!</v>
          </cell>
        </row>
        <row r="339">
          <cell r="AI339">
            <v>0</v>
          </cell>
          <cell r="AK339" t="e">
            <v>#REF!</v>
          </cell>
        </row>
        <row r="340">
          <cell r="AI340">
            <v>4672</v>
          </cell>
          <cell r="AK340" t="e">
            <v>#REF!</v>
          </cell>
        </row>
        <row r="341">
          <cell r="AI341">
            <v>1640</v>
          </cell>
          <cell r="AK341" t="e">
            <v>#REF!</v>
          </cell>
        </row>
        <row r="342">
          <cell r="AI342">
            <v>952</v>
          </cell>
          <cell r="AK342" t="e">
            <v>#REF!</v>
          </cell>
        </row>
        <row r="343">
          <cell r="AI343">
            <v>1370</v>
          </cell>
        </row>
        <row r="344">
          <cell r="AI344">
            <v>710</v>
          </cell>
        </row>
        <row r="345">
          <cell r="AI345">
            <v>0</v>
          </cell>
          <cell r="AK345" t="e">
            <v>#REF!</v>
          </cell>
        </row>
        <row r="346">
          <cell r="AI346">
            <v>4</v>
          </cell>
          <cell r="AK346" t="e">
            <v>#REF!</v>
          </cell>
        </row>
        <row r="347">
          <cell r="AI347">
            <v>814.4</v>
          </cell>
          <cell r="AK347" t="e">
            <v>#REF!</v>
          </cell>
        </row>
        <row r="348">
          <cell r="P348">
            <v>225</v>
          </cell>
          <cell r="S348">
            <v>296</v>
          </cell>
          <cell r="X348">
            <v>56</v>
          </cell>
          <cell r="AC348">
            <v>-4.9636363636363825</v>
          </cell>
          <cell r="AF348">
            <v>800.72727272727275</v>
          </cell>
          <cell r="AG348">
            <v>801</v>
          </cell>
          <cell r="AH348">
            <v>-0.27272727272728048</v>
          </cell>
          <cell r="AI348">
            <v>1372.7636363636364</v>
          </cell>
        </row>
        <row r="349">
          <cell r="AI349">
            <v>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row>
        <row r="352">
          <cell r="AI352">
            <v>0</v>
          </cell>
          <cell r="AK352" t="e">
            <v>#REF!</v>
          </cell>
        </row>
        <row r="353">
          <cell r="AI353">
            <v>0</v>
          </cell>
          <cell r="AK353" t="e">
            <v>#REF!</v>
          </cell>
        </row>
        <row r="354">
          <cell r="AI354">
            <v>5343.4693333333335</v>
          </cell>
          <cell r="AK354" t="e">
            <v>#REF!</v>
          </cell>
        </row>
        <row r="355">
          <cell r="AI355">
            <v>256.43600000000032</v>
          </cell>
        </row>
        <row r="356">
          <cell r="AI356">
            <v>595.26666666666665</v>
          </cell>
        </row>
        <row r="357">
          <cell r="AI357">
            <v>4491.7666666666664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row>
        <row r="367">
          <cell r="F367" t="e">
            <v>#REF!</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row>
        <row r="387">
          <cell r="F387">
            <v>0</v>
          </cell>
          <cell r="G387">
            <v>0</v>
          </cell>
          <cell r="P387">
            <v>2</v>
          </cell>
          <cell r="X387">
            <v>0</v>
          </cell>
          <cell r="Y387">
            <v>0</v>
          </cell>
          <cell r="AC387">
            <v>25</v>
          </cell>
          <cell r="AD387">
            <v>13</v>
          </cell>
          <cell r="AI387">
            <v>33.666666666666671</v>
          </cell>
          <cell r="AJ387">
            <v>18</v>
          </cell>
        </row>
        <row r="388">
          <cell r="F388">
            <v>0</v>
          </cell>
          <cell r="G388">
            <v>0</v>
          </cell>
          <cell r="P388">
            <v>0</v>
          </cell>
          <cell r="X388">
            <v>25.333333333333332</v>
          </cell>
          <cell r="Y388">
            <v>18</v>
          </cell>
          <cell r="AC388">
            <v>0.66666666666666663</v>
          </cell>
          <cell r="AD388">
            <v>0</v>
          </cell>
          <cell r="AI388">
            <v>26</v>
          </cell>
          <cell r="AJ388">
            <v>18</v>
          </cell>
        </row>
        <row r="389">
          <cell r="F389">
            <v>120.63333333333333</v>
          </cell>
          <cell r="G389">
            <v>71</v>
          </cell>
          <cell r="P389">
            <v>0</v>
          </cell>
          <cell r="X389">
            <v>0</v>
          </cell>
          <cell r="Y389">
            <v>0</v>
          </cell>
          <cell r="AC389">
            <v>0</v>
          </cell>
          <cell r="AD389">
            <v>0</v>
          </cell>
          <cell r="AI389">
            <v>120.63333333333333</v>
          </cell>
          <cell r="AJ389">
            <v>73</v>
          </cell>
        </row>
        <row r="390">
          <cell r="F390">
            <v>8.6666666666666661</v>
          </cell>
          <cell r="G390">
            <v>5</v>
          </cell>
          <cell r="P390">
            <v>0</v>
          </cell>
          <cell r="X390">
            <v>0</v>
          </cell>
          <cell r="Y390">
            <v>0</v>
          </cell>
          <cell r="AC390">
            <v>0</v>
          </cell>
          <cell r="AD390">
            <v>0</v>
          </cell>
          <cell r="AI390">
            <v>8.6666666666666661</v>
          </cell>
          <cell r="AJ390">
            <v>0</v>
          </cell>
        </row>
        <row r="391">
          <cell r="F391">
            <v>0</v>
          </cell>
          <cell r="G391">
            <v>0</v>
          </cell>
          <cell r="P391">
            <v>5.333333333333333</v>
          </cell>
          <cell r="X391">
            <v>0</v>
          </cell>
          <cell r="Y391">
            <v>0</v>
          </cell>
          <cell r="AC391">
            <v>0</v>
          </cell>
          <cell r="AD391">
            <v>0</v>
          </cell>
          <cell r="AI391">
            <v>22</v>
          </cell>
          <cell r="AJ391">
            <v>15.333333333333332</v>
          </cell>
        </row>
        <row r="392">
          <cell r="F392">
            <v>5.333333333333333</v>
          </cell>
          <cell r="G392">
            <v>3</v>
          </cell>
          <cell r="P392">
            <v>0</v>
          </cell>
          <cell r="X392">
            <v>0</v>
          </cell>
          <cell r="Y392">
            <v>0</v>
          </cell>
          <cell r="AC392">
            <v>0</v>
          </cell>
          <cell r="AD392">
            <v>0</v>
          </cell>
          <cell r="AI392">
            <v>5.333333333333333</v>
          </cell>
          <cell r="AJ392">
            <v>3</v>
          </cell>
        </row>
        <row r="393">
          <cell r="F393">
            <v>0.33333333333333331</v>
          </cell>
          <cell r="G393">
            <v>0</v>
          </cell>
          <cell r="P393">
            <v>4.333333333333333</v>
          </cell>
          <cell r="X393">
            <v>0</v>
          </cell>
          <cell r="Y393">
            <v>0</v>
          </cell>
          <cell r="AC393">
            <v>0</v>
          </cell>
          <cell r="AD393">
            <v>0</v>
          </cell>
          <cell r="AI393">
            <v>4.6666666666666661</v>
          </cell>
          <cell r="AJ393">
            <v>4.333333333333333</v>
          </cell>
        </row>
        <row r="394">
          <cell r="F394">
            <v>0.33333333333333331</v>
          </cell>
          <cell r="G394">
            <v>0</v>
          </cell>
          <cell r="P394">
            <v>2</v>
          </cell>
          <cell r="X394">
            <v>10</v>
          </cell>
          <cell r="Y394">
            <v>7</v>
          </cell>
          <cell r="AC394">
            <v>13.666666666666666</v>
          </cell>
          <cell r="AD394">
            <v>7</v>
          </cell>
          <cell r="AI394">
            <v>26</v>
          </cell>
          <cell r="AJ394">
            <v>16</v>
          </cell>
        </row>
        <row r="395">
          <cell r="F395">
            <v>0</v>
          </cell>
          <cell r="G395">
            <v>0</v>
          </cell>
          <cell r="P395">
            <v>0</v>
          </cell>
          <cell r="X395">
            <v>0</v>
          </cell>
          <cell r="Y395">
            <v>0</v>
          </cell>
          <cell r="AC395">
            <v>0</v>
          </cell>
          <cell r="AD395">
            <v>0</v>
          </cell>
          <cell r="AI395">
            <v>0</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row>
        <row r="397">
          <cell r="F397">
            <v>0</v>
          </cell>
          <cell r="G397">
            <v>0</v>
          </cell>
          <cell r="P397">
            <v>0</v>
          </cell>
          <cell r="X397">
            <v>0</v>
          </cell>
          <cell r="Y397">
            <v>0</v>
          </cell>
          <cell r="AC397">
            <v>0</v>
          </cell>
          <cell r="AD397">
            <v>0</v>
          </cell>
          <cell r="AI397">
            <v>0</v>
          </cell>
          <cell r="AJ397">
            <v>0</v>
          </cell>
        </row>
        <row r="398">
          <cell r="F398">
            <v>0</v>
          </cell>
          <cell r="G398">
            <v>0</v>
          </cell>
          <cell r="P398">
            <v>0</v>
          </cell>
          <cell r="X398">
            <v>480.66666666666669</v>
          </cell>
          <cell r="Y398">
            <v>341</v>
          </cell>
          <cell r="AC398">
            <v>11</v>
          </cell>
          <cell r="AD398">
            <v>6</v>
          </cell>
          <cell r="AI398">
            <v>491.66666666666669</v>
          </cell>
          <cell r="AJ398">
            <v>347</v>
          </cell>
        </row>
        <row r="399">
          <cell r="F399">
            <v>0</v>
          </cell>
          <cell r="G399">
            <v>0</v>
          </cell>
          <cell r="P399">
            <v>0</v>
          </cell>
          <cell r="X399">
            <v>0</v>
          </cell>
          <cell r="Y399">
            <v>0</v>
          </cell>
          <cell r="AC399">
            <v>0</v>
          </cell>
          <cell r="AD399">
            <v>0</v>
          </cell>
          <cell r="AI399">
            <v>0</v>
          </cell>
          <cell r="AJ399">
            <v>0</v>
          </cell>
        </row>
        <row r="400">
          <cell r="F400">
            <v>1.1666666666666667</v>
          </cell>
          <cell r="G400">
            <v>1</v>
          </cell>
          <cell r="P400">
            <v>15.833333333333334</v>
          </cell>
          <cell r="X400">
            <v>41.666666666666664</v>
          </cell>
          <cell r="Y400">
            <v>30</v>
          </cell>
          <cell r="AC400">
            <v>32</v>
          </cell>
          <cell r="AD400">
            <v>17</v>
          </cell>
          <cell r="AI400">
            <v>91</v>
          </cell>
          <cell r="AJ400">
            <v>68.833333333333343</v>
          </cell>
        </row>
        <row r="401">
          <cell r="F401">
            <v>0</v>
          </cell>
          <cell r="G401">
            <v>0</v>
          </cell>
          <cell r="P401">
            <v>4.666666666666667</v>
          </cell>
          <cell r="X401">
            <v>0</v>
          </cell>
          <cell r="Y401">
            <v>0</v>
          </cell>
          <cell r="AC401">
            <v>0</v>
          </cell>
          <cell r="AD401">
            <v>0</v>
          </cell>
          <cell r="AI401">
            <v>4.666666666666667</v>
          </cell>
          <cell r="AJ401">
            <v>0</v>
          </cell>
        </row>
        <row r="402">
          <cell r="F402">
            <v>0</v>
          </cell>
          <cell r="G402">
            <v>0</v>
          </cell>
          <cell r="P402">
            <v>0</v>
          </cell>
          <cell r="X402">
            <v>0</v>
          </cell>
          <cell r="Y402">
            <v>0</v>
          </cell>
          <cell r="AC402">
            <v>0</v>
          </cell>
          <cell r="AD402">
            <v>0</v>
          </cell>
          <cell r="AI402">
            <v>0</v>
          </cell>
        </row>
        <row r="403">
          <cell r="F403">
            <v>10</v>
          </cell>
          <cell r="G403">
            <v>6</v>
          </cell>
          <cell r="P403">
            <v>39</v>
          </cell>
          <cell r="X403">
            <v>0</v>
          </cell>
          <cell r="Y403">
            <v>0</v>
          </cell>
          <cell r="AC403">
            <v>0</v>
          </cell>
          <cell r="AD403">
            <v>0</v>
          </cell>
          <cell r="AI403">
            <v>49</v>
          </cell>
          <cell r="AJ403">
            <v>45</v>
          </cell>
          <cell r="AK403">
            <v>45</v>
          </cell>
        </row>
        <row r="404">
          <cell r="F404">
            <v>2.6666666666666665</v>
          </cell>
          <cell r="G404">
            <v>2</v>
          </cell>
          <cell r="P404">
            <v>3.3333333333333335</v>
          </cell>
          <cell r="X404">
            <v>0</v>
          </cell>
          <cell r="Y404">
            <v>0</v>
          </cell>
          <cell r="AC404">
            <v>0</v>
          </cell>
          <cell r="AD404">
            <v>0</v>
          </cell>
          <cell r="AI404">
            <v>6</v>
          </cell>
          <cell r="AJ404">
            <v>5.3333333333333339</v>
          </cell>
        </row>
        <row r="405">
          <cell r="F405">
            <v>7.333333333333333</v>
          </cell>
          <cell r="G405">
            <v>4</v>
          </cell>
          <cell r="P405">
            <v>35.666666666666664</v>
          </cell>
          <cell r="X405">
            <v>0</v>
          </cell>
          <cell r="Y405">
            <v>0</v>
          </cell>
          <cell r="AC405">
            <v>0</v>
          </cell>
          <cell r="AD405">
            <v>0</v>
          </cell>
          <cell r="AI405">
            <v>43</v>
          </cell>
          <cell r="AJ405">
            <v>39.666666666666664</v>
          </cell>
        </row>
        <row r="406">
          <cell r="F406">
            <v>0</v>
          </cell>
          <cell r="G406">
            <v>0</v>
          </cell>
          <cell r="P406">
            <v>0</v>
          </cell>
          <cell r="X406">
            <v>0</v>
          </cell>
          <cell r="Y406">
            <v>0</v>
          </cell>
          <cell r="AC406">
            <v>0</v>
          </cell>
          <cell r="AD406">
            <v>0</v>
          </cell>
          <cell r="AI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row>
        <row r="408">
          <cell r="F408">
            <v>0</v>
          </cell>
          <cell r="G408">
            <v>0</v>
          </cell>
          <cell r="P408">
            <v>0</v>
          </cell>
          <cell r="X408">
            <v>0</v>
          </cell>
          <cell r="Y408">
            <v>0</v>
          </cell>
          <cell r="AC408">
            <v>0</v>
          </cell>
          <cell r="AD408">
            <v>0</v>
          </cell>
          <cell r="AI408">
            <v>1350</v>
          </cell>
          <cell r="AJ408">
            <v>0</v>
          </cell>
        </row>
        <row r="409">
          <cell r="F409">
            <v>0</v>
          </cell>
          <cell r="G409">
            <v>0</v>
          </cell>
          <cell r="P409">
            <v>0</v>
          </cell>
          <cell r="X409">
            <v>0</v>
          </cell>
          <cell r="Y409">
            <v>0</v>
          </cell>
          <cell r="AC409">
            <v>0</v>
          </cell>
          <cell r="AD409">
            <v>0</v>
          </cell>
          <cell r="AI409">
            <v>95</v>
          </cell>
          <cell r="AJ409">
            <v>95</v>
          </cell>
        </row>
        <row r="410">
          <cell r="F410">
            <v>0</v>
          </cell>
          <cell r="G410">
            <v>0</v>
          </cell>
          <cell r="P410">
            <v>0</v>
          </cell>
          <cell r="X410">
            <v>0</v>
          </cell>
          <cell r="Y410">
            <v>0</v>
          </cell>
          <cell r="AC410">
            <v>0</v>
          </cell>
          <cell r="AD410">
            <v>0</v>
          </cell>
          <cell r="AI410">
            <v>0</v>
          </cell>
          <cell r="AJ410">
            <v>0</v>
          </cell>
        </row>
        <row r="411">
          <cell r="F411">
            <v>0</v>
          </cell>
          <cell r="G411">
            <v>0</v>
          </cell>
          <cell r="P411">
            <v>12.333333333333334</v>
          </cell>
          <cell r="X411">
            <v>0</v>
          </cell>
          <cell r="Y411">
            <v>0</v>
          </cell>
          <cell r="AC411">
            <v>0</v>
          </cell>
          <cell r="AD411">
            <v>0</v>
          </cell>
          <cell r="AI411">
            <v>12.333333333333334</v>
          </cell>
          <cell r="AJ411">
            <v>12.333333333333334</v>
          </cell>
        </row>
        <row r="412">
          <cell r="F412">
            <v>0</v>
          </cell>
          <cell r="G412">
            <v>0</v>
          </cell>
          <cell r="P412">
            <v>0</v>
          </cell>
          <cell r="X412">
            <v>0</v>
          </cell>
          <cell r="Y412">
            <v>0</v>
          </cell>
          <cell r="AC412">
            <v>0</v>
          </cell>
          <cell r="AD412">
            <v>0</v>
          </cell>
          <cell r="AI412">
            <v>0</v>
          </cell>
          <cell r="AJ412">
            <v>0</v>
          </cell>
        </row>
        <row r="413">
          <cell r="F413">
            <v>1.6666666666666667</v>
          </cell>
          <cell r="G413">
            <v>1</v>
          </cell>
          <cell r="P413">
            <v>5</v>
          </cell>
          <cell r="X413">
            <v>3</v>
          </cell>
          <cell r="Y413">
            <v>2</v>
          </cell>
          <cell r="AC413">
            <v>3</v>
          </cell>
          <cell r="AD413">
            <v>2</v>
          </cell>
          <cell r="AI413">
            <v>57.666666666666664</v>
          </cell>
          <cell r="AJ413">
            <v>50</v>
          </cell>
        </row>
        <row r="414">
          <cell r="F414">
            <v>0</v>
          </cell>
          <cell r="G414">
            <v>0</v>
          </cell>
          <cell r="P414">
            <v>0</v>
          </cell>
          <cell r="X414">
            <v>0</v>
          </cell>
          <cell r="Y414">
            <v>0</v>
          </cell>
          <cell r="AC414">
            <v>0</v>
          </cell>
          <cell r="AD414">
            <v>0</v>
          </cell>
          <cell r="AI414">
            <v>4</v>
          </cell>
          <cell r="AJ414">
            <v>0</v>
          </cell>
        </row>
        <row r="415">
          <cell r="F415">
            <v>0</v>
          </cell>
          <cell r="G415">
            <v>0</v>
          </cell>
          <cell r="P415">
            <v>0</v>
          </cell>
          <cell r="X415">
            <v>0</v>
          </cell>
          <cell r="Y415">
            <v>0</v>
          </cell>
          <cell r="AC415">
            <v>0</v>
          </cell>
          <cell r="AD415">
            <v>0</v>
          </cell>
          <cell r="AI415">
            <v>0</v>
          </cell>
          <cell r="AJ415">
            <v>0</v>
          </cell>
        </row>
        <row r="416">
          <cell r="F416">
            <v>0</v>
          </cell>
          <cell r="G416">
            <v>0</v>
          </cell>
          <cell r="P416">
            <v>18.5</v>
          </cell>
          <cell r="X416">
            <v>4.5</v>
          </cell>
          <cell r="Y416">
            <v>3</v>
          </cell>
          <cell r="AC416">
            <v>1.3333333333333333</v>
          </cell>
          <cell r="AD416">
            <v>1</v>
          </cell>
          <cell r="AI416">
            <v>28.5</v>
          </cell>
          <cell r="AJ416">
            <v>26.5</v>
          </cell>
        </row>
        <row r="417">
          <cell r="F417">
            <v>0</v>
          </cell>
          <cell r="G417">
            <v>0</v>
          </cell>
          <cell r="P417">
            <v>1.3333333333333333</v>
          </cell>
          <cell r="X417">
            <v>0</v>
          </cell>
          <cell r="Y417">
            <v>0</v>
          </cell>
          <cell r="AC417">
            <v>1.6666666666666667</v>
          </cell>
          <cell r="AD417">
            <v>1</v>
          </cell>
          <cell r="AI417">
            <v>69</v>
          </cell>
          <cell r="AJ417">
            <v>52.333333333333336</v>
          </cell>
        </row>
        <row r="418">
          <cell r="F418">
            <v>177</v>
          </cell>
          <cell r="G418">
            <v>104</v>
          </cell>
          <cell r="P418">
            <v>0</v>
          </cell>
          <cell r="X418">
            <v>0</v>
          </cell>
          <cell r="Y418">
            <v>0</v>
          </cell>
          <cell r="AC418">
            <v>0</v>
          </cell>
          <cell r="AD418">
            <v>0</v>
          </cell>
          <cell r="AI418">
            <v>177</v>
          </cell>
          <cell r="AJ418">
            <v>104</v>
          </cell>
        </row>
        <row r="419">
          <cell r="F419">
            <v>0</v>
          </cell>
          <cell r="G419">
            <v>0</v>
          </cell>
          <cell r="P419">
            <v>0</v>
          </cell>
          <cell r="X419">
            <v>10</v>
          </cell>
          <cell r="Y419">
            <v>7</v>
          </cell>
          <cell r="AC419">
            <v>7.666666666666667</v>
          </cell>
          <cell r="AD419">
            <v>4</v>
          </cell>
          <cell r="AI419">
            <v>17.666666666666668</v>
          </cell>
          <cell r="AJ419">
            <v>11</v>
          </cell>
        </row>
        <row r="420">
          <cell r="F420">
            <v>0.66666666666666663</v>
          </cell>
          <cell r="G420">
            <v>0</v>
          </cell>
          <cell r="P420">
            <v>2</v>
          </cell>
          <cell r="X420">
            <v>1.3333333333333333</v>
          </cell>
          <cell r="Y420">
            <v>1</v>
          </cell>
          <cell r="AC420">
            <v>1</v>
          </cell>
          <cell r="AD420">
            <v>1</v>
          </cell>
          <cell r="AI420">
            <v>6</v>
          </cell>
          <cell r="AJ420">
            <v>4</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row>
        <row r="422">
          <cell r="F422">
            <v>0</v>
          </cell>
          <cell r="G422">
            <v>0</v>
          </cell>
          <cell r="P422">
            <v>2.3333333333333335</v>
          </cell>
          <cell r="X422">
            <v>6</v>
          </cell>
          <cell r="Y422">
            <v>4</v>
          </cell>
          <cell r="AC422">
            <v>5</v>
          </cell>
          <cell r="AD422">
            <v>3</v>
          </cell>
          <cell r="AI422">
            <v>13.333333333333334</v>
          </cell>
          <cell r="AJ422">
            <v>9.3333333333333339</v>
          </cell>
        </row>
        <row r="423">
          <cell r="F423">
            <v>0</v>
          </cell>
          <cell r="G423">
            <v>0</v>
          </cell>
          <cell r="P423">
            <v>0</v>
          </cell>
          <cell r="X423">
            <v>0</v>
          </cell>
          <cell r="Y423">
            <v>0</v>
          </cell>
          <cell r="AC423">
            <v>0</v>
          </cell>
          <cell r="AD423">
            <v>0</v>
          </cell>
          <cell r="AI423">
            <v>0</v>
          </cell>
          <cell r="AJ423">
            <v>0</v>
          </cell>
        </row>
        <row r="424">
          <cell r="F424">
            <v>0</v>
          </cell>
          <cell r="G424">
            <v>0</v>
          </cell>
          <cell r="P424">
            <v>0</v>
          </cell>
          <cell r="X424">
            <v>0</v>
          </cell>
          <cell r="Y424">
            <v>0</v>
          </cell>
          <cell r="AC424">
            <v>0</v>
          </cell>
          <cell r="AD424">
            <v>0</v>
          </cell>
          <cell r="AI424">
            <v>0</v>
          </cell>
          <cell r="AJ424">
            <v>0</v>
          </cell>
        </row>
        <row r="425">
          <cell r="F425">
            <v>9.6666666666666661</v>
          </cell>
          <cell r="G425">
            <v>6</v>
          </cell>
          <cell r="P425">
            <v>1</v>
          </cell>
          <cell r="X425">
            <v>0</v>
          </cell>
          <cell r="Y425">
            <v>0</v>
          </cell>
          <cell r="AC425">
            <v>0</v>
          </cell>
          <cell r="AD425">
            <v>0</v>
          </cell>
          <cell r="AI425">
            <v>12</v>
          </cell>
          <cell r="AJ425">
            <v>8</v>
          </cell>
        </row>
        <row r="426">
          <cell r="F426">
            <v>0</v>
          </cell>
          <cell r="G426">
            <v>0</v>
          </cell>
          <cell r="P426">
            <v>0</v>
          </cell>
          <cell r="X426">
            <v>0</v>
          </cell>
          <cell r="Y426">
            <v>0</v>
          </cell>
          <cell r="AC426">
            <v>0</v>
          </cell>
          <cell r="AD426">
            <v>0</v>
          </cell>
          <cell r="AI426">
            <v>0</v>
          </cell>
          <cell r="AJ426">
            <v>0</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row>
        <row r="429">
          <cell r="F429">
            <v>6.666666666666667</v>
          </cell>
          <cell r="G429">
            <v>4</v>
          </cell>
          <cell r="P429">
            <v>4.666666666666667</v>
          </cell>
          <cell r="X429">
            <v>3</v>
          </cell>
          <cell r="Y429">
            <v>2</v>
          </cell>
          <cell r="AC429">
            <v>2</v>
          </cell>
          <cell r="AD429">
            <v>1</v>
          </cell>
          <cell r="AI429">
            <v>33</v>
          </cell>
          <cell r="AJ429">
            <v>21.666666666666668</v>
          </cell>
        </row>
        <row r="430">
          <cell r="F430">
            <v>0</v>
          </cell>
          <cell r="G430">
            <v>0</v>
          </cell>
          <cell r="P430">
            <v>0</v>
          </cell>
          <cell r="X430">
            <v>0</v>
          </cell>
          <cell r="Y430">
            <v>0</v>
          </cell>
          <cell r="AC430">
            <v>0</v>
          </cell>
          <cell r="AD430">
            <v>0</v>
          </cell>
          <cell r="AI430">
            <v>0</v>
          </cell>
          <cell r="AJ430">
            <v>0</v>
          </cell>
        </row>
        <row r="431">
          <cell r="F431">
            <v>0</v>
          </cell>
          <cell r="G431">
            <v>0</v>
          </cell>
          <cell r="P431">
            <v>0</v>
          </cell>
          <cell r="X431">
            <v>0</v>
          </cell>
          <cell r="Y431">
            <v>0</v>
          </cell>
          <cell r="AC431">
            <v>0</v>
          </cell>
          <cell r="AD431">
            <v>0</v>
          </cell>
          <cell r="AI431">
            <v>0</v>
          </cell>
          <cell r="AJ431">
            <v>53</v>
          </cell>
        </row>
        <row r="432">
          <cell r="F432">
            <v>1</v>
          </cell>
          <cell r="G432">
            <v>1</v>
          </cell>
          <cell r="P432">
            <v>0</v>
          </cell>
          <cell r="X432">
            <v>0</v>
          </cell>
          <cell r="Y432">
            <v>0</v>
          </cell>
          <cell r="AC432">
            <v>0</v>
          </cell>
          <cell r="AD432">
            <v>0</v>
          </cell>
          <cell r="AI432">
            <v>1</v>
          </cell>
          <cell r="AJ432">
            <v>1</v>
          </cell>
        </row>
        <row r="433">
          <cell r="F433">
            <v>0</v>
          </cell>
          <cell r="G433">
            <v>0</v>
          </cell>
          <cell r="P433">
            <v>0</v>
          </cell>
          <cell r="X433">
            <v>0</v>
          </cell>
          <cell r="Y433">
            <v>0</v>
          </cell>
          <cell r="AC433">
            <v>0</v>
          </cell>
          <cell r="AD433">
            <v>0</v>
          </cell>
          <cell r="AI433">
            <v>0</v>
          </cell>
          <cell r="AJ433">
            <v>0</v>
          </cell>
        </row>
        <row r="434">
          <cell r="F434">
            <v>0</v>
          </cell>
          <cell r="G434">
            <v>0</v>
          </cell>
          <cell r="P434">
            <v>0</v>
          </cell>
          <cell r="X434">
            <v>0</v>
          </cell>
          <cell r="Y434">
            <v>0</v>
          </cell>
          <cell r="AC434">
            <v>0</v>
          </cell>
          <cell r="AD434">
            <v>0</v>
          </cell>
          <cell r="AI434">
            <v>0</v>
          </cell>
          <cell r="AJ434">
            <v>0</v>
          </cell>
        </row>
        <row r="435">
          <cell r="F435">
            <v>2.6666666666666665</v>
          </cell>
          <cell r="G435">
            <v>2</v>
          </cell>
          <cell r="P435">
            <v>1</v>
          </cell>
          <cell r="X435">
            <v>4</v>
          </cell>
          <cell r="Y435">
            <v>3</v>
          </cell>
          <cell r="AC435">
            <v>2</v>
          </cell>
          <cell r="AD435">
            <v>1</v>
          </cell>
          <cell r="AI435">
            <v>15.666666666666666</v>
          </cell>
          <cell r="AJ435">
            <v>10</v>
          </cell>
        </row>
        <row r="436">
          <cell r="F436">
            <v>0</v>
          </cell>
          <cell r="G436">
            <v>0</v>
          </cell>
          <cell r="P436">
            <v>0</v>
          </cell>
          <cell r="X436">
            <v>0</v>
          </cell>
          <cell r="Y436">
            <v>0</v>
          </cell>
          <cell r="AC436">
            <v>0</v>
          </cell>
          <cell r="AD436">
            <v>0</v>
          </cell>
          <cell r="AI436">
            <v>0</v>
          </cell>
          <cell r="AJ436">
            <v>0</v>
          </cell>
        </row>
        <row r="437">
          <cell r="F437">
            <v>0</v>
          </cell>
          <cell r="G437">
            <v>0</v>
          </cell>
          <cell r="P437">
            <v>0</v>
          </cell>
          <cell r="X437">
            <v>3.3333333333333335</v>
          </cell>
          <cell r="Y437">
            <v>2</v>
          </cell>
          <cell r="AC437">
            <v>0</v>
          </cell>
          <cell r="AD437">
            <v>0</v>
          </cell>
          <cell r="AI437">
            <v>3.3333333333333335</v>
          </cell>
          <cell r="AJ437">
            <v>2</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row>
        <row r="439">
          <cell r="F439">
            <v>0</v>
          </cell>
          <cell r="G439">
            <v>0</v>
          </cell>
          <cell r="P439">
            <v>0</v>
          </cell>
          <cell r="X439">
            <v>0</v>
          </cell>
          <cell r="Y439">
            <v>0</v>
          </cell>
          <cell r="AC439">
            <v>0</v>
          </cell>
          <cell r="AD439">
            <v>0</v>
          </cell>
          <cell r="AI439">
            <v>0</v>
          </cell>
          <cell r="AJ439">
            <v>0</v>
          </cell>
        </row>
        <row r="440">
          <cell r="F440">
            <v>0</v>
          </cell>
          <cell r="G440">
            <v>0</v>
          </cell>
          <cell r="P440">
            <v>0</v>
          </cell>
          <cell r="X440">
            <v>0</v>
          </cell>
          <cell r="Y440">
            <v>0</v>
          </cell>
          <cell r="AC440">
            <v>0</v>
          </cell>
          <cell r="AD440">
            <v>0</v>
          </cell>
          <cell r="AI440">
            <v>0</v>
          </cell>
          <cell r="AJ440">
            <v>0</v>
          </cell>
        </row>
        <row r="441">
          <cell r="F441">
            <v>0</v>
          </cell>
          <cell r="G441">
            <v>0</v>
          </cell>
          <cell r="P441">
            <v>0</v>
          </cell>
          <cell r="X441">
            <v>0</v>
          </cell>
          <cell r="Y441">
            <v>0</v>
          </cell>
          <cell r="AC441">
            <v>0</v>
          </cell>
          <cell r="AD441">
            <v>0</v>
          </cell>
          <cell r="AI441">
            <v>0</v>
          </cell>
          <cell r="AJ441">
            <v>0</v>
          </cell>
        </row>
        <row r="442">
          <cell r="F442">
            <v>0</v>
          </cell>
          <cell r="G442">
            <v>0</v>
          </cell>
          <cell r="P442">
            <v>0</v>
          </cell>
          <cell r="X442">
            <v>0</v>
          </cell>
          <cell r="Y442">
            <v>0</v>
          </cell>
          <cell r="AC442">
            <v>0</v>
          </cell>
          <cell r="AD442">
            <v>0</v>
          </cell>
          <cell r="AI442">
            <v>0</v>
          </cell>
          <cell r="AJ442">
            <v>0</v>
          </cell>
        </row>
        <row r="443">
          <cell r="F443">
            <v>0</v>
          </cell>
          <cell r="G443">
            <v>0</v>
          </cell>
          <cell r="P443">
            <v>0</v>
          </cell>
          <cell r="X443">
            <v>0</v>
          </cell>
          <cell r="Y443">
            <v>0</v>
          </cell>
          <cell r="AC443">
            <v>0</v>
          </cell>
          <cell r="AD443">
            <v>0</v>
          </cell>
          <cell r="AI443">
            <v>0</v>
          </cell>
          <cell r="AJ443">
            <v>0</v>
          </cell>
        </row>
        <row r="444">
          <cell r="F444">
            <v>0</v>
          </cell>
          <cell r="G444">
            <v>0</v>
          </cell>
          <cell r="P444">
            <v>0</v>
          </cell>
          <cell r="X444">
            <v>0</v>
          </cell>
          <cell r="Y444">
            <v>0</v>
          </cell>
          <cell r="AC444">
            <v>0</v>
          </cell>
          <cell r="AD444">
            <v>0</v>
          </cell>
          <cell r="AI444">
            <v>0</v>
          </cell>
          <cell r="AJ444">
            <v>0</v>
          </cell>
        </row>
        <row r="445">
          <cell r="G445">
            <v>0</v>
          </cell>
          <cell r="P445">
            <v>0</v>
          </cell>
          <cell r="X445">
            <v>0</v>
          </cell>
          <cell r="Y445">
            <v>0</v>
          </cell>
          <cell r="AC445">
            <v>0</v>
          </cell>
          <cell r="AD445">
            <v>0</v>
          </cell>
          <cell r="AI445">
            <v>0</v>
          </cell>
          <cell r="AJ445">
            <v>2</v>
          </cell>
        </row>
        <row r="446">
          <cell r="P446">
            <v>0</v>
          </cell>
          <cell r="X446">
            <v>0</v>
          </cell>
          <cell r="Y446">
            <v>0</v>
          </cell>
          <cell r="AC446">
            <v>0</v>
          </cell>
          <cell r="AD446">
            <v>0</v>
          </cell>
          <cell r="AI446">
            <v>0</v>
          </cell>
          <cell r="AJ446">
            <v>0</v>
          </cell>
        </row>
      </sheetData>
      <sheetData sheetId="18" refreshError="1">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8678</v>
          </cell>
          <cell r="P46">
            <v>5528.9166666666661</v>
          </cell>
          <cell r="S46">
            <v>11148.516969696972</v>
          </cell>
          <cell r="T46">
            <v>4612.7199818181807</v>
          </cell>
          <cell r="U46">
            <v>3068.7969878787876</v>
          </cell>
          <cell r="X46">
            <v>3572.9196969697005</v>
          </cell>
          <cell r="AC46">
            <v>1815.6175757575729</v>
          </cell>
          <cell r="AF46">
            <v>5288.3842424242421</v>
          </cell>
          <cell r="AG46">
            <v>4487.3999999999996</v>
          </cell>
          <cell r="AH46">
            <v>801.98424242424232</v>
          </cell>
        </row>
        <row r="47">
          <cell r="F47">
            <v>0.8</v>
          </cell>
        </row>
        <row r="49">
          <cell r="F49">
            <v>726</v>
          </cell>
          <cell r="G49">
            <v>201</v>
          </cell>
          <cell r="H49">
            <v>525</v>
          </cell>
          <cell r="P49">
            <v>273</v>
          </cell>
          <cell r="S49">
            <v>890</v>
          </cell>
          <cell r="T49">
            <v>445</v>
          </cell>
          <cell r="U49">
            <v>445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G51">
            <v>0</v>
          </cell>
          <cell r="P51">
            <v>0</v>
          </cell>
          <cell r="X51">
            <v>20</v>
          </cell>
          <cell r="Y51">
            <v>11</v>
          </cell>
          <cell r="Z51">
            <v>9</v>
          </cell>
          <cell r="AC51">
            <v>0</v>
          </cell>
          <cell r="AD51">
            <v>0</v>
          </cell>
          <cell r="AE51">
            <v>0</v>
          </cell>
          <cell r="AH51">
            <v>0</v>
          </cell>
          <cell r="AK51">
            <v>20</v>
          </cell>
          <cell r="AL51">
            <v>11</v>
          </cell>
          <cell r="AM51">
            <v>9</v>
          </cell>
          <cell r="AN51">
            <v>9</v>
          </cell>
        </row>
        <row r="52">
          <cell r="F52">
            <v>565</v>
          </cell>
          <cell r="G52">
            <v>156</v>
          </cell>
          <cell r="H52">
            <v>409</v>
          </cell>
          <cell r="P52">
            <v>13</v>
          </cell>
          <cell r="S52">
            <v>21</v>
          </cell>
          <cell r="X52">
            <v>29</v>
          </cell>
          <cell r="Y52">
            <v>15</v>
          </cell>
          <cell r="Z52">
            <v>14</v>
          </cell>
          <cell r="AC52">
            <v>66</v>
          </cell>
          <cell r="AD52">
            <v>27</v>
          </cell>
          <cell r="AE52">
            <v>39</v>
          </cell>
          <cell r="AF52">
            <v>16</v>
          </cell>
          <cell r="AG52">
            <v>11</v>
          </cell>
          <cell r="AH52">
            <v>5</v>
          </cell>
          <cell r="AK52">
            <v>828</v>
          </cell>
          <cell r="AL52">
            <v>334</v>
          </cell>
          <cell r="AM52">
            <v>494</v>
          </cell>
          <cell r="AN52">
            <v>494</v>
          </cell>
        </row>
        <row r="53">
          <cell r="F53">
            <v>2</v>
          </cell>
          <cell r="G53">
            <v>1</v>
          </cell>
          <cell r="H53">
            <v>1</v>
          </cell>
          <cell r="P53">
            <v>41.333333333333336</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S54">
            <v>13.666666666666666</v>
          </cell>
          <cell r="T54">
            <v>13.666666666666666</v>
          </cell>
          <cell r="U54">
            <v>0</v>
          </cell>
          <cell r="X54">
            <v>647</v>
          </cell>
          <cell r="Y54">
            <v>345</v>
          </cell>
          <cell r="Z54">
            <v>302</v>
          </cell>
          <cell r="AC54">
            <v>13.333333333333334</v>
          </cell>
          <cell r="AD54">
            <v>5</v>
          </cell>
          <cell r="AE54">
            <v>8.3333333333333339</v>
          </cell>
          <cell r="AF54">
            <v>0.3</v>
          </cell>
          <cell r="AH54">
            <v>0.3</v>
          </cell>
          <cell r="AK54">
            <v>674</v>
          </cell>
          <cell r="AL54">
            <v>350</v>
          </cell>
          <cell r="AM54">
            <v>324</v>
          </cell>
          <cell r="AN54">
            <v>324</v>
          </cell>
          <cell r="AO54">
            <v>350</v>
          </cell>
          <cell r="AP54">
            <v>315</v>
          </cell>
          <cell r="AQ54">
            <v>0</v>
          </cell>
          <cell r="AR54">
            <v>9</v>
          </cell>
        </row>
        <row r="55">
          <cell r="F55">
            <v>0</v>
          </cell>
          <cell r="G55">
            <v>0</v>
          </cell>
          <cell r="H55">
            <v>0</v>
          </cell>
          <cell r="S55">
            <v>10414</v>
          </cell>
          <cell r="T55">
            <v>10414</v>
          </cell>
          <cell r="U55">
            <v>0</v>
          </cell>
          <cell r="X55">
            <v>15982</v>
          </cell>
          <cell r="Y55">
            <v>9385</v>
          </cell>
          <cell r="Z55">
            <v>6597</v>
          </cell>
          <cell r="AC55">
            <v>15481</v>
          </cell>
          <cell r="AD55">
            <v>7344</v>
          </cell>
          <cell r="AE55">
            <v>8137</v>
          </cell>
          <cell r="AH55">
            <v>0</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S56">
            <v>10414</v>
          </cell>
          <cell r="T56">
            <v>10414</v>
          </cell>
          <cell r="U56">
            <v>0</v>
          </cell>
          <cell r="X56">
            <v>15982</v>
          </cell>
          <cell r="Y56">
            <v>9385</v>
          </cell>
          <cell r="Z56">
            <v>6597</v>
          </cell>
          <cell r="AC56">
            <v>15481</v>
          </cell>
          <cell r="AD56">
            <v>7344</v>
          </cell>
          <cell r="AE56">
            <v>8137</v>
          </cell>
          <cell r="AF56">
            <v>0</v>
          </cell>
          <cell r="AG56">
            <v>0</v>
          </cell>
          <cell r="AH56">
            <v>0</v>
          </cell>
          <cell r="AK56">
            <v>41877</v>
          </cell>
          <cell r="AL56">
            <v>16729</v>
          </cell>
          <cell r="AM56">
            <v>25148</v>
          </cell>
          <cell r="AN56">
            <v>25148</v>
          </cell>
          <cell r="AO56">
            <v>16729</v>
          </cell>
          <cell r="AP56">
            <v>25148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5</v>
          </cell>
          <cell r="G58">
            <v>1</v>
          </cell>
          <cell r="H58">
            <v>4</v>
          </cell>
          <cell r="P58">
            <v>58.666666666666664</v>
          </cell>
          <cell r="S58">
            <v>2370</v>
          </cell>
          <cell r="T58">
            <v>2370</v>
          </cell>
          <cell r="U58">
            <v>0</v>
          </cell>
          <cell r="X58">
            <v>0</v>
          </cell>
          <cell r="Y58">
            <v>0</v>
          </cell>
          <cell r="Z58">
            <v>0</v>
          </cell>
          <cell r="AC58">
            <v>0</v>
          </cell>
          <cell r="AD58">
            <v>0</v>
          </cell>
          <cell r="AE58">
            <v>0</v>
          </cell>
          <cell r="AF58">
            <v>900.66666666666663</v>
          </cell>
          <cell r="AG58">
            <v>270</v>
          </cell>
          <cell r="AH58">
            <v>630.66666666666663</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S59">
            <v>1035.1836363636362</v>
          </cell>
          <cell r="T59">
            <v>507.23998181818172</v>
          </cell>
          <cell r="U59">
            <v>527.94365454545448</v>
          </cell>
          <cell r="X59">
            <v>277.58636363636367</v>
          </cell>
          <cell r="Y59">
            <v>148</v>
          </cell>
          <cell r="Z59">
            <v>129.58636363636367</v>
          </cell>
          <cell r="AC59">
            <v>257.95090909090914</v>
          </cell>
          <cell r="AD59">
            <v>104</v>
          </cell>
          <cell r="AE59">
            <v>153.95090909090914</v>
          </cell>
          <cell r="AF59">
            <v>1165.050909090909</v>
          </cell>
          <cell r="AG59">
            <v>1165</v>
          </cell>
          <cell r="AH59">
            <v>5.0909090909044608E-2</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S60">
            <v>57</v>
          </cell>
          <cell r="T60">
            <v>28</v>
          </cell>
          <cell r="U60">
            <v>29</v>
          </cell>
          <cell r="X60">
            <v>15</v>
          </cell>
          <cell r="Y60">
            <v>8</v>
          </cell>
          <cell r="Z60">
            <v>7</v>
          </cell>
          <cell r="AC60">
            <v>14</v>
          </cell>
          <cell r="AD60">
            <v>6</v>
          </cell>
          <cell r="AE60">
            <v>8</v>
          </cell>
          <cell r="AF60">
            <v>64</v>
          </cell>
          <cell r="AG60">
            <v>64</v>
          </cell>
          <cell r="AH60">
            <v>0</v>
          </cell>
          <cell r="AK60">
            <v>219</v>
          </cell>
          <cell r="AL60">
            <v>61</v>
          </cell>
          <cell r="AM60">
            <v>158</v>
          </cell>
          <cell r="AN60">
            <v>158</v>
          </cell>
          <cell r="AO60">
            <v>14</v>
          </cell>
          <cell r="AP60">
            <v>26</v>
          </cell>
          <cell r="AQ60">
            <v>47</v>
          </cell>
          <cell r="AR60">
            <v>132</v>
          </cell>
        </row>
        <row r="61">
          <cell r="F61">
            <v>137</v>
          </cell>
          <cell r="G61">
            <v>38</v>
          </cell>
          <cell r="H61">
            <v>99</v>
          </cell>
          <cell r="P61">
            <v>180</v>
          </cell>
          <cell r="S61">
            <v>331</v>
          </cell>
          <cell r="T61">
            <v>162</v>
          </cell>
          <cell r="U61">
            <v>169</v>
          </cell>
          <cell r="X61">
            <v>89</v>
          </cell>
          <cell r="Y61">
            <v>48</v>
          </cell>
          <cell r="Z61">
            <v>41</v>
          </cell>
          <cell r="AC61">
            <v>83</v>
          </cell>
          <cell r="AD61">
            <v>34</v>
          </cell>
          <cell r="AE61">
            <v>49</v>
          </cell>
          <cell r="AF61">
            <v>373</v>
          </cell>
          <cell r="AG61">
            <v>373</v>
          </cell>
          <cell r="AH61">
            <v>0</v>
          </cell>
          <cell r="AK61">
            <v>1278</v>
          </cell>
          <cell r="AL61">
            <v>356</v>
          </cell>
          <cell r="AM61">
            <v>922</v>
          </cell>
          <cell r="AN61">
            <v>920</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1018</v>
          </cell>
          <cell r="T63">
            <v>162.88</v>
          </cell>
          <cell r="U63">
            <v>855.12</v>
          </cell>
          <cell r="X63">
            <v>569</v>
          </cell>
          <cell r="Y63">
            <v>304</v>
          </cell>
          <cell r="Z63">
            <v>265</v>
          </cell>
          <cell r="AC63">
            <v>527</v>
          </cell>
          <cell r="AD63">
            <v>213</v>
          </cell>
          <cell r="AE63">
            <v>314</v>
          </cell>
          <cell r="AF63">
            <v>526</v>
          </cell>
          <cell r="AG63">
            <v>526</v>
          </cell>
          <cell r="AH63">
            <v>0</v>
          </cell>
          <cell r="AK63">
            <v>3222</v>
          </cell>
          <cell r="AL63">
            <v>1031</v>
          </cell>
          <cell r="AM63">
            <v>2191</v>
          </cell>
          <cell r="AN63">
            <v>2191</v>
          </cell>
          <cell r="AO63">
            <v>517</v>
          </cell>
          <cell r="AP63">
            <v>925</v>
          </cell>
          <cell r="AQ63">
            <v>514</v>
          </cell>
          <cell r="AR63">
            <v>1266</v>
          </cell>
        </row>
        <row r="64">
          <cell r="G64">
            <v>0</v>
          </cell>
          <cell r="T64">
            <v>16</v>
          </cell>
          <cell r="U64">
            <v>86</v>
          </cell>
          <cell r="AH64">
            <v>0</v>
          </cell>
          <cell r="AJ64">
            <v>0</v>
          </cell>
          <cell r="AK64">
            <v>0</v>
          </cell>
          <cell r="AN64">
            <v>0</v>
          </cell>
          <cell r="AO64">
            <v>52</v>
          </cell>
          <cell r="AP64">
            <v>93</v>
          </cell>
          <cell r="AQ64">
            <v>51</v>
          </cell>
          <cell r="AR64">
            <v>127</v>
          </cell>
        </row>
        <row r="65">
          <cell r="F65">
            <v>0</v>
          </cell>
          <cell r="G65">
            <v>0</v>
          </cell>
          <cell r="H65">
            <v>0</v>
          </cell>
          <cell r="P65">
            <v>470</v>
          </cell>
          <cell r="S65">
            <v>1018</v>
          </cell>
          <cell r="X65">
            <v>225</v>
          </cell>
          <cell r="AC65">
            <v>170</v>
          </cell>
          <cell r="AF65">
            <v>861</v>
          </cell>
          <cell r="AG65">
            <v>861</v>
          </cell>
          <cell r="AH65">
            <v>0</v>
          </cell>
          <cell r="AK65">
            <v>2759</v>
          </cell>
          <cell r="AL65">
            <v>480</v>
          </cell>
          <cell r="AM65">
            <v>2279</v>
          </cell>
          <cell r="AN65">
            <v>1884</v>
          </cell>
          <cell r="AP65">
            <v>280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0</v>
          </cell>
          <cell r="S67">
            <v>0</v>
          </cell>
          <cell r="T67">
            <v>146.88</v>
          </cell>
          <cell r="U67">
            <v>769.12</v>
          </cell>
          <cell r="X67">
            <v>344</v>
          </cell>
          <cell r="Y67">
            <v>304</v>
          </cell>
          <cell r="Z67">
            <v>265</v>
          </cell>
          <cell r="AC67">
            <v>357</v>
          </cell>
          <cell r="AD67">
            <v>213</v>
          </cell>
          <cell r="AE67">
            <v>314</v>
          </cell>
          <cell r="AF67">
            <v>-335</v>
          </cell>
          <cell r="AG67">
            <v>-335</v>
          </cell>
          <cell r="AH67">
            <v>0</v>
          </cell>
          <cell r="AJ67">
            <v>0</v>
          </cell>
          <cell r="AK67">
            <v>375</v>
          </cell>
          <cell r="AN67">
            <v>308</v>
          </cell>
          <cell r="AO67">
            <v>465</v>
          </cell>
          <cell r="AP67">
            <v>552</v>
          </cell>
          <cell r="AQ67">
            <v>463</v>
          </cell>
          <cell r="AR67">
            <v>1139</v>
          </cell>
        </row>
        <row r="68">
          <cell r="F68">
            <v>130</v>
          </cell>
          <cell r="G68">
            <v>36</v>
          </cell>
          <cell r="H68">
            <v>94</v>
          </cell>
          <cell r="P68">
            <v>730</v>
          </cell>
          <cell r="S68">
            <v>2168</v>
          </cell>
          <cell r="T68">
            <v>542</v>
          </cell>
          <cell r="U68">
            <v>1626</v>
          </cell>
          <cell r="X68">
            <v>1785</v>
          </cell>
          <cell r="Y68">
            <v>953</v>
          </cell>
          <cell r="Z68">
            <v>832</v>
          </cell>
          <cell r="AC68">
            <v>723</v>
          </cell>
          <cell r="AD68">
            <v>292</v>
          </cell>
          <cell r="AE68">
            <v>431</v>
          </cell>
          <cell r="AF68">
            <v>963</v>
          </cell>
          <cell r="AG68">
            <v>963</v>
          </cell>
          <cell r="AH68">
            <v>0</v>
          </cell>
          <cell r="AK68">
            <v>6499</v>
          </cell>
          <cell r="AL68">
            <v>2011</v>
          </cell>
          <cell r="AM68">
            <v>4488</v>
          </cell>
          <cell r="AN68">
            <v>4488</v>
          </cell>
          <cell r="AO68">
            <v>1245</v>
          </cell>
          <cell r="AP68">
            <v>2000</v>
          </cell>
          <cell r="AQ68">
            <v>766</v>
          </cell>
          <cell r="AR68">
            <v>2488</v>
          </cell>
        </row>
        <row r="69">
          <cell r="G69">
            <v>0</v>
          </cell>
          <cell r="H69">
            <v>0</v>
          </cell>
          <cell r="P69">
            <v>65</v>
          </cell>
          <cell r="S69">
            <v>363.63636363636363</v>
          </cell>
          <cell r="X69">
            <v>188.36363636363637</v>
          </cell>
          <cell r="Y69">
            <v>101</v>
          </cell>
          <cell r="Z69">
            <v>87.363636363636374</v>
          </cell>
          <cell r="AC69">
            <v>130.90909090909091</v>
          </cell>
          <cell r="AD69">
            <v>53</v>
          </cell>
          <cell r="AE69">
            <v>77.909090909090907</v>
          </cell>
          <cell r="AF69">
            <v>114.90909090909091</v>
          </cell>
          <cell r="AG69">
            <v>114.90909090909091</v>
          </cell>
          <cell r="AH69">
            <v>0</v>
          </cell>
          <cell r="AK69">
            <v>862.81818181818176</v>
          </cell>
          <cell r="AL69">
            <v>219</v>
          </cell>
          <cell r="AM69">
            <v>643.81818181818176</v>
          </cell>
          <cell r="AN69">
            <v>643.81818181818176</v>
          </cell>
        </row>
        <row r="70">
          <cell r="F70">
            <v>0</v>
          </cell>
          <cell r="G70">
            <v>0</v>
          </cell>
          <cell r="H70">
            <v>0</v>
          </cell>
          <cell r="P70">
            <v>4</v>
          </cell>
          <cell r="S70">
            <v>20</v>
          </cell>
          <cell r="X70">
            <v>10</v>
          </cell>
          <cell r="Y70">
            <v>5</v>
          </cell>
          <cell r="Z70">
            <v>5</v>
          </cell>
          <cell r="AC70">
            <v>7</v>
          </cell>
          <cell r="AD70">
            <v>3</v>
          </cell>
          <cell r="AE70">
            <v>4</v>
          </cell>
          <cell r="AF70">
            <v>6</v>
          </cell>
          <cell r="AG70">
            <v>6</v>
          </cell>
          <cell r="AH70">
            <v>0</v>
          </cell>
          <cell r="AK70">
            <v>47</v>
          </cell>
          <cell r="AL70">
            <v>12</v>
          </cell>
          <cell r="AM70">
            <v>35</v>
          </cell>
          <cell r="AN70">
            <v>35</v>
          </cell>
        </row>
        <row r="71">
          <cell r="F71">
            <v>0</v>
          </cell>
          <cell r="G71">
            <v>0</v>
          </cell>
          <cell r="H71">
            <v>0</v>
          </cell>
          <cell r="P71">
            <v>21</v>
          </cell>
          <cell r="S71">
            <v>115</v>
          </cell>
          <cell r="X71">
            <v>60</v>
          </cell>
          <cell r="Y71">
            <v>32</v>
          </cell>
          <cell r="Z71">
            <v>28</v>
          </cell>
          <cell r="AC71">
            <v>43</v>
          </cell>
          <cell r="AD71">
            <v>17</v>
          </cell>
          <cell r="AE71">
            <v>26</v>
          </cell>
          <cell r="AF71">
            <v>37</v>
          </cell>
          <cell r="AG71">
            <v>37</v>
          </cell>
          <cell r="AH71">
            <v>0</v>
          </cell>
          <cell r="AK71">
            <v>276</v>
          </cell>
          <cell r="AL71">
            <v>70</v>
          </cell>
          <cell r="AM71">
            <v>206</v>
          </cell>
          <cell r="AN71">
            <v>206</v>
          </cell>
        </row>
        <row r="72">
          <cell r="F72">
            <v>0</v>
          </cell>
          <cell r="G72">
            <v>0</v>
          </cell>
          <cell r="P72">
            <v>90</v>
          </cell>
          <cell r="X72">
            <v>0</v>
          </cell>
          <cell r="AC72">
            <v>0</v>
          </cell>
          <cell r="AF72">
            <v>0</v>
          </cell>
          <cell r="AG72">
            <v>0</v>
          </cell>
          <cell r="AH72">
            <v>0</v>
          </cell>
          <cell r="AK72">
            <v>90</v>
          </cell>
          <cell r="AL72">
            <v>90</v>
          </cell>
          <cell r="AM72">
            <v>0</v>
          </cell>
          <cell r="AN72">
            <v>0</v>
          </cell>
        </row>
        <row r="73">
          <cell r="G73">
            <v>0</v>
          </cell>
          <cell r="S73">
            <v>1558</v>
          </cell>
          <cell r="X73">
            <v>1785</v>
          </cell>
          <cell r="Y73">
            <v>953</v>
          </cell>
          <cell r="Z73">
            <v>832</v>
          </cell>
          <cell r="AC73">
            <v>633</v>
          </cell>
          <cell r="AD73">
            <v>256</v>
          </cell>
          <cell r="AE73">
            <v>377</v>
          </cell>
          <cell r="AF73">
            <v>530</v>
          </cell>
          <cell r="AG73">
            <v>530</v>
          </cell>
          <cell r="AK73">
            <v>4506</v>
          </cell>
          <cell r="AL73">
            <v>1209</v>
          </cell>
          <cell r="AM73">
            <v>3297</v>
          </cell>
          <cell r="AN73">
            <v>3297</v>
          </cell>
        </row>
        <row r="74">
          <cell r="G74">
            <v>0</v>
          </cell>
          <cell r="S74">
            <v>0</v>
          </cell>
          <cell r="X74">
            <v>0</v>
          </cell>
          <cell r="Z74">
            <v>0</v>
          </cell>
          <cell r="AC74">
            <v>0</v>
          </cell>
          <cell r="AD74">
            <v>0</v>
          </cell>
          <cell r="AE74">
            <v>0</v>
          </cell>
          <cell r="AH74">
            <v>0</v>
          </cell>
          <cell r="AK74">
            <v>0</v>
          </cell>
          <cell r="AL74">
            <v>0</v>
          </cell>
          <cell r="AM74">
            <v>0</v>
          </cell>
          <cell r="AN74">
            <v>0</v>
          </cell>
        </row>
        <row r="75">
          <cell r="F75">
            <v>2739</v>
          </cell>
          <cell r="G75">
            <v>746</v>
          </cell>
          <cell r="H75">
            <v>1993</v>
          </cell>
          <cell r="P75">
            <v>105.66666666666667</v>
          </cell>
          <cell r="S75">
            <v>242.66666666666666</v>
          </cell>
          <cell r="T75">
            <v>100.1</v>
          </cell>
          <cell r="U75">
            <v>142.56666666666666</v>
          </cell>
          <cell r="X75">
            <v>88.666666666666671</v>
          </cell>
          <cell r="Y75">
            <v>47</v>
          </cell>
          <cell r="Z75">
            <v>41.666666666666671</v>
          </cell>
          <cell r="AC75">
            <v>69.333333333333343</v>
          </cell>
          <cell r="AD75">
            <v>28</v>
          </cell>
          <cell r="AE75">
            <v>41.333333333333343</v>
          </cell>
          <cell r="AF75">
            <v>250.33333333333331</v>
          </cell>
          <cell r="AG75">
            <v>183.4</v>
          </cell>
          <cell r="AH75">
            <v>66.933333333333309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T76">
            <v>0</v>
          </cell>
          <cell r="U76">
            <v>0</v>
          </cell>
          <cell r="Y76">
            <v>0</v>
          </cell>
          <cell r="Z76">
            <v>0</v>
          </cell>
          <cell r="AE76">
            <v>0</v>
          </cell>
          <cell r="AH76">
            <v>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S77">
            <v>242.66666666666666</v>
          </cell>
          <cell r="T77">
            <v>100.1</v>
          </cell>
          <cell r="U77">
            <v>142.56666666666666</v>
          </cell>
          <cell r="X77">
            <v>88.666666666666671</v>
          </cell>
          <cell r="Y77">
            <v>47</v>
          </cell>
          <cell r="Z77">
            <v>41.666666666666671</v>
          </cell>
          <cell r="AC77">
            <v>69.333333333333343</v>
          </cell>
          <cell r="AD77">
            <v>28</v>
          </cell>
          <cell r="AE77">
            <v>41.333333333333343</v>
          </cell>
          <cell r="AF77">
            <v>250.33333333333331</v>
          </cell>
          <cell r="AG77">
            <v>183.4</v>
          </cell>
          <cell r="AH77">
            <v>66.933333333333309</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S78">
            <v>151.66666666666666</v>
          </cell>
          <cell r="T78">
            <v>100.1</v>
          </cell>
          <cell r="U78">
            <v>51.566666666666663</v>
          </cell>
          <cell r="X78">
            <v>57</v>
          </cell>
          <cell r="Y78">
            <v>30</v>
          </cell>
          <cell r="Z78">
            <v>27</v>
          </cell>
          <cell r="AC78">
            <v>37</v>
          </cell>
          <cell r="AD78">
            <v>28</v>
          </cell>
          <cell r="AE78">
            <v>9</v>
          </cell>
          <cell r="AF78">
            <v>136.66666666666666</v>
          </cell>
          <cell r="AG78">
            <v>119</v>
          </cell>
          <cell r="AH78">
            <v>17.666666666666657</v>
          </cell>
          <cell r="AK78">
            <v>2132.3333333333335</v>
          </cell>
          <cell r="AL78">
            <v>599.66666666666663</v>
          </cell>
          <cell r="AM78">
            <v>1532.666666666667</v>
          </cell>
          <cell r="AN78">
            <v>1532.6666666666667</v>
          </cell>
          <cell r="AR78">
            <v>1532.666666666667</v>
          </cell>
        </row>
        <row r="79">
          <cell r="G79">
            <v>0</v>
          </cell>
          <cell r="H79">
            <v>0</v>
          </cell>
          <cell r="P79">
            <v>0</v>
          </cell>
          <cell r="S79">
            <v>0</v>
          </cell>
          <cell r="AK79">
            <v>358</v>
          </cell>
          <cell r="AL79">
            <v>158</v>
          </cell>
          <cell r="AM79">
            <v>200</v>
          </cell>
          <cell r="AN79">
            <v>200</v>
          </cell>
          <cell r="AR79">
            <v>200</v>
          </cell>
        </row>
        <row r="80">
          <cell r="F80">
            <v>315</v>
          </cell>
          <cell r="G80">
            <v>87</v>
          </cell>
          <cell r="H80">
            <v>228</v>
          </cell>
          <cell r="P80">
            <v>10.333333333333334</v>
          </cell>
          <cell r="S80">
            <v>38.333333333333336</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K80">
            <v>413.73333333333323</v>
          </cell>
          <cell r="AL80">
            <v>105.33333333333333</v>
          </cell>
          <cell r="AM80">
            <v>308.39999999999992</v>
          </cell>
          <cell r="AN80">
            <v>308.39999999999992</v>
          </cell>
        </row>
        <row r="81">
          <cell r="F81">
            <v>496</v>
          </cell>
          <cell r="G81">
            <v>137</v>
          </cell>
          <cell r="H81">
            <v>359</v>
          </cell>
          <cell r="P81">
            <v>22.666666666666668</v>
          </cell>
          <cell r="S81">
            <v>52.666666666666664</v>
          </cell>
          <cell r="X81">
            <v>25.333333333333332</v>
          </cell>
          <cell r="Y81">
            <v>14</v>
          </cell>
          <cell r="Z81">
            <v>11.333333333333332</v>
          </cell>
          <cell r="AC81">
            <v>25</v>
          </cell>
          <cell r="AD81">
            <v>10</v>
          </cell>
          <cell r="AE81">
            <v>15</v>
          </cell>
          <cell r="AF81">
            <v>53</v>
          </cell>
          <cell r="AG81">
            <v>26</v>
          </cell>
          <cell r="AH81">
            <v>27</v>
          </cell>
          <cell r="AK81">
            <v>656.66666666666663</v>
          </cell>
          <cell r="AL81">
            <v>188.66666666666666</v>
          </cell>
          <cell r="AM81">
            <v>468</v>
          </cell>
          <cell r="AN81">
            <v>468</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F83">
            <v>38</v>
          </cell>
          <cell r="AG83">
            <v>38</v>
          </cell>
          <cell r="AH83">
            <v>0</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T85">
            <v>507.23998181818172</v>
          </cell>
          <cell r="U85">
            <v>527.94365454545448</v>
          </cell>
          <cell r="V85">
            <v>0</v>
          </cell>
          <cell r="W85">
            <v>0</v>
          </cell>
          <cell r="Y85">
            <v>249</v>
          </cell>
          <cell r="Z85">
            <v>216.95000000000005</v>
          </cell>
          <cell r="AA85">
            <v>0</v>
          </cell>
          <cell r="AB85">
            <v>0</v>
          </cell>
          <cell r="AD85">
            <v>157</v>
          </cell>
          <cell r="AE85">
            <v>231.86000000000004</v>
          </cell>
          <cell r="AH85">
            <v>5.0909090909044608E-2</v>
          </cell>
          <cell r="AK85">
            <v>4850.7890909090911</v>
          </cell>
          <cell r="AL85">
            <v>1331.25</v>
          </cell>
          <cell r="AM85">
            <v>3519.5390909090911</v>
          </cell>
          <cell r="AN85">
            <v>840.81000000000006</v>
          </cell>
        </row>
        <row r="86">
          <cell r="AL86">
            <v>24191.916666666664</v>
          </cell>
          <cell r="AN86">
            <v>0</v>
          </cell>
        </row>
        <row r="87">
          <cell r="F87">
            <v>21770</v>
          </cell>
          <cell r="G87">
            <v>21770</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AH89">
            <v>0</v>
          </cell>
          <cell r="AM89">
            <v>0</v>
          </cell>
          <cell r="AN89">
            <v>0</v>
          </cell>
          <cell r="AO89">
            <v>0</v>
          </cell>
          <cell r="AP89">
            <v>0</v>
          </cell>
          <cell r="AQ89">
            <v>0</v>
          </cell>
          <cell r="AR89">
            <v>-1</v>
          </cell>
        </row>
        <row r="90">
          <cell r="F90">
            <v>777</v>
          </cell>
          <cell r="G90">
            <v>494</v>
          </cell>
          <cell r="H90">
            <v>283</v>
          </cell>
          <cell r="AH90">
            <v>0</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S91">
            <v>0</v>
          </cell>
          <cell r="T91">
            <v>0</v>
          </cell>
          <cell r="U91">
            <v>0</v>
          </cell>
          <cell r="X91">
            <v>0</v>
          </cell>
          <cell r="Y91">
            <v>0</v>
          </cell>
          <cell r="Z91">
            <v>0</v>
          </cell>
          <cell r="AA91">
            <v>0</v>
          </cell>
          <cell r="AB91">
            <v>0</v>
          </cell>
          <cell r="AC91">
            <v>0</v>
          </cell>
          <cell r="AD91">
            <v>0</v>
          </cell>
          <cell r="AE91">
            <v>0</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S92">
            <v>0</v>
          </cell>
          <cell r="X92">
            <v>0</v>
          </cell>
          <cell r="Y92">
            <v>0</v>
          </cell>
          <cell r="Z92">
            <v>0</v>
          </cell>
          <cell r="AC92">
            <v>0</v>
          </cell>
          <cell r="AD92">
            <v>0</v>
          </cell>
          <cell r="AE92">
            <v>0</v>
          </cell>
          <cell r="AF92">
            <v>-3</v>
          </cell>
          <cell r="AG92">
            <v>5</v>
          </cell>
          <cell r="AH92">
            <v>-8</v>
          </cell>
          <cell r="AK92">
            <v>5</v>
          </cell>
          <cell r="AL92">
            <v>0</v>
          </cell>
          <cell r="AM92">
            <v>5</v>
          </cell>
          <cell r="AN92">
            <v>5</v>
          </cell>
          <cell r="AO92">
            <v>0</v>
          </cell>
          <cell r="AP92">
            <v>0</v>
          </cell>
          <cell r="AQ92">
            <v>0</v>
          </cell>
          <cell r="AR92">
            <v>5</v>
          </cell>
        </row>
        <row r="93">
          <cell r="AN93">
            <v>0</v>
          </cell>
        </row>
        <row r="94">
          <cell r="AN94">
            <v>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P97">
            <v>3547</v>
          </cell>
          <cell r="S97">
            <v>3467</v>
          </cell>
          <cell r="X97">
            <v>225</v>
          </cell>
          <cell r="AC97">
            <v>170</v>
          </cell>
          <cell r="AD97">
            <v>17653.617575757577</v>
          </cell>
          <cell r="AF97">
            <v>861</v>
          </cell>
          <cell r="AG97">
            <v>861</v>
          </cell>
          <cell r="AH97">
            <v>0</v>
          </cell>
          <cell r="AJ97">
            <v>0</v>
          </cell>
          <cell r="AK97">
            <v>10043</v>
          </cell>
        </row>
        <row r="98">
          <cell r="P98">
            <v>1878</v>
          </cell>
        </row>
        <row r="99">
          <cell r="P99">
            <v>1669</v>
          </cell>
          <cell r="S99">
            <v>3362</v>
          </cell>
          <cell r="X99">
            <v>115</v>
          </cell>
          <cell r="AC99">
            <v>40</v>
          </cell>
        </row>
        <row r="100">
          <cell r="F100">
            <v>0</v>
          </cell>
          <cell r="P100">
            <v>470</v>
          </cell>
          <cell r="S100">
            <v>1018</v>
          </cell>
          <cell r="X100">
            <v>225</v>
          </cell>
          <cell r="AC100">
            <v>170</v>
          </cell>
          <cell r="AF100">
            <v>861</v>
          </cell>
          <cell r="AG100">
            <v>861</v>
          </cell>
          <cell r="AH100">
            <v>0</v>
          </cell>
          <cell r="AK100">
            <v>2759</v>
          </cell>
          <cell r="AL100">
            <v>85097.370909090911</v>
          </cell>
          <cell r="AM100">
            <v>40210.957581756855</v>
          </cell>
        </row>
        <row r="101">
          <cell r="F101">
            <v>0</v>
          </cell>
          <cell r="X101">
            <v>0</v>
          </cell>
          <cell r="AK101">
            <v>0</v>
          </cell>
        </row>
        <row r="102">
          <cell r="F102">
            <v>1758</v>
          </cell>
          <cell r="P102">
            <v>3077</v>
          </cell>
          <cell r="S102">
            <v>2449</v>
          </cell>
          <cell r="X102">
            <v>0</v>
          </cell>
          <cell r="AC102">
            <v>0</v>
          </cell>
          <cell r="AF102">
            <v>0</v>
          </cell>
          <cell r="AG102">
            <v>0</v>
          </cell>
          <cell r="AH102">
            <v>0</v>
          </cell>
          <cell r="AK102">
            <v>7284</v>
          </cell>
        </row>
        <row r="103">
          <cell r="P103">
            <v>1878</v>
          </cell>
          <cell r="S103">
            <v>0</v>
          </cell>
        </row>
        <row r="104">
          <cell r="F104">
            <v>0</v>
          </cell>
          <cell r="S104">
            <v>0</v>
          </cell>
          <cell r="X104">
            <v>0</v>
          </cell>
        </row>
        <row r="106">
          <cell r="AK106">
            <v>0</v>
          </cell>
        </row>
        <row r="107">
          <cell r="AK107">
            <v>0</v>
          </cell>
        </row>
        <row r="108">
          <cell r="F108">
            <v>0</v>
          </cell>
          <cell r="P108">
            <v>0</v>
          </cell>
          <cell r="S108">
            <v>0</v>
          </cell>
          <cell r="X108">
            <v>0</v>
          </cell>
          <cell r="AC108">
            <v>0</v>
          </cell>
          <cell r="AF108">
            <v>0</v>
          </cell>
          <cell r="AG108">
            <v>0</v>
          </cell>
          <cell r="AH108">
            <v>0</v>
          </cell>
          <cell r="AK108">
            <v>0</v>
          </cell>
        </row>
        <row r="109">
          <cell r="S109">
            <v>0</v>
          </cell>
          <cell r="AC109">
            <v>0</v>
          </cell>
          <cell r="AF109">
            <v>0</v>
          </cell>
          <cell r="AG109">
            <v>0</v>
          </cell>
          <cell r="AH109">
            <v>0</v>
          </cell>
          <cell r="AK109">
            <v>0</v>
          </cell>
        </row>
        <row r="110">
          <cell r="F110">
            <v>0</v>
          </cell>
          <cell r="P110">
            <v>0</v>
          </cell>
          <cell r="S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S115">
            <v>0</v>
          </cell>
          <cell r="AC115">
            <v>0</v>
          </cell>
          <cell r="AG115">
            <v>0</v>
          </cell>
          <cell r="AH115">
            <v>0</v>
          </cell>
          <cell r="AK115">
            <v>0</v>
          </cell>
          <cell r="AM115">
            <v>0</v>
          </cell>
        </row>
        <row r="116">
          <cell r="F116">
            <v>0</v>
          </cell>
          <cell r="P116">
            <v>0</v>
          </cell>
          <cell r="S116">
            <v>0</v>
          </cell>
          <cell r="AH116">
            <v>0</v>
          </cell>
          <cell r="AK116">
            <v>0</v>
          </cell>
        </row>
        <row r="117">
          <cell r="F117">
            <v>0</v>
          </cell>
          <cell r="P117">
            <v>0</v>
          </cell>
          <cell r="S117">
            <v>0</v>
          </cell>
          <cell r="AC117">
            <v>0</v>
          </cell>
          <cell r="AG117">
            <v>0</v>
          </cell>
          <cell r="AH117">
            <v>0</v>
          </cell>
          <cell r="AK117">
            <v>0</v>
          </cell>
          <cell r="AL117">
            <v>0</v>
          </cell>
          <cell r="AM117">
            <v>0</v>
          </cell>
        </row>
        <row r="118">
          <cell r="P118">
            <v>0</v>
          </cell>
          <cell r="S118">
            <v>0</v>
          </cell>
          <cell r="AC118">
            <v>0</v>
          </cell>
          <cell r="AG118">
            <v>0</v>
          </cell>
          <cell r="AH118">
            <v>0</v>
          </cell>
          <cell r="AK118">
            <v>0</v>
          </cell>
        </row>
        <row r="119">
          <cell r="F119">
            <v>0</v>
          </cell>
          <cell r="P119">
            <v>0</v>
          </cell>
          <cell r="S119">
            <v>0</v>
          </cell>
          <cell r="AC119">
            <v>0</v>
          </cell>
          <cell r="AF119">
            <v>0</v>
          </cell>
          <cell r="AG119">
            <v>0</v>
          </cell>
          <cell r="AH119">
            <v>0</v>
          </cell>
          <cell r="AK119">
            <v>0</v>
          </cell>
        </row>
        <row r="120">
          <cell r="P120">
            <v>0</v>
          </cell>
          <cell r="S120">
            <v>0</v>
          </cell>
          <cell r="X120">
            <v>0</v>
          </cell>
          <cell r="AC120">
            <v>0</v>
          </cell>
          <cell r="AG120">
            <v>0</v>
          </cell>
          <cell r="AH120">
            <v>0</v>
          </cell>
          <cell r="AK120">
            <v>0</v>
          </cell>
        </row>
        <row r="121">
          <cell r="F121">
            <v>100</v>
          </cell>
          <cell r="AK121">
            <v>100</v>
          </cell>
        </row>
        <row r="122">
          <cell r="S122">
            <v>0</v>
          </cell>
          <cell r="X122">
            <v>0</v>
          </cell>
          <cell r="AF122">
            <v>0</v>
          </cell>
          <cell r="AK122">
            <v>0</v>
          </cell>
        </row>
        <row r="123">
          <cell r="F123">
            <v>3480</v>
          </cell>
          <cell r="AK123">
            <v>3480</v>
          </cell>
        </row>
        <row r="124">
          <cell r="AK124">
            <v>0</v>
          </cell>
        </row>
        <row r="125">
          <cell r="AK125">
            <v>0</v>
          </cell>
          <cell r="AL125">
            <v>-8132.8846363636376</v>
          </cell>
        </row>
        <row r="126">
          <cell r="F126">
            <v>0</v>
          </cell>
          <cell r="AK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3580</v>
          </cell>
          <cell r="AO127">
            <v>0</v>
          </cell>
          <cell r="AP127">
            <v>0</v>
          </cell>
          <cell r="AQ127">
            <v>0</v>
          </cell>
          <cell r="AR127">
            <v>0</v>
          </cell>
        </row>
        <row r="128">
          <cell r="F128">
            <v>3580</v>
          </cell>
          <cell r="G128">
            <v>0</v>
          </cell>
          <cell r="H128">
            <v>0</v>
          </cell>
          <cell r="P128">
            <v>3077</v>
          </cell>
          <cell r="S128">
            <v>2449</v>
          </cell>
          <cell r="X128">
            <v>0</v>
          </cell>
          <cell r="Y128">
            <v>0</v>
          </cell>
          <cell r="Z128">
            <v>0</v>
          </cell>
          <cell r="AC128">
            <v>0</v>
          </cell>
          <cell r="AD128">
            <v>0</v>
          </cell>
          <cell r="AE128">
            <v>0</v>
          </cell>
          <cell r="AF128">
            <v>0</v>
          </cell>
          <cell r="AG128">
            <v>0</v>
          </cell>
          <cell r="AH128">
            <v>0</v>
          </cell>
          <cell r="AJ128">
            <v>0</v>
          </cell>
          <cell r="AK128">
            <v>3580</v>
          </cell>
        </row>
        <row r="129">
          <cell r="AK129">
            <v>-4552.8846363636376</v>
          </cell>
          <cell r="AL129">
            <v>9106</v>
          </cell>
        </row>
        <row r="130">
          <cell r="AK130">
            <v>-4552.8846363636376</v>
          </cell>
        </row>
        <row r="131">
          <cell r="AK131">
            <v>-6504.1209090909106</v>
          </cell>
          <cell r="AL131">
            <v>9186.0424182431379</v>
          </cell>
          <cell r="AM131">
            <v>-16555.413327334049</v>
          </cell>
        </row>
        <row r="133">
          <cell r="AK133">
            <v>-1951.236272727273</v>
          </cell>
          <cell r="AO133">
            <v>0</v>
          </cell>
        </row>
        <row r="136">
          <cell r="AK136">
            <v>28333</v>
          </cell>
          <cell r="AM136">
            <v>28333</v>
          </cell>
          <cell r="AO136">
            <v>0</v>
          </cell>
          <cell r="AQ136">
            <v>0</v>
          </cell>
        </row>
        <row r="137">
          <cell r="AK137">
            <v>-16555.413327334049</v>
          </cell>
          <cell r="AO137">
            <v>0</v>
          </cell>
        </row>
        <row r="138">
          <cell r="AK138">
            <v>17.93</v>
          </cell>
          <cell r="AO138" t="e">
            <v>#DIV/0!</v>
          </cell>
        </row>
        <row r="139">
          <cell r="AK139">
            <v>28.41</v>
          </cell>
          <cell r="AO139" t="e">
            <v>#DIV/0!</v>
          </cell>
        </row>
        <row r="140">
          <cell r="AK140">
            <v>0</v>
          </cell>
          <cell r="AO140">
            <v>0</v>
          </cell>
        </row>
        <row r="142">
          <cell r="AK142">
            <v>12.49</v>
          </cell>
          <cell r="AO142" t="e">
            <v>#DIV/0!</v>
          </cell>
        </row>
        <row r="144">
          <cell r="AJ144">
            <v>0</v>
          </cell>
          <cell r="AK144">
            <v>10.16</v>
          </cell>
          <cell r="AO144" t="e">
            <v>#DIV/0!</v>
          </cell>
        </row>
        <row r="145">
          <cell r="AK145">
            <v>49395</v>
          </cell>
          <cell r="AL145">
            <v>49395</v>
          </cell>
        </row>
        <row r="147">
          <cell r="AJ147">
            <v>300</v>
          </cell>
        </row>
        <row r="148">
          <cell r="AK148">
            <v>5114.2857142857147</v>
          </cell>
          <cell r="AL148">
            <v>-40208.957581756862</v>
          </cell>
          <cell r="AM148">
            <v>-44888.413327334049</v>
          </cell>
        </row>
        <row r="149">
          <cell r="S149">
            <v>0</v>
          </cell>
          <cell r="AK149">
            <v>865.25</v>
          </cell>
        </row>
        <row r="151">
          <cell r="AJ151">
            <v>0</v>
          </cell>
          <cell r="AK151">
            <v>77728</v>
          </cell>
          <cell r="AL151">
            <v>49395</v>
          </cell>
          <cell r="AM151">
            <v>28333</v>
          </cell>
          <cell r="AO151">
            <v>0</v>
          </cell>
        </row>
        <row r="152">
          <cell r="AK152">
            <v>0</v>
          </cell>
        </row>
        <row r="153">
          <cell r="AK153">
            <v>77728</v>
          </cell>
          <cell r="AL153">
            <v>49395</v>
          </cell>
          <cell r="AM153">
            <v>28333</v>
          </cell>
        </row>
        <row r="154">
          <cell r="AK154">
            <v>0</v>
          </cell>
          <cell r="AO154">
            <v>2889</v>
          </cell>
          <cell r="AP154">
            <v>5865</v>
          </cell>
          <cell r="AQ154">
            <v>4320.2514445347797</v>
          </cell>
          <cell r="AR154">
            <v>12672.305468164745</v>
          </cell>
        </row>
        <row r="155">
          <cell r="AK155">
            <v>-7.6</v>
          </cell>
          <cell r="AL155">
            <v>22.8</v>
          </cell>
          <cell r="AM155">
            <v>-36.9</v>
          </cell>
        </row>
        <row r="156">
          <cell r="AK156">
            <v>6.0099221158656952</v>
          </cell>
          <cell r="AL156">
            <v>-100</v>
          </cell>
          <cell r="AM156">
            <v>-100</v>
          </cell>
        </row>
        <row r="157">
          <cell r="AL157">
            <v>0</v>
          </cell>
          <cell r="AM157">
            <v>0</v>
          </cell>
        </row>
        <row r="159">
          <cell r="F159">
            <v>0</v>
          </cell>
          <cell r="P159">
            <v>0</v>
          </cell>
          <cell r="S159">
            <v>0</v>
          </cell>
          <cell r="X159">
            <v>0</v>
          </cell>
          <cell r="AC159">
            <v>0</v>
          </cell>
          <cell r="AJ159">
            <v>142</v>
          </cell>
          <cell r="AK159">
            <v>0</v>
          </cell>
        </row>
        <row r="160">
          <cell r="F160">
            <v>320</v>
          </cell>
          <cell r="P160">
            <v>730</v>
          </cell>
          <cell r="S160">
            <v>2168</v>
          </cell>
          <cell r="X160">
            <v>1785</v>
          </cell>
          <cell r="AC160">
            <v>723</v>
          </cell>
          <cell r="AF160">
            <v>963</v>
          </cell>
          <cell r="AG160">
            <v>530</v>
          </cell>
          <cell r="AH160">
            <v>433</v>
          </cell>
          <cell r="AK160">
            <v>6689</v>
          </cell>
        </row>
        <row r="161">
          <cell r="F161">
            <v>320</v>
          </cell>
          <cell r="P161">
            <v>390</v>
          </cell>
          <cell r="S161">
            <v>512</v>
          </cell>
          <cell r="X161">
            <v>2374</v>
          </cell>
          <cell r="AC161">
            <v>1081</v>
          </cell>
          <cell r="AF161">
            <v>560</v>
          </cell>
          <cell r="AG161">
            <v>500</v>
          </cell>
          <cell r="AH161">
            <v>60</v>
          </cell>
          <cell r="AK161">
            <v>4677</v>
          </cell>
        </row>
        <row r="162">
          <cell r="F162">
            <v>320</v>
          </cell>
          <cell r="P162">
            <v>275</v>
          </cell>
          <cell r="S162">
            <v>313</v>
          </cell>
          <cell r="X162">
            <v>230</v>
          </cell>
          <cell r="AC162">
            <v>231</v>
          </cell>
          <cell r="AF162">
            <v>76</v>
          </cell>
          <cell r="AG162">
            <v>76</v>
          </cell>
          <cell r="AH162">
            <v>0</v>
          </cell>
          <cell r="AK162">
            <v>1445</v>
          </cell>
        </row>
        <row r="163">
          <cell r="P163">
            <v>200</v>
          </cell>
          <cell r="S163">
            <v>165</v>
          </cell>
          <cell r="X163">
            <v>186</v>
          </cell>
          <cell r="AB163">
            <v>9</v>
          </cell>
          <cell r="AC163">
            <v>47</v>
          </cell>
          <cell r="AF163">
            <v>66</v>
          </cell>
          <cell r="AG163">
            <v>66</v>
          </cell>
          <cell r="AK163">
            <v>598</v>
          </cell>
        </row>
        <row r="164">
          <cell r="AK164">
            <v>0</v>
          </cell>
        </row>
        <row r="165">
          <cell r="F165">
            <v>14.170833333333334</v>
          </cell>
          <cell r="AK165">
            <v>14.170833333333334</v>
          </cell>
        </row>
        <row r="166">
          <cell r="P166">
            <v>180</v>
          </cell>
          <cell r="S166">
            <v>498.63636363636363</v>
          </cell>
          <cell r="X166">
            <v>258.36363636363637</v>
          </cell>
          <cell r="AC166">
            <v>180.90909090909091</v>
          </cell>
          <cell r="AF166">
            <v>157.90909090909091</v>
          </cell>
          <cell r="AG166">
            <v>157.90909090909091</v>
          </cell>
          <cell r="AK166">
            <v>1117.909090909091</v>
          </cell>
        </row>
        <row r="167">
          <cell r="F167">
            <v>260</v>
          </cell>
          <cell r="S167">
            <v>1669.3636363636365</v>
          </cell>
          <cell r="X167">
            <v>1526.6363636363635</v>
          </cell>
          <cell r="AC167">
            <v>542.09090909090912</v>
          </cell>
          <cell r="AK167">
            <v>3998.090909090909</v>
          </cell>
        </row>
        <row r="168">
          <cell r="S168">
            <v>2168</v>
          </cell>
          <cell r="X168">
            <v>1785</v>
          </cell>
          <cell r="AC168">
            <v>723</v>
          </cell>
        </row>
        <row r="169">
          <cell r="F169">
            <v>60</v>
          </cell>
          <cell r="P169">
            <v>0</v>
          </cell>
          <cell r="S169">
            <v>0</v>
          </cell>
          <cell r="X169">
            <v>0</v>
          </cell>
          <cell r="AC169">
            <v>0</v>
          </cell>
          <cell r="AK169">
            <v>60</v>
          </cell>
        </row>
        <row r="170">
          <cell r="S170">
            <v>0</v>
          </cell>
          <cell r="X170">
            <v>0</v>
          </cell>
          <cell r="AC170">
            <v>0</v>
          </cell>
          <cell r="AF170">
            <v>0</v>
          </cell>
          <cell r="AG170">
            <v>0</v>
          </cell>
          <cell r="AH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J172">
            <v>0</v>
          </cell>
          <cell r="AK172">
            <v>10043</v>
          </cell>
        </row>
        <row r="173">
          <cell r="F173">
            <v>0</v>
          </cell>
          <cell r="G173">
            <v>0</v>
          </cell>
          <cell r="H173">
            <v>0</v>
          </cell>
          <cell r="P173">
            <v>0</v>
          </cell>
          <cell r="R173">
            <v>0</v>
          </cell>
          <cell r="S173">
            <v>0</v>
          </cell>
          <cell r="T173">
            <v>0</v>
          </cell>
          <cell r="U173">
            <v>0</v>
          </cell>
          <cell r="V173">
            <v>0</v>
          </cell>
          <cell r="W173">
            <v>0</v>
          </cell>
          <cell r="X173">
            <v>0</v>
          </cell>
          <cell r="Y173">
            <v>0</v>
          </cell>
          <cell r="Z173">
            <v>0</v>
          </cell>
          <cell r="AA173">
            <v>0</v>
          </cell>
          <cell r="AB173">
            <v>0</v>
          </cell>
          <cell r="AC173">
            <v>0</v>
          </cell>
          <cell r="AE173">
            <v>0</v>
          </cell>
          <cell r="AF173">
            <v>0</v>
          </cell>
          <cell r="AG173">
            <v>0</v>
          </cell>
          <cell r="AH173">
            <v>0</v>
          </cell>
          <cell r="AJ173">
            <v>0</v>
          </cell>
          <cell r="AK173">
            <v>0</v>
          </cell>
        </row>
        <row r="174">
          <cell r="F174">
            <v>0</v>
          </cell>
          <cell r="AG174">
            <v>0</v>
          </cell>
          <cell r="AK174">
            <v>0</v>
          </cell>
        </row>
        <row r="175">
          <cell r="AK175">
            <v>0</v>
          </cell>
        </row>
        <row r="176">
          <cell r="F176">
            <v>3480</v>
          </cell>
          <cell r="AK176">
            <v>3480</v>
          </cell>
        </row>
        <row r="177">
          <cell r="F177">
            <v>587</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row>
        <row r="179">
          <cell r="F179">
            <v>0</v>
          </cell>
          <cell r="P179">
            <v>0</v>
          </cell>
          <cell r="Q179">
            <v>0</v>
          </cell>
          <cell r="R179">
            <v>0</v>
          </cell>
          <cell r="S179">
            <v>13.666666666666666</v>
          </cell>
          <cell r="T179">
            <v>13.666666666666666</v>
          </cell>
          <cell r="U179">
            <v>0</v>
          </cell>
          <cell r="V179">
            <v>0</v>
          </cell>
          <cell r="W179">
            <v>0</v>
          </cell>
          <cell r="X179">
            <v>647</v>
          </cell>
          <cell r="AA179">
            <v>0</v>
          </cell>
          <cell r="AB179">
            <v>0</v>
          </cell>
          <cell r="AC179">
            <v>13.333333333333334</v>
          </cell>
          <cell r="AF179">
            <v>-2.7</v>
          </cell>
          <cell r="AG179">
            <v>5</v>
          </cell>
          <cell r="AH179">
            <v>-7.7</v>
          </cell>
          <cell r="AJ179">
            <v>0</v>
          </cell>
          <cell r="AK179">
            <v>-1272.236272727273</v>
          </cell>
          <cell r="AO179">
            <v>350</v>
          </cell>
          <cell r="AP179">
            <v>315</v>
          </cell>
          <cell r="AQ179">
            <v>0</v>
          </cell>
          <cell r="AR179">
            <v>14</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P182">
            <v>1507.2</v>
          </cell>
        </row>
        <row r="183">
          <cell r="AO183" t="str">
            <v>ОЧИК.18.02.</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9">
          <cell r="S189">
            <v>54.1</v>
          </cell>
          <cell r="X189">
            <v>67.400000000000006</v>
          </cell>
          <cell r="AC189">
            <v>64.8</v>
          </cell>
          <cell r="AK189">
            <v>186.29999999999998</v>
          </cell>
          <cell r="AO189">
            <v>221.49122807017542</v>
          </cell>
        </row>
        <row r="190">
          <cell r="S190">
            <v>62</v>
          </cell>
          <cell r="X190">
            <v>77.099999999999994</v>
          </cell>
          <cell r="AC190">
            <v>74.2</v>
          </cell>
          <cell r="AK190">
            <v>213.3</v>
          </cell>
          <cell r="AO190">
            <v>252.49999999999997</v>
          </cell>
        </row>
        <row r="191">
          <cell r="P191">
            <v>0</v>
          </cell>
          <cell r="S191">
            <v>0</v>
          </cell>
          <cell r="X191">
            <v>0</v>
          </cell>
          <cell r="AC191">
            <v>0</v>
          </cell>
          <cell r="AO191">
            <v>66</v>
          </cell>
        </row>
        <row r="192">
          <cell r="P192">
            <v>0</v>
          </cell>
          <cell r="S192">
            <v>192.5</v>
          </cell>
          <cell r="X192">
            <v>192.5</v>
          </cell>
          <cell r="AC192">
            <v>192.5</v>
          </cell>
          <cell r="AK192">
            <v>192.5</v>
          </cell>
          <cell r="AO192">
            <v>0</v>
          </cell>
        </row>
        <row r="193">
          <cell r="S193">
            <v>10414</v>
          </cell>
          <cell r="X193">
            <v>12975</v>
          </cell>
          <cell r="AC193">
            <v>12474</v>
          </cell>
          <cell r="AK193">
            <v>35863</v>
          </cell>
          <cell r="AO193">
            <v>0</v>
          </cell>
        </row>
        <row r="194">
          <cell r="AK194">
            <v>35863</v>
          </cell>
        </row>
        <row r="195">
          <cell r="X195">
            <v>0</v>
          </cell>
          <cell r="AC195">
            <v>0</v>
          </cell>
          <cell r="AK195">
            <v>0</v>
          </cell>
        </row>
        <row r="196">
          <cell r="X196">
            <v>0</v>
          </cell>
          <cell r="AC196">
            <v>0</v>
          </cell>
          <cell r="AK196">
            <v>0</v>
          </cell>
        </row>
        <row r="197">
          <cell r="X197">
            <v>82.5</v>
          </cell>
          <cell r="AC197">
            <v>82.5</v>
          </cell>
        </row>
        <row r="198">
          <cell r="X198">
            <v>0</v>
          </cell>
          <cell r="AC198">
            <v>0</v>
          </cell>
          <cell r="AK198">
            <v>0</v>
          </cell>
        </row>
        <row r="199">
          <cell r="S199">
            <v>0</v>
          </cell>
          <cell r="X199">
            <v>0</v>
          </cell>
          <cell r="AC199">
            <v>0</v>
          </cell>
          <cell r="AK199">
            <v>0</v>
          </cell>
        </row>
        <row r="201">
          <cell r="X201">
            <v>5</v>
          </cell>
          <cell r="AC201">
            <v>5</v>
          </cell>
          <cell r="AD201">
            <v>5</v>
          </cell>
          <cell r="AE201">
            <v>7</v>
          </cell>
          <cell r="AK201">
            <v>10</v>
          </cell>
          <cell r="AO201">
            <v>75.839416058394164</v>
          </cell>
        </row>
        <row r="202">
          <cell r="X202">
            <v>7</v>
          </cell>
          <cell r="AC202">
            <v>7</v>
          </cell>
          <cell r="AK202">
            <v>14</v>
          </cell>
          <cell r="AO202">
            <v>103.9</v>
          </cell>
        </row>
        <row r="203">
          <cell r="F203">
            <v>75</v>
          </cell>
          <cell r="AJ203">
            <v>0</v>
          </cell>
          <cell r="AO203" t="e">
            <v>#DIV/0!</v>
          </cell>
          <cell r="AR203">
            <v>75</v>
          </cell>
        </row>
        <row r="204">
          <cell r="X204">
            <v>601.41999999999996</v>
          </cell>
          <cell r="AC204">
            <v>601.41999999999996</v>
          </cell>
          <cell r="AK204">
            <v>601.41999999999996</v>
          </cell>
          <cell r="AO204">
            <v>195.28</v>
          </cell>
        </row>
        <row r="205">
          <cell r="S205">
            <v>0</v>
          </cell>
          <cell r="X205">
            <v>3007</v>
          </cell>
          <cell r="AC205">
            <v>3007</v>
          </cell>
          <cell r="AK205">
            <v>6014</v>
          </cell>
          <cell r="AO205">
            <v>14810</v>
          </cell>
        </row>
        <row r="206">
          <cell r="AK206">
            <v>6014</v>
          </cell>
        </row>
        <row r="207">
          <cell r="S207">
            <v>62</v>
          </cell>
          <cell r="X207">
            <v>84.1</v>
          </cell>
          <cell r="Y207">
            <v>44.9</v>
          </cell>
          <cell r="Z207">
            <v>39.200000000000003</v>
          </cell>
          <cell r="AC207">
            <v>81.2</v>
          </cell>
          <cell r="AD207">
            <v>32.799999999999997</v>
          </cell>
          <cell r="AE207">
            <v>48.4</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K208">
            <v>41877</v>
          </cell>
          <cell r="AL208">
            <v>16729</v>
          </cell>
          <cell r="AM208">
            <v>25148</v>
          </cell>
          <cell r="AO208">
            <v>14810</v>
          </cell>
          <cell r="AP208">
            <v>3112.427048260382</v>
          </cell>
          <cell r="AQ208">
            <v>11697.572951739618</v>
          </cell>
        </row>
        <row r="209">
          <cell r="S209">
            <v>167.97</v>
          </cell>
          <cell r="X209">
            <v>190.04</v>
          </cell>
          <cell r="Y209">
            <v>209.02</v>
          </cell>
          <cell r="Z209">
            <v>168.29</v>
          </cell>
          <cell r="AC209">
            <v>190.65</v>
          </cell>
          <cell r="AD209">
            <v>223.9</v>
          </cell>
          <cell r="AE209">
            <v>168.12</v>
          </cell>
          <cell r="AJ209" t="str">
            <v/>
          </cell>
          <cell r="AK209">
            <v>184.24</v>
          </cell>
          <cell r="AL209">
            <v>215.3</v>
          </cell>
          <cell r="AM209">
            <v>168.1</v>
          </cell>
          <cell r="AO209">
            <v>41.55</v>
          </cell>
          <cell r="AP209">
            <v>41.55</v>
          </cell>
          <cell r="AQ209">
            <v>41.55</v>
          </cell>
          <cell r="AR209" t="str">
            <v/>
          </cell>
        </row>
        <row r="210">
          <cell r="AM210">
            <v>0</v>
          </cell>
          <cell r="AO210">
            <v>52</v>
          </cell>
          <cell r="AP210">
            <v>52</v>
          </cell>
        </row>
        <row r="211">
          <cell r="X211">
            <v>15982</v>
          </cell>
          <cell r="AC211">
            <v>15481</v>
          </cell>
          <cell r="AK211">
            <v>41877</v>
          </cell>
          <cell r="AL211">
            <v>16729</v>
          </cell>
          <cell r="AM211">
            <v>25148</v>
          </cell>
          <cell r="AO211">
            <v>14862</v>
          </cell>
          <cell r="AP211">
            <v>3164.427048260382</v>
          </cell>
          <cell r="AQ211">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row>
        <row r="224">
          <cell r="G224" t="str">
            <v>В.Ю.МОНТЬЕВ</v>
          </cell>
        </row>
        <row r="225">
          <cell r="G225" t="str">
            <v xml:space="preserve">О.М.НИКОЛЕНКО      </v>
          </cell>
        </row>
        <row r="229">
          <cell r="AP229">
            <v>1507.2</v>
          </cell>
        </row>
        <row r="244">
          <cell r="AG244" t="str">
            <v xml:space="preserve">         Затверджую</v>
          </cell>
        </row>
        <row r="245">
          <cell r="AG245" t="str">
            <v xml:space="preserve"> Голова правління </v>
          </cell>
        </row>
        <row r="246">
          <cell r="AG246" t="str">
            <v xml:space="preserve">                        І.В.Плачков</v>
          </cell>
        </row>
        <row r="247">
          <cell r="AG247" t="str">
            <v xml:space="preserve">   "_____" ________2000 р.</v>
          </cell>
        </row>
        <row r="251">
          <cell r="F251" t="str">
            <v>РОЗРАХУНОК ФІНАНСОВИХ ПОТОКІВ НА   березень  2000 року</v>
          </cell>
        </row>
        <row r="252">
          <cell r="F252" t="str">
            <v>ПО ФІЛІАЛАХ АК КИЇВЕНЕРГО</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P259">
            <v>5528.9166666666661</v>
          </cell>
          <cell r="S259">
            <v>11148.516969696972</v>
          </cell>
          <cell r="X259">
            <v>3572.9196969697005</v>
          </cell>
          <cell r="AC259">
            <v>1815.6175757575729</v>
          </cell>
          <cell r="AF259">
            <v>5288.3842424242421</v>
          </cell>
          <cell r="AG259">
            <v>4487.3999999999996</v>
          </cell>
          <cell r="AH259">
            <v>801.98424242424232</v>
          </cell>
          <cell r="AJ259">
            <v>7599</v>
          </cell>
          <cell r="AK259">
            <v>32648.355151515156</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7422.5571428571438</v>
          </cell>
          <cell r="G262">
            <v>1518.0409150901905</v>
          </cell>
          <cell r="H262">
            <v>2928.9590849098108</v>
          </cell>
          <cell r="P262">
            <v>3433.9999999999991</v>
          </cell>
          <cell r="S262">
            <v>4201.3333333333358</v>
          </cell>
          <cell r="T262">
            <v>3752.599999999999</v>
          </cell>
          <cell r="U262">
            <v>1487.7333333333331</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J262">
            <v>-2455</v>
          </cell>
          <cell r="AK262">
            <v>76701.57290043289</v>
          </cell>
          <cell r="AM262">
            <v>17214.890476190481</v>
          </cell>
        </row>
        <row r="263">
          <cell r="F263">
            <v>67522.157142857148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K263">
            <v>67522.157142857148</v>
          </cell>
        </row>
        <row r="264">
          <cell r="F264">
            <v>41877</v>
          </cell>
          <cell r="AK264">
            <v>41877</v>
          </cell>
        </row>
        <row r="265">
          <cell r="F265">
            <v>15510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6362.1571428571433</v>
          </cell>
        </row>
        <row r="267">
          <cell r="F267">
            <v>660.3</v>
          </cell>
          <cell r="AK267">
            <v>660.3</v>
          </cell>
        </row>
        <row r="268">
          <cell r="F268">
            <v>0</v>
          </cell>
          <cell r="AK268">
            <v>0</v>
          </cell>
        </row>
        <row r="269">
          <cell r="F269">
            <v>1380.8571428571431</v>
          </cell>
          <cell r="AK269">
            <v>1380.8571428571431</v>
          </cell>
        </row>
        <row r="270">
          <cell r="F270">
            <v>3500</v>
          </cell>
          <cell r="AK270">
            <v>3500</v>
          </cell>
        </row>
        <row r="271">
          <cell r="F271">
            <v>0</v>
          </cell>
          <cell r="AK271">
            <v>0</v>
          </cell>
        </row>
        <row r="272">
          <cell r="F272">
            <v>821</v>
          </cell>
          <cell r="P272">
            <v>0</v>
          </cell>
          <cell r="S272">
            <v>0</v>
          </cell>
          <cell r="X272">
            <v>0</v>
          </cell>
          <cell r="AC272">
            <v>0</v>
          </cell>
          <cell r="AF272">
            <v>0</v>
          </cell>
          <cell r="AG272">
            <v>0</v>
          </cell>
          <cell r="AH272">
            <v>0</v>
          </cell>
          <cell r="AK272">
            <v>821</v>
          </cell>
        </row>
        <row r="273">
          <cell r="F273">
            <v>3580</v>
          </cell>
          <cell r="AK273">
            <v>3580</v>
          </cell>
        </row>
        <row r="274">
          <cell r="F274">
            <v>193</v>
          </cell>
          <cell r="P274">
            <v>0</v>
          </cell>
          <cell r="S274">
            <v>0</v>
          </cell>
          <cell r="X274">
            <v>0</v>
          </cell>
          <cell r="AC274">
            <v>0</v>
          </cell>
          <cell r="AF274">
            <v>0</v>
          </cell>
          <cell r="AG274">
            <v>0</v>
          </cell>
          <cell r="AH274">
            <v>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K276">
            <v>16370.473333333333</v>
          </cell>
        </row>
        <row r="277">
          <cell r="F277">
            <v>587</v>
          </cell>
          <cell r="G277">
            <v>162</v>
          </cell>
          <cell r="H277">
            <v>425</v>
          </cell>
          <cell r="P277">
            <v>953.25</v>
          </cell>
          <cell r="S277">
            <v>1921.8199999999997</v>
          </cell>
          <cell r="T277">
            <v>697.23998181818172</v>
          </cell>
          <cell r="U277">
            <v>725.94365454545448</v>
          </cell>
          <cell r="X277">
            <v>639.95000000000005</v>
          </cell>
          <cell r="Y277">
            <v>204</v>
          </cell>
          <cell r="Z277">
            <v>177.58636363636367</v>
          </cell>
          <cell r="AC277">
            <v>535.86</v>
          </cell>
          <cell r="AD277">
            <v>144</v>
          </cell>
          <cell r="AE277">
            <v>210.95090909090914</v>
          </cell>
          <cell r="AF277">
            <v>1759.96</v>
          </cell>
          <cell r="AG277">
            <v>1759.909090909091</v>
          </cell>
          <cell r="AH277">
            <v>5.0909090909044608E-2</v>
          </cell>
          <cell r="AK277">
            <v>6760.8399999999992</v>
          </cell>
        </row>
        <row r="278">
          <cell r="F278">
            <v>0</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K279">
            <v>4987</v>
          </cell>
        </row>
        <row r="280">
          <cell r="F280">
            <v>159</v>
          </cell>
          <cell r="P280">
            <v>260</v>
          </cell>
          <cell r="S280">
            <v>650</v>
          </cell>
          <cell r="X280">
            <v>132</v>
          </cell>
          <cell r="AC280">
            <v>105</v>
          </cell>
          <cell r="AF280">
            <v>520</v>
          </cell>
          <cell r="AG280">
            <v>482</v>
          </cell>
          <cell r="AH280">
            <v>38</v>
          </cell>
          <cell r="AK280">
            <v>1860</v>
          </cell>
        </row>
        <row r="281">
          <cell r="F281">
            <v>765</v>
          </cell>
          <cell r="P281">
            <v>13</v>
          </cell>
          <cell r="S281">
            <v>21</v>
          </cell>
          <cell r="X281">
            <v>29</v>
          </cell>
          <cell r="AC281">
            <v>66</v>
          </cell>
          <cell r="AF281">
            <v>16</v>
          </cell>
          <cell r="AG281">
            <v>11</v>
          </cell>
          <cell r="AH281">
            <v>5</v>
          </cell>
          <cell r="AK281">
            <v>1033</v>
          </cell>
        </row>
        <row r="282">
          <cell r="F282">
            <v>60</v>
          </cell>
          <cell r="P282">
            <v>370</v>
          </cell>
          <cell r="S282">
            <v>480</v>
          </cell>
          <cell r="X282">
            <v>100</v>
          </cell>
          <cell r="AC282">
            <v>100</v>
          </cell>
          <cell r="AF282">
            <v>0</v>
          </cell>
          <cell r="AG282">
            <v>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K284">
            <v>3712.333333333333</v>
          </cell>
        </row>
        <row r="285">
          <cell r="F285">
            <v>0</v>
          </cell>
          <cell r="P285">
            <v>0</v>
          </cell>
          <cell r="S285">
            <v>0</v>
          </cell>
          <cell r="X285">
            <v>20</v>
          </cell>
          <cell r="AC285">
            <v>0</v>
          </cell>
          <cell r="AF285">
            <v>0</v>
          </cell>
          <cell r="AG285">
            <v>0</v>
          </cell>
          <cell r="AH285">
            <v>0</v>
          </cell>
          <cell r="AK285">
            <v>20</v>
          </cell>
        </row>
        <row r="286">
          <cell r="F286">
            <v>5</v>
          </cell>
          <cell r="P286">
            <v>58.666666666666664</v>
          </cell>
          <cell r="S286">
            <v>2370</v>
          </cell>
          <cell r="X286">
            <v>0</v>
          </cell>
          <cell r="AC286">
            <v>0</v>
          </cell>
          <cell r="AF286">
            <v>900.66666666666663</v>
          </cell>
          <cell r="AG286">
            <v>270</v>
          </cell>
          <cell r="AH286">
            <v>630.66666666666663</v>
          </cell>
          <cell r="AK286">
            <v>3334.333333333333</v>
          </cell>
        </row>
        <row r="287">
          <cell r="AK287">
            <v>358</v>
          </cell>
        </row>
        <row r="288">
          <cell r="S288">
            <v>250</v>
          </cell>
          <cell r="AH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K289">
            <v>83800.038961038968</v>
          </cell>
        </row>
        <row r="290">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18808.215151515153</v>
          </cell>
        </row>
        <row r="292">
          <cell r="F292">
            <v>1758</v>
          </cell>
          <cell r="P292">
            <v>3177</v>
          </cell>
          <cell r="S292">
            <v>2737</v>
          </cell>
          <cell r="X292">
            <v>125</v>
          </cell>
          <cell r="AC292">
            <v>70</v>
          </cell>
          <cell r="AF292">
            <v>861</v>
          </cell>
          <cell r="AG292">
            <v>461</v>
          </cell>
          <cell r="AH292">
            <v>0</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K293">
            <v>4839.181818181818</v>
          </cell>
        </row>
        <row r="294">
          <cell r="F294">
            <v>0</v>
          </cell>
          <cell r="P294">
            <v>0</v>
          </cell>
          <cell r="S294">
            <v>0</v>
          </cell>
          <cell r="X294">
            <v>0</v>
          </cell>
          <cell r="AC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K296">
            <v>5229.0333333333338</v>
          </cell>
        </row>
        <row r="297">
          <cell r="F297">
            <v>2</v>
          </cell>
          <cell r="P297">
            <v>0</v>
          </cell>
          <cell r="S297">
            <v>219</v>
          </cell>
          <cell r="X297">
            <v>93.666666666666629</v>
          </cell>
          <cell r="AC297">
            <v>93</v>
          </cell>
          <cell r="AF297">
            <v>0</v>
          </cell>
          <cell r="AG297">
            <v>0</v>
          </cell>
          <cell r="AH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P299">
            <v>105.66666666666667</v>
          </cell>
          <cell r="S299">
            <v>242.66666666666666</v>
          </cell>
          <cell r="X299">
            <v>88.666666666666671</v>
          </cell>
          <cell r="AC299">
            <v>69.333333333333343</v>
          </cell>
          <cell r="AF299">
            <v>250.33333333333331</v>
          </cell>
          <cell r="AG299">
            <v>183.4</v>
          </cell>
          <cell r="AH299">
            <v>66.933333333333309</v>
          </cell>
          <cell r="AK299">
            <v>3585.6666666666665</v>
          </cell>
        </row>
        <row r="300">
          <cell r="P300">
            <v>0</v>
          </cell>
          <cell r="AF300">
            <v>0</v>
          </cell>
          <cell r="AG300">
            <v>0</v>
          </cell>
          <cell r="AH300">
            <v>0</v>
          </cell>
          <cell r="AK300">
            <v>0</v>
          </cell>
        </row>
        <row r="301">
          <cell r="F301">
            <v>0</v>
          </cell>
          <cell r="P301">
            <v>0</v>
          </cell>
          <cell r="S301">
            <v>0</v>
          </cell>
          <cell r="X301">
            <v>0</v>
          </cell>
          <cell r="AC301">
            <v>0</v>
          </cell>
          <cell r="AF301">
            <v>-3</v>
          </cell>
          <cell r="AG301">
            <v>5</v>
          </cell>
          <cell r="AH301">
            <v>-8</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K302">
            <v>83800.038961038968</v>
          </cell>
        </row>
        <row r="303">
          <cell r="AH303">
            <v>191</v>
          </cell>
          <cell r="AK303">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S308">
            <v>0</v>
          </cell>
          <cell r="X308">
            <v>0</v>
          </cell>
          <cell r="AC308">
            <v>0</v>
          </cell>
          <cell r="AF308">
            <v>0</v>
          </cell>
          <cell r="AG308">
            <v>0</v>
          </cell>
          <cell r="AH308">
            <v>0</v>
          </cell>
          <cell r="AK308">
            <v>0</v>
          </cell>
        </row>
        <row r="309">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83800.038961038968</v>
          </cell>
        </row>
        <row r="311">
          <cell r="AK311">
            <v>0</v>
          </cell>
        </row>
        <row r="312">
          <cell r="P312">
            <v>0</v>
          </cell>
          <cell r="AK312">
            <v>0</v>
          </cell>
        </row>
        <row r="313">
          <cell r="S313">
            <v>0</v>
          </cell>
          <cell r="AK313">
            <v>0</v>
          </cell>
        </row>
        <row r="314">
          <cell r="F314">
            <v>3480</v>
          </cell>
          <cell r="AK314">
            <v>3480</v>
          </cell>
        </row>
        <row r="315">
          <cell r="S315">
            <v>0</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K331">
            <v>1910</v>
          </cell>
          <cell r="AM331">
            <v>1430</v>
          </cell>
        </row>
        <row r="332">
          <cell r="AJ332">
            <v>36</v>
          </cell>
          <cell r="AK332">
            <v>6362.1571428571433</v>
          </cell>
          <cell r="AM332">
            <v>6362.1571428571433</v>
          </cell>
        </row>
        <row r="333">
          <cell r="AK333">
            <v>660.3</v>
          </cell>
          <cell r="AM333">
            <v>660.3</v>
          </cell>
        </row>
        <row r="334">
          <cell r="AJ334">
            <v>36</v>
          </cell>
          <cell r="AK334">
            <v>-3</v>
          </cell>
          <cell r="AM334">
            <v>0</v>
          </cell>
        </row>
        <row r="335">
          <cell r="AK335">
            <v>1380.8571428571431</v>
          </cell>
          <cell r="AM335">
            <v>1380.8571428571431</v>
          </cell>
        </row>
        <row r="336">
          <cell r="AK336">
            <v>3500</v>
          </cell>
          <cell r="AM336">
            <v>3500</v>
          </cell>
        </row>
        <row r="337">
          <cell r="AK337">
            <v>0</v>
          </cell>
        </row>
        <row r="338">
          <cell r="AK338">
            <v>821</v>
          </cell>
          <cell r="AM338">
            <v>821</v>
          </cell>
        </row>
        <row r="339">
          <cell r="AK339">
            <v>3580</v>
          </cell>
        </row>
        <row r="340">
          <cell r="AK340">
            <v>0</v>
          </cell>
          <cell r="AM340">
            <v>0</v>
          </cell>
        </row>
        <row r="341">
          <cell r="AK341">
            <v>8743</v>
          </cell>
          <cell r="AM341">
            <v>7882</v>
          </cell>
        </row>
        <row r="342">
          <cell r="AK342">
            <v>4839.181818181818</v>
          </cell>
          <cell r="AM342">
            <v>4100.090909090909</v>
          </cell>
        </row>
        <row r="343">
          <cell r="AK343">
            <v>0</v>
          </cell>
          <cell r="AM343">
            <v>0</v>
          </cell>
        </row>
        <row r="344">
          <cell r="AK344">
            <v>0</v>
          </cell>
          <cell r="AM344">
            <v>0</v>
          </cell>
        </row>
        <row r="345">
          <cell r="AK345">
            <v>0</v>
          </cell>
          <cell r="AM345">
            <v>0</v>
          </cell>
        </row>
        <row r="346">
          <cell r="AK346">
            <v>4987</v>
          </cell>
          <cell r="AM346">
            <v>4385</v>
          </cell>
        </row>
        <row r="347">
          <cell r="AK347">
            <v>1860</v>
          </cell>
          <cell r="AM347">
            <v>1340</v>
          </cell>
        </row>
        <row r="348">
          <cell r="AK348">
            <v>1033</v>
          </cell>
          <cell r="AM348">
            <v>1017</v>
          </cell>
        </row>
        <row r="349">
          <cell r="AK349">
            <v>1110</v>
          </cell>
        </row>
        <row r="350">
          <cell r="AK350">
            <v>984</v>
          </cell>
        </row>
        <row r="351">
          <cell r="AK351">
            <v>0</v>
          </cell>
          <cell r="AM351">
            <v>0</v>
          </cell>
        </row>
        <row r="352">
          <cell r="AK352">
            <v>20</v>
          </cell>
          <cell r="AM352">
            <v>20</v>
          </cell>
        </row>
        <row r="353">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K354">
            <v>283.18181818181824</v>
          </cell>
        </row>
        <row r="355">
          <cell r="AK355">
            <v>0</v>
          </cell>
        </row>
        <row r="356">
          <cell r="F356">
            <v>0</v>
          </cell>
          <cell r="P356">
            <v>0</v>
          </cell>
          <cell r="S356">
            <v>0</v>
          </cell>
          <cell r="X356">
            <v>0</v>
          </cell>
          <cell r="AC356">
            <v>0</v>
          </cell>
          <cell r="AF356">
            <v>0</v>
          </cell>
          <cell r="AG356">
            <v>0</v>
          </cell>
          <cell r="AH356">
            <v>0</v>
          </cell>
          <cell r="AK356">
            <v>358</v>
          </cell>
          <cell r="AM356">
            <v>358</v>
          </cell>
        </row>
        <row r="357">
          <cell r="AK357">
            <v>193</v>
          </cell>
          <cell r="AM357">
            <v>193</v>
          </cell>
        </row>
        <row r="358">
          <cell r="AK358">
            <v>0</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73">
          <cell r="F373">
            <v>0</v>
          </cell>
        </row>
        <row r="385">
          <cell r="F385" t="str">
            <v>лютий</v>
          </cell>
          <cell r="P385" t="str">
            <v>лютий</v>
          </cell>
          <cell r="X385" t="str">
            <v>лютий</v>
          </cell>
          <cell r="AC385" t="str">
            <v>лютий</v>
          </cell>
        </row>
        <row r="386">
          <cell r="F386" t="str">
            <v>АППАРАТ</v>
          </cell>
          <cell r="P386" t="str">
            <v>ККМ</v>
          </cell>
          <cell r="X386" t="str">
            <v>ТЕЦ5</v>
          </cell>
          <cell r="AC386" t="str">
            <v>ТЕЦ6</v>
          </cell>
          <cell r="AK386" t="str">
            <v>АК "КЕ"</v>
          </cell>
          <cell r="AL386" t="str">
            <v>Е/Е</v>
          </cell>
        </row>
        <row r="387">
          <cell r="F387" t="str">
            <v>ПЛАН</v>
          </cell>
          <cell r="P387" t="str">
            <v>ПЛАН</v>
          </cell>
          <cell r="X387" t="str">
            <v>ПЛАН</v>
          </cell>
          <cell r="AC387" t="str">
            <v>ПЛАН</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K388">
            <v>735.30000000000018</v>
          </cell>
          <cell r="AL388">
            <v>469.33333333333337</v>
          </cell>
          <cell r="AM388">
            <v>312.33333333333331</v>
          </cell>
        </row>
        <row r="389">
          <cell r="F389">
            <v>29</v>
          </cell>
          <cell r="G389">
            <v>10</v>
          </cell>
          <cell r="P389">
            <v>0</v>
          </cell>
          <cell r="X389">
            <v>0</v>
          </cell>
          <cell r="Y389">
            <v>0</v>
          </cell>
          <cell r="AC389">
            <v>3.6666666666666665</v>
          </cell>
          <cell r="AD389">
            <v>1</v>
          </cell>
          <cell r="AK389">
            <v>46</v>
          </cell>
          <cell r="AL389">
            <v>14</v>
          </cell>
        </row>
        <row r="390">
          <cell r="F390">
            <v>0</v>
          </cell>
          <cell r="G390">
            <v>0</v>
          </cell>
          <cell r="P390">
            <v>0.66666666666666663</v>
          </cell>
          <cell r="X390">
            <v>146.66666666666666</v>
          </cell>
          <cell r="Y390">
            <v>78</v>
          </cell>
          <cell r="AC390">
            <v>280.66666666666669</v>
          </cell>
          <cell r="AD390">
            <v>113</v>
          </cell>
          <cell r="AK390">
            <v>428</v>
          </cell>
          <cell r="AL390">
            <v>191.66666666666669</v>
          </cell>
        </row>
        <row r="391">
          <cell r="F391">
            <v>0</v>
          </cell>
          <cell r="G391">
            <v>0</v>
          </cell>
          <cell r="P391">
            <v>2</v>
          </cell>
          <cell r="X391">
            <v>0</v>
          </cell>
          <cell r="Y391">
            <v>0</v>
          </cell>
          <cell r="AC391">
            <v>25</v>
          </cell>
          <cell r="AD391">
            <v>10</v>
          </cell>
          <cell r="AK391">
            <v>33.666666666666671</v>
          </cell>
          <cell r="AL391">
            <v>15</v>
          </cell>
        </row>
        <row r="392">
          <cell r="F392">
            <v>0</v>
          </cell>
          <cell r="G392">
            <v>0</v>
          </cell>
          <cell r="P392">
            <v>0</v>
          </cell>
          <cell r="X392">
            <v>25.333333333333332</v>
          </cell>
          <cell r="Y392">
            <v>14</v>
          </cell>
          <cell r="AC392">
            <v>0.66666666666666663</v>
          </cell>
          <cell r="AD392">
            <v>0</v>
          </cell>
          <cell r="AK392">
            <v>26</v>
          </cell>
          <cell r="AL392">
            <v>14</v>
          </cell>
        </row>
        <row r="393">
          <cell r="F393">
            <v>120.63333333333333</v>
          </cell>
          <cell r="G393">
            <v>41</v>
          </cell>
          <cell r="P393">
            <v>0</v>
          </cell>
          <cell r="X393">
            <v>0</v>
          </cell>
          <cell r="Y393">
            <v>0</v>
          </cell>
          <cell r="AC393">
            <v>0</v>
          </cell>
          <cell r="AD393">
            <v>0</v>
          </cell>
          <cell r="AK393">
            <v>120.63333333333333</v>
          </cell>
          <cell r="AL393">
            <v>43</v>
          </cell>
        </row>
        <row r="394">
          <cell r="F394">
            <v>8.6666666666666661</v>
          </cell>
          <cell r="G394">
            <v>3</v>
          </cell>
          <cell r="P394">
            <v>0</v>
          </cell>
          <cell r="X394">
            <v>0</v>
          </cell>
          <cell r="Y394">
            <v>0</v>
          </cell>
          <cell r="AC394">
            <v>0</v>
          </cell>
          <cell r="AD394">
            <v>0</v>
          </cell>
          <cell r="AK394">
            <v>8.6666666666666661</v>
          </cell>
          <cell r="AL394">
            <v>0</v>
          </cell>
        </row>
        <row r="395">
          <cell r="F395">
            <v>0</v>
          </cell>
          <cell r="G395">
            <v>0</v>
          </cell>
          <cell r="P395">
            <v>5.333333333333333</v>
          </cell>
          <cell r="X395">
            <v>0</v>
          </cell>
          <cell r="Y395">
            <v>0</v>
          </cell>
          <cell r="AC395">
            <v>0</v>
          </cell>
          <cell r="AD395">
            <v>0</v>
          </cell>
          <cell r="AK395">
            <v>22</v>
          </cell>
          <cell r="AL395">
            <v>15.333333333333332</v>
          </cell>
        </row>
        <row r="396">
          <cell r="F396">
            <v>5.333333333333333</v>
          </cell>
          <cell r="G396">
            <v>2</v>
          </cell>
          <cell r="P396">
            <v>0</v>
          </cell>
          <cell r="X396">
            <v>0</v>
          </cell>
          <cell r="Y396">
            <v>0</v>
          </cell>
          <cell r="AC396">
            <v>0</v>
          </cell>
          <cell r="AD396">
            <v>0</v>
          </cell>
          <cell r="AK396">
            <v>5.333333333333333</v>
          </cell>
          <cell r="AL396">
            <v>2</v>
          </cell>
        </row>
        <row r="397">
          <cell r="F397">
            <v>0.33333333333333331</v>
          </cell>
          <cell r="G397">
            <v>0</v>
          </cell>
          <cell r="P397">
            <v>4.333333333333333</v>
          </cell>
          <cell r="X397">
            <v>0</v>
          </cell>
          <cell r="Y397">
            <v>0</v>
          </cell>
          <cell r="AC397">
            <v>0</v>
          </cell>
          <cell r="AD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K398">
            <v>26</v>
          </cell>
          <cell r="AL398">
            <v>13</v>
          </cell>
        </row>
        <row r="399">
          <cell r="F399">
            <v>0</v>
          </cell>
          <cell r="G399">
            <v>0</v>
          </cell>
          <cell r="P399">
            <v>0</v>
          </cell>
          <cell r="X399">
            <v>0</v>
          </cell>
          <cell r="Y399">
            <v>0</v>
          </cell>
          <cell r="AC399">
            <v>0</v>
          </cell>
          <cell r="AD399">
            <v>0</v>
          </cell>
          <cell r="AK399">
            <v>0</v>
          </cell>
        </row>
        <row r="400">
          <cell r="F400">
            <v>1.1666666666666667</v>
          </cell>
          <cell r="G400">
            <v>0</v>
          </cell>
          <cell r="P400">
            <v>20.5</v>
          </cell>
          <cell r="X400">
            <v>522.33333333333337</v>
          </cell>
          <cell r="Y400">
            <v>279</v>
          </cell>
          <cell r="AC400">
            <v>43</v>
          </cell>
          <cell r="AD400">
            <v>17</v>
          </cell>
          <cell r="AK400">
            <v>587.33333333333337</v>
          </cell>
          <cell r="AL400">
            <v>316.5</v>
          </cell>
          <cell r="AM400">
            <v>316.83333333333331</v>
          </cell>
        </row>
        <row r="401">
          <cell r="F401">
            <v>0</v>
          </cell>
          <cell r="G401">
            <v>0</v>
          </cell>
          <cell r="P401">
            <v>0</v>
          </cell>
          <cell r="X401">
            <v>0</v>
          </cell>
          <cell r="Y401">
            <v>0</v>
          </cell>
          <cell r="AC401">
            <v>0</v>
          </cell>
          <cell r="AD401">
            <v>0</v>
          </cell>
          <cell r="AK401">
            <v>0</v>
          </cell>
          <cell r="AL401">
            <v>0</v>
          </cell>
        </row>
        <row r="402">
          <cell r="F402">
            <v>0</v>
          </cell>
          <cell r="G402">
            <v>0</v>
          </cell>
          <cell r="P402">
            <v>0</v>
          </cell>
          <cell r="X402">
            <v>480.66666666666669</v>
          </cell>
          <cell r="Y402">
            <v>257</v>
          </cell>
          <cell r="AC402">
            <v>11</v>
          </cell>
          <cell r="AD402">
            <v>4</v>
          </cell>
          <cell r="AK402">
            <v>491.66666666666669</v>
          </cell>
          <cell r="AL402">
            <v>261</v>
          </cell>
        </row>
        <row r="403">
          <cell r="F403">
            <v>0</v>
          </cell>
          <cell r="G403">
            <v>0</v>
          </cell>
          <cell r="P403">
            <v>0</v>
          </cell>
          <cell r="X403">
            <v>0</v>
          </cell>
          <cell r="Y403">
            <v>0</v>
          </cell>
          <cell r="AC403">
            <v>0</v>
          </cell>
          <cell r="AD403">
            <v>0</v>
          </cell>
          <cell r="AK403">
            <v>0</v>
          </cell>
          <cell r="AL403">
            <v>0</v>
          </cell>
        </row>
        <row r="404">
          <cell r="F404">
            <v>1.1666666666666667</v>
          </cell>
          <cell r="G404">
            <v>0</v>
          </cell>
          <cell r="P404">
            <v>15.833333333333334</v>
          </cell>
          <cell r="X404">
            <v>41.666666666666664</v>
          </cell>
          <cell r="Y404">
            <v>22</v>
          </cell>
          <cell r="AC404">
            <v>32</v>
          </cell>
          <cell r="AD404">
            <v>13</v>
          </cell>
          <cell r="AK404">
            <v>91</v>
          </cell>
          <cell r="AL404">
            <v>55.833333333333336</v>
          </cell>
        </row>
        <row r="405">
          <cell r="F405">
            <v>0</v>
          </cell>
          <cell r="G405">
            <v>0</v>
          </cell>
          <cell r="P405">
            <v>4.666666666666667</v>
          </cell>
          <cell r="X405">
            <v>0</v>
          </cell>
          <cell r="Y405">
            <v>0</v>
          </cell>
          <cell r="AC405">
            <v>0</v>
          </cell>
          <cell r="AD405">
            <v>0</v>
          </cell>
          <cell r="AK405">
            <v>4.666666666666667</v>
          </cell>
          <cell r="AL405">
            <v>0</v>
          </cell>
        </row>
        <row r="406">
          <cell r="F406">
            <v>0</v>
          </cell>
          <cell r="G406">
            <v>0</v>
          </cell>
          <cell r="P406">
            <v>0</v>
          </cell>
          <cell r="X406">
            <v>0</v>
          </cell>
          <cell r="Y406">
            <v>0</v>
          </cell>
          <cell r="AC406">
            <v>0</v>
          </cell>
          <cell r="AD406">
            <v>0</v>
          </cell>
          <cell r="AK406">
            <v>0</v>
          </cell>
        </row>
        <row r="407">
          <cell r="F407">
            <v>10</v>
          </cell>
          <cell r="G407">
            <v>3</v>
          </cell>
          <cell r="P407">
            <v>39</v>
          </cell>
          <cell r="X407">
            <v>0</v>
          </cell>
          <cell r="Y407">
            <v>0</v>
          </cell>
          <cell r="AC407">
            <v>0</v>
          </cell>
          <cell r="AD407">
            <v>0</v>
          </cell>
          <cell r="AK407">
            <v>49</v>
          </cell>
          <cell r="AL407">
            <v>42</v>
          </cell>
          <cell r="AM407">
            <v>43</v>
          </cell>
        </row>
        <row r="408">
          <cell r="F408">
            <v>2.6666666666666665</v>
          </cell>
          <cell r="G408">
            <v>1</v>
          </cell>
          <cell r="P408">
            <v>3.3333333333333335</v>
          </cell>
          <cell r="X408">
            <v>0</v>
          </cell>
          <cell r="Y408">
            <v>0</v>
          </cell>
          <cell r="AC408">
            <v>0</v>
          </cell>
          <cell r="AD408">
            <v>0</v>
          </cell>
          <cell r="AK408">
            <v>6</v>
          </cell>
          <cell r="AL408">
            <v>4.3333333333333339</v>
          </cell>
        </row>
        <row r="409">
          <cell r="F409">
            <v>7.333333333333333</v>
          </cell>
          <cell r="G409">
            <v>3</v>
          </cell>
          <cell r="P409">
            <v>35.666666666666664</v>
          </cell>
          <cell r="X409">
            <v>0</v>
          </cell>
          <cell r="Y409">
            <v>0</v>
          </cell>
          <cell r="AC409">
            <v>0</v>
          </cell>
          <cell r="AD409">
            <v>0</v>
          </cell>
          <cell r="AK409">
            <v>43</v>
          </cell>
          <cell r="AL409">
            <v>38.666666666666664</v>
          </cell>
        </row>
        <row r="410">
          <cell r="F410">
            <v>0</v>
          </cell>
          <cell r="G410">
            <v>0</v>
          </cell>
          <cell r="P410">
            <v>0</v>
          </cell>
          <cell r="X410">
            <v>0</v>
          </cell>
          <cell r="Y410">
            <v>0</v>
          </cell>
          <cell r="AC410">
            <v>0</v>
          </cell>
          <cell r="AD410">
            <v>0</v>
          </cell>
          <cell r="AK410">
            <v>0</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K412">
            <v>1350</v>
          </cell>
          <cell r="AL412">
            <v>0</v>
          </cell>
        </row>
        <row r="413">
          <cell r="F413">
            <v>0</v>
          </cell>
          <cell r="G413">
            <v>0</v>
          </cell>
          <cell r="P413">
            <v>0</v>
          </cell>
          <cell r="X413">
            <v>0</v>
          </cell>
          <cell r="Y413">
            <v>0</v>
          </cell>
          <cell r="AC413">
            <v>0</v>
          </cell>
          <cell r="AD413">
            <v>0</v>
          </cell>
          <cell r="AK413">
            <v>95</v>
          </cell>
          <cell r="AL413">
            <v>95</v>
          </cell>
        </row>
        <row r="414">
          <cell r="F414">
            <v>0</v>
          </cell>
          <cell r="G414">
            <v>0</v>
          </cell>
          <cell r="P414">
            <v>0</v>
          </cell>
          <cell r="X414">
            <v>0</v>
          </cell>
          <cell r="Y414">
            <v>0</v>
          </cell>
          <cell r="AC414">
            <v>0</v>
          </cell>
          <cell r="AD414">
            <v>0</v>
          </cell>
          <cell r="AK414">
            <v>0</v>
          </cell>
          <cell r="AL414">
            <v>0</v>
          </cell>
        </row>
        <row r="415">
          <cell r="F415">
            <v>0</v>
          </cell>
          <cell r="G415">
            <v>0</v>
          </cell>
          <cell r="P415">
            <v>12.333333333333334</v>
          </cell>
          <cell r="X415">
            <v>0</v>
          </cell>
          <cell r="Y415">
            <v>0</v>
          </cell>
          <cell r="AC415">
            <v>0</v>
          </cell>
          <cell r="AD415">
            <v>0</v>
          </cell>
          <cell r="AK415">
            <v>12.333333333333334</v>
          </cell>
          <cell r="AL415">
            <v>12.333333333333334</v>
          </cell>
        </row>
        <row r="416">
          <cell r="F416">
            <v>0</v>
          </cell>
          <cell r="G416">
            <v>0</v>
          </cell>
          <cell r="P416">
            <v>0</v>
          </cell>
          <cell r="X416">
            <v>0</v>
          </cell>
          <cell r="Y416">
            <v>0</v>
          </cell>
          <cell r="AC416">
            <v>0</v>
          </cell>
          <cell r="AD416">
            <v>0</v>
          </cell>
          <cell r="AK416">
            <v>0</v>
          </cell>
          <cell r="AL416">
            <v>0</v>
          </cell>
        </row>
        <row r="417">
          <cell r="F417">
            <v>1.6666666666666667</v>
          </cell>
          <cell r="G417">
            <v>1</v>
          </cell>
          <cell r="P417">
            <v>5</v>
          </cell>
          <cell r="X417">
            <v>3</v>
          </cell>
          <cell r="Y417">
            <v>2</v>
          </cell>
          <cell r="AC417">
            <v>3</v>
          </cell>
          <cell r="AD417">
            <v>1</v>
          </cell>
          <cell r="AK417">
            <v>57.666666666666664</v>
          </cell>
          <cell r="AL417">
            <v>49</v>
          </cell>
        </row>
        <row r="418">
          <cell r="F418">
            <v>0</v>
          </cell>
          <cell r="G418">
            <v>0</v>
          </cell>
          <cell r="P418">
            <v>0</v>
          </cell>
          <cell r="X418">
            <v>0</v>
          </cell>
          <cell r="Y418">
            <v>0</v>
          </cell>
          <cell r="AC418">
            <v>0</v>
          </cell>
          <cell r="AD418">
            <v>0</v>
          </cell>
          <cell r="AK418">
            <v>4</v>
          </cell>
          <cell r="AL418">
            <v>0</v>
          </cell>
        </row>
        <row r="419">
          <cell r="F419">
            <v>0</v>
          </cell>
          <cell r="G419">
            <v>0</v>
          </cell>
          <cell r="P419">
            <v>0</v>
          </cell>
          <cell r="X419">
            <v>0</v>
          </cell>
          <cell r="Y419">
            <v>0</v>
          </cell>
          <cell r="AC419">
            <v>0</v>
          </cell>
          <cell r="AD419">
            <v>0</v>
          </cell>
          <cell r="AK419">
            <v>0</v>
          </cell>
          <cell r="AL419">
            <v>0</v>
          </cell>
        </row>
        <row r="420">
          <cell r="F420">
            <v>0</v>
          </cell>
          <cell r="G420">
            <v>0</v>
          </cell>
          <cell r="P420">
            <v>18.5</v>
          </cell>
          <cell r="X420">
            <v>4.5</v>
          </cell>
          <cell r="Y420">
            <v>2</v>
          </cell>
          <cell r="AC420">
            <v>1.3333333333333333</v>
          </cell>
          <cell r="AD420">
            <v>1</v>
          </cell>
          <cell r="AK420">
            <v>28.5</v>
          </cell>
          <cell r="AL420">
            <v>25.5</v>
          </cell>
        </row>
        <row r="421">
          <cell r="F421">
            <v>0</v>
          </cell>
          <cell r="G421">
            <v>0</v>
          </cell>
          <cell r="P421">
            <v>1.3333333333333333</v>
          </cell>
          <cell r="X421">
            <v>0</v>
          </cell>
          <cell r="Y421">
            <v>0</v>
          </cell>
          <cell r="AC421">
            <v>1.6666666666666667</v>
          </cell>
          <cell r="AD421">
            <v>1</v>
          </cell>
          <cell r="AK421">
            <v>69</v>
          </cell>
          <cell r="AL421">
            <v>52.333333333333336</v>
          </cell>
        </row>
        <row r="422">
          <cell r="F422">
            <v>177</v>
          </cell>
          <cell r="G422">
            <v>61</v>
          </cell>
          <cell r="P422">
            <v>0</v>
          </cell>
          <cell r="X422">
            <v>0</v>
          </cell>
          <cell r="Y422">
            <v>0</v>
          </cell>
          <cell r="AC422">
            <v>0</v>
          </cell>
          <cell r="AD422">
            <v>0</v>
          </cell>
          <cell r="AK422">
            <v>177</v>
          </cell>
          <cell r="AL422">
            <v>61</v>
          </cell>
        </row>
        <row r="423">
          <cell r="F423">
            <v>0</v>
          </cell>
          <cell r="G423">
            <v>0</v>
          </cell>
          <cell r="P423">
            <v>0</v>
          </cell>
          <cell r="X423">
            <v>10</v>
          </cell>
          <cell r="Y423">
            <v>5</v>
          </cell>
          <cell r="AC423">
            <v>7.666666666666667</v>
          </cell>
          <cell r="AD423">
            <v>3</v>
          </cell>
          <cell r="AK423">
            <v>17.666666666666668</v>
          </cell>
          <cell r="AL423">
            <v>8</v>
          </cell>
        </row>
        <row r="424">
          <cell r="F424">
            <v>0.66666666666666663</v>
          </cell>
          <cell r="G424">
            <v>0</v>
          </cell>
          <cell r="P424">
            <v>2</v>
          </cell>
          <cell r="X424">
            <v>1.3333333333333333</v>
          </cell>
          <cell r="Y424">
            <v>1</v>
          </cell>
          <cell r="AC424">
            <v>1</v>
          </cell>
          <cell r="AD424">
            <v>0</v>
          </cell>
          <cell r="AK424">
            <v>6</v>
          </cell>
          <cell r="AL424">
            <v>3</v>
          </cell>
        </row>
        <row r="425">
          <cell r="F425">
            <v>2.6666666666666665</v>
          </cell>
          <cell r="G425">
            <v>1</v>
          </cell>
          <cell r="P425">
            <v>0.33333333333333331</v>
          </cell>
          <cell r="X425">
            <v>1</v>
          </cell>
          <cell r="Y425">
            <v>1</v>
          </cell>
          <cell r="AC425">
            <v>0.66666666666666663</v>
          </cell>
          <cell r="AD425">
            <v>0</v>
          </cell>
          <cell r="AK425">
            <v>9.3333333333333339</v>
          </cell>
          <cell r="AL425">
            <v>4.3333333333333339</v>
          </cell>
        </row>
        <row r="426">
          <cell r="F426">
            <v>0</v>
          </cell>
          <cell r="G426">
            <v>0</v>
          </cell>
          <cell r="P426">
            <v>2.3333333333333335</v>
          </cell>
          <cell r="X426">
            <v>6</v>
          </cell>
          <cell r="Y426">
            <v>3</v>
          </cell>
          <cell r="AC426">
            <v>5</v>
          </cell>
          <cell r="AD426">
            <v>2</v>
          </cell>
          <cell r="AK426">
            <v>13.333333333333334</v>
          </cell>
          <cell r="AL426">
            <v>7.3333333333333339</v>
          </cell>
        </row>
        <row r="427">
          <cell r="F427">
            <v>0</v>
          </cell>
          <cell r="G427">
            <v>0</v>
          </cell>
          <cell r="P427">
            <v>0</v>
          </cell>
          <cell r="X427">
            <v>0</v>
          </cell>
          <cell r="Y427">
            <v>0</v>
          </cell>
          <cell r="AC427">
            <v>0</v>
          </cell>
          <cell r="AD427">
            <v>0</v>
          </cell>
          <cell r="AK427">
            <v>0</v>
          </cell>
          <cell r="AL427">
            <v>0</v>
          </cell>
        </row>
        <row r="428">
          <cell r="F428">
            <v>0</v>
          </cell>
          <cell r="G428">
            <v>0</v>
          </cell>
          <cell r="P428">
            <v>0</v>
          </cell>
          <cell r="X428">
            <v>0</v>
          </cell>
          <cell r="Y428">
            <v>0</v>
          </cell>
          <cell r="AC428">
            <v>0</v>
          </cell>
          <cell r="AD428">
            <v>0</v>
          </cell>
          <cell r="AK428">
            <v>0</v>
          </cell>
          <cell r="AL428">
            <v>0</v>
          </cell>
        </row>
        <row r="429">
          <cell r="F429">
            <v>9.6666666666666661</v>
          </cell>
          <cell r="G429">
            <v>3</v>
          </cell>
          <cell r="P429">
            <v>1</v>
          </cell>
          <cell r="X429">
            <v>0</v>
          </cell>
          <cell r="Y429">
            <v>0</v>
          </cell>
          <cell r="AC429">
            <v>0</v>
          </cell>
          <cell r="AD429">
            <v>0</v>
          </cell>
          <cell r="AK429">
            <v>12</v>
          </cell>
          <cell r="AL429">
            <v>5</v>
          </cell>
        </row>
        <row r="430">
          <cell r="F430">
            <v>0</v>
          </cell>
          <cell r="G430">
            <v>0</v>
          </cell>
          <cell r="P430">
            <v>0</v>
          </cell>
          <cell r="X430">
            <v>0</v>
          </cell>
          <cell r="Y430">
            <v>0</v>
          </cell>
          <cell r="AC430">
            <v>0</v>
          </cell>
          <cell r="AD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K432">
            <v>3.6666666666666665</v>
          </cell>
          <cell r="AL432">
            <v>1.6666666666666665</v>
          </cell>
        </row>
        <row r="433">
          <cell r="F433">
            <v>6.666666666666667</v>
          </cell>
          <cell r="G433">
            <v>2</v>
          </cell>
          <cell r="P433">
            <v>4.666666666666667</v>
          </cell>
          <cell r="X433">
            <v>3</v>
          </cell>
          <cell r="Y433">
            <v>2</v>
          </cell>
          <cell r="AC433">
            <v>2</v>
          </cell>
          <cell r="AD433">
            <v>1</v>
          </cell>
          <cell r="AK433">
            <v>33</v>
          </cell>
          <cell r="AL433">
            <v>19.666666666666668</v>
          </cell>
        </row>
        <row r="434">
          <cell r="F434">
            <v>0</v>
          </cell>
          <cell r="G434">
            <v>0</v>
          </cell>
          <cell r="P434">
            <v>0</v>
          </cell>
          <cell r="X434">
            <v>0</v>
          </cell>
          <cell r="Y434">
            <v>0</v>
          </cell>
          <cell r="AC434">
            <v>0</v>
          </cell>
          <cell r="AD434">
            <v>0</v>
          </cell>
          <cell r="AK434">
            <v>0</v>
          </cell>
          <cell r="AL434">
            <v>0</v>
          </cell>
        </row>
        <row r="435">
          <cell r="F435">
            <v>0</v>
          </cell>
          <cell r="G435">
            <v>0</v>
          </cell>
          <cell r="P435">
            <v>0</v>
          </cell>
          <cell r="X435">
            <v>0</v>
          </cell>
          <cell r="Y435">
            <v>0</v>
          </cell>
          <cell r="AC435">
            <v>0</v>
          </cell>
          <cell r="AD435">
            <v>0</v>
          </cell>
          <cell r="AK435">
            <v>0</v>
          </cell>
          <cell r="AL435">
            <v>53</v>
          </cell>
        </row>
        <row r="436">
          <cell r="F436">
            <v>1</v>
          </cell>
          <cell r="G436">
            <v>0</v>
          </cell>
          <cell r="P436">
            <v>0</v>
          </cell>
          <cell r="X436">
            <v>0</v>
          </cell>
          <cell r="Y436">
            <v>0</v>
          </cell>
          <cell r="AC436">
            <v>0</v>
          </cell>
          <cell r="AD436">
            <v>0</v>
          </cell>
          <cell r="AK436">
            <v>1</v>
          </cell>
          <cell r="AL436">
            <v>1</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2.6666666666666665</v>
          </cell>
          <cell r="G439">
            <v>1</v>
          </cell>
          <cell r="P439">
            <v>1</v>
          </cell>
          <cell r="X439">
            <v>4</v>
          </cell>
          <cell r="Y439">
            <v>2</v>
          </cell>
          <cell r="AC439">
            <v>2</v>
          </cell>
          <cell r="AD439">
            <v>1</v>
          </cell>
          <cell r="AK439">
            <v>15.666666666666666</v>
          </cell>
          <cell r="AL439">
            <v>8</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3.3333333333333335</v>
          </cell>
          <cell r="Y441">
            <v>2</v>
          </cell>
          <cell r="AC441">
            <v>0</v>
          </cell>
          <cell r="AD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K442">
            <v>1.9999999999999998</v>
          </cell>
          <cell r="AL442">
            <v>0.33333333333333331</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row>
        <row r="47">
          <cell r="F47">
            <v>0.8</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G51">
            <v>0</v>
          </cell>
          <cell r="P51">
            <v>0</v>
          </cell>
          <cell r="X51">
            <v>5</v>
          </cell>
          <cell r="Y51">
            <v>2</v>
          </cell>
          <cell r="Z51">
            <v>3</v>
          </cell>
          <cell r="AC51">
            <v>0</v>
          </cell>
          <cell r="AD51">
            <v>0</v>
          </cell>
          <cell r="AE51">
            <v>0</v>
          </cell>
          <cell r="AH51">
            <v>0</v>
          </cell>
          <cell r="AK51">
            <v>5</v>
          </cell>
          <cell r="AL51">
            <v>2</v>
          </cell>
          <cell r="AM51">
            <v>3</v>
          </cell>
          <cell r="AN51">
            <v>3</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S54">
            <v>13.666666666666666</v>
          </cell>
          <cell r="T54">
            <v>13.666666666666666</v>
          </cell>
          <cell r="U54">
            <v>0</v>
          </cell>
          <cell r="X54">
            <v>400</v>
          </cell>
          <cell r="Y54">
            <v>166</v>
          </cell>
          <cell r="Z54">
            <v>234</v>
          </cell>
          <cell r="AC54">
            <v>13.333333333333334</v>
          </cell>
          <cell r="AD54">
            <v>6</v>
          </cell>
          <cell r="AE54">
            <v>7.3333333333333339</v>
          </cell>
          <cell r="AF54">
            <v>0.3</v>
          </cell>
          <cell r="AH54">
            <v>0.3</v>
          </cell>
          <cell r="AK54">
            <v>427</v>
          </cell>
          <cell r="AL54">
            <v>172</v>
          </cell>
          <cell r="AM54">
            <v>255</v>
          </cell>
          <cell r="AN54">
            <v>255</v>
          </cell>
          <cell r="AO54">
            <v>172</v>
          </cell>
          <cell r="AP54">
            <v>246</v>
          </cell>
          <cell r="AQ54">
            <v>0</v>
          </cell>
          <cell r="AR54">
            <v>9</v>
          </cell>
        </row>
        <row r="55">
          <cell r="F55">
            <v>0</v>
          </cell>
          <cell r="G55">
            <v>0</v>
          </cell>
          <cell r="H55">
            <v>0</v>
          </cell>
          <cell r="S55">
            <v>19500</v>
          </cell>
          <cell r="T55">
            <v>19500</v>
          </cell>
          <cell r="U55">
            <v>0</v>
          </cell>
          <cell r="X55">
            <v>24969</v>
          </cell>
          <cell r="Y55">
            <v>11255</v>
          </cell>
          <cell r="Z55">
            <v>13714</v>
          </cell>
          <cell r="AC55">
            <v>24028</v>
          </cell>
          <cell r="AD55">
            <v>11813</v>
          </cell>
          <cell r="AE55">
            <v>12215</v>
          </cell>
          <cell r="AH55">
            <v>0</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K56">
            <v>68497</v>
          </cell>
          <cell r="AL56">
            <v>23068</v>
          </cell>
          <cell r="AM56">
            <v>45429</v>
          </cell>
          <cell r="AN56">
            <v>45429</v>
          </cell>
          <cell r="AO56">
            <v>23068</v>
          </cell>
          <cell r="AP56">
            <v>45429</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K61">
            <v>1162</v>
          </cell>
          <cell r="AL61">
            <v>354</v>
          </cell>
          <cell r="AM61">
            <v>808</v>
          </cell>
          <cell r="AN61">
            <v>807</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K63">
            <v>3046</v>
          </cell>
          <cell r="AL63">
            <v>982</v>
          </cell>
          <cell r="AM63">
            <v>2064</v>
          </cell>
          <cell r="AN63">
            <v>2064</v>
          </cell>
          <cell r="AO63">
            <v>464</v>
          </cell>
          <cell r="AP63">
            <v>940</v>
          </cell>
          <cell r="AQ63">
            <v>518</v>
          </cell>
          <cell r="AR63">
            <v>1124</v>
          </cell>
        </row>
        <row r="64">
          <cell r="G64">
            <v>0</v>
          </cell>
          <cell r="T64">
            <v>16</v>
          </cell>
          <cell r="U64">
            <v>84</v>
          </cell>
          <cell r="AH64">
            <v>0</v>
          </cell>
          <cell r="AJ64">
            <v>0</v>
          </cell>
          <cell r="AK64">
            <v>0</v>
          </cell>
          <cell r="AN64">
            <v>0</v>
          </cell>
          <cell r="AO64">
            <v>46</v>
          </cell>
          <cell r="AP64">
            <v>94</v>
          </cell>
          <cell r="AQ64">
            <v>52</v>
          </cell>
          <cell r="AR64">
            <v>112</v>
          </cell>
        </row>
        <row r="65">
          <cell r="F65">
            <v>0</v>
          </cell>
          <cell r="G65">
            <v>0</v>
          </cell>
          <cell r="H65">
            <v>0</v>
          </cell>
          <cell r="P65">
            <v>923</v>
          </cell>
          <cell r="S65">
            <v>3416</v>
          </cell>
          <cell r="X65">
            <v>506</v>
          </cell>
          <cell r="AC65">
            <v>415</v>
          </cell>
          <cell r="AF65">
            <v>454</v>
          </cell>
          <cell r="AG65">
            <v>454</v>
          </cell>
          <cell r="AH65">
            <v>0</v>
          </cell>
          <cell r="AK65">
            <v>5737</v>
          </cell>
          <cell r="AL65">
            <v>946</v>
          </cell>
          <cell r="AM65">
            <v>4791</v>
          </cell>
          <cell r="AN65">
            <v>3870</v>
          </cell>
          <cell r="AP65">
            <v>939</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J67">
            <v>0</v>
          </cell>
          <cell r="AK67">
            <v>-2779</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K68">
            <v>3973.8</v>
          </cell>
          <cell r="AL68">
            <v>1340</v>
          </cell>
          <cell r="AM68">
            <v>2633.8</v>
          </cell>
          <cell r="AN68">
            <v>2633.8</v>
          </cell>
          <cell r="AO68">
            <v>532</v>
          </cell>
          <cell r="AP68">
            <v>1167</v>
          </cell>
          <cell r="AQ68">
            <v>808</v>
          </cell>
          <cell r="AR68">
            <v>1466.8000000000002</v>
          </cell>
        </row>
        <row r="69">
          <cell r="G69">
            <v>0</v>
          </cell>
          <cell r="H69">
            <v>0</v>
          </cell>
          <cell r="P69">
            <v>50</v>
          </cell>
          <cell r="S69">
            <v>312.72727272727275</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K69">
            <v>796.18181818181813</v>
          </cell>
          <cell r="AL69">
            <v>188</v>
          </cell>
          <cell r="AM69">
            <v>608.18181818181813</v>
          </cell>
          <cell r="AN69">
            <v>608.18181818181824</v>
          </cell>
        </row>
        <row r="70">
          <cell r="F70">
            <v>0</v>
          </cell>
          <cell r="G70">
            <v>0</v>
          </cell>
          <cell r="H70">
            <v>0</v>
          </cell>
          <cell r="P70">
            <v>3</v>
          </cell>
          <cell r="S70">
            <v>17</v>
          </cell>
          <cell r="X70">
            <v>10</v>
          </cell>
          <cell r="Y70">
            <v>4</v>
          </cell>
          <cell r="Z70">
            <v>6</v>
          </cell>
          <cell r="AC70">
            <v>8</v>
          </cell>
          <cell r="AD70">
            <v>4</v>
          </cell>
          <cell r="AE70">
            <v>4</v>
          </cell>
          <cell r="AF70">
            <v>6</v>
          </cell>
          <cell r="AG70">
            <v>6</v>
          </cell>
          <cell r="AH70">
            <v>0</v>
          </cell>
          <cell r="AK70">
            <v>44</v>
          </cell>
          <cell r="AL70">
            <v>11</v>
          </cell>
          <cell r="AM70">
            <v>33</v>
          </cell>
          <cell r="AN70">
            <v>33</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K71">
            <v>255</v>
          </cell>
          <cell r="AL71">
            <v>61</v>
          </cell>
          <cell r="AM71">
            <v>194</v>
          </cell>
          <cell r="AN71">
            <v>194</v>
          </cell>
        </row>
        <row r="72">
          <cell r="F72">
            <v>0</v>
          </cell>
          <cell r="G72">
            <v>0</v>
          </cell>
          <cell r="P72">
            <v>83</v>
          </cell>
          <cell r="X72">
            <v>0</v>
          </cell>
          <cell r="AC72">
            <v>0</v>
          </cell>
          <cell r="AF72">
            <v>0</v>
          </cell>
          <cell r="AG72">
            <v>0</v>
          </cell>
          <cell r="AH72">
            <v>0</v>
          </cell>
          <cell r="AK72">
            <v>83</v>
          </cell>
          <cell r="AL72">
            <v>83</v>
          </cell>
          <cell r="AM72">
            <v>0</v>
          </cell>
          <cell r="AN72">
            <v>0</v>
          </cell>
        </row>
        <row r="73">
          <cell r="G73">
            <v>0</v>
          </cell>
          <cell r="S73">
            <v>1558</v>
          </cell>
          <cell r="X73">
            <v>1785</v>
          </cell>
          <cell r="Y73">
            <v>742</v>
          </cell>
          <cell r="Z73">
            <v>1043</v>
          </cell>
          <cell r="AC73">
            <v>633</v>
          </cell>
          <cell r="AD73">
            <v>289</v>
          </cell>
          <cell r="AE73">
            <v>344</v>
          </cell>
          <cell r="AF73">
            <v>530</v>
          </cell>
          <cell r="AG73">
            <v>530</v>
          </cell>
          <cell r="AK73">
            <v>4506</v>
          </cell>
          <cell r="AL73">
            <v>1031</v>
          </cell>
          <cell r="AM73">
            <v>3475</v>
          </cell>
          <cell r="AN73">
            <v>3475</v>
          </cell>
        </row>
        <row r="74">
          <cell r="G74">
            <v>0</v>
          </cell>
          <cell r="S74">
            <v>0</v>
          </cell>
          <cell r="X74">
            <v>0</v>
          </cell>
          <cell r="Z74">
            <v>0</v>
          </cell>
          <cell r="AC74">
            <v>0</v>
          </cell>
          <cell r="AD74">
            <v>0</v>
          </cell>
          <cell r="AE74">
            <v>0</v>
          </cell>
          <cell r="AH74">
            <v>0</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T76">
            <v>0</v>
          </cell>
          <cell r="U76">
            <v>0</v>
          </cell>
          <cell r="Y76">
            <v>0</v>
          </cell>
          <cell r="Z76">
            <v>0</v>
          </cell>
          <cell r="AE76">
            <v>0</v>
          </cell>
          <cell r="AH76">
            <v>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K78">
            <v>2600.9333333333329</v>
          </cell>
          <cell r="AL78">
            <v>996.66666666666663</v>
          </cell>
          <cell r="AM78">
            <v>1604.2666666666664</v>
          </cell>
          <cell r="AN78">
            <v>1604.2666666666667</v>
          </cell>
          <cell r="AR78">
            <v>1604.2666666666664</v>
          </cell>
        </row>
        <row r="79">
          <cell r="G79">
            <v>0</v>
          </cell>
          <cell r="H79">
            <v>0</v>
          </cell>
          <cell r="P79">
            <v>0</v>
          </cell>
          <cell r="S79">
            <v>0</v>
          </cell>
          <cell r="AK79">
            <v>364</v>
          </cell>
          <cell r="AL79">
            <v>164</v>
          </cell>
          <cell r="AM79">
            <v>200</v>
          </cell>
          <cell r="AN79">
            <v>200</v>
          </cell>
          <cell r="AR79">
            <v>200</v>
          </cell>
        </row>
        <row r="80">
          <cell r="F80">
            <v>316</v>
          </cell>
          <cell r="G80">
            <v>85</v>
          </cell>
          <cell r="H80">
            <v>231</v>
          </cell>
          <cell r="P80">
            <v>10.333333333333334</v>
          </cell>
          <cell r="S80">
            <v>30.666666666666671</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K80">
            <v>475.66666666666663</v>
          </cell>
          <cell r="AL80">
            <v>121.33333333333333</v>
          </cell>
          <cell r="AM80">
            <v>354.33333333333331</v>
          </cell>
          <cell r="AN80">
            <v>354.33333333333331</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K81">
            <v>1171.8033333333335</v>
          </cell>
          <cell r="AL81">
            <v>354.66666666666669</v>
          </cell>
          <cell r="AM81">
            <v>817.13666666666677</v>
          </cell>
          <cell r="AN81">
            <v>817.13666666666666</v>
          </cell>
        </row>
        <row r="82">
          <cell r="G82">
            <v>0</v>
          </cell>
          <cell r="H82">
            <v>0</v>
          </cell>
          <cell r="AK82">
            <v>0</v>
          </cell>
          <cell r="AL82">
            <v>0</v>
          </cell>
          <cell r="AM82">
            <v>0</v>
          </cell>
          <cell r="AN82">
            <v>0</v>
          </cell>
        </row>
        <row r="83">
          <cell r="F83">
            <v>0</v>
          </cell>
          <cell r="G83">
            <v>0</v>
          </cell>
          <cell r="H83">
            <v>0</v>
          </cell>
          <cell r="P83">
            <v>14</v>
          </cell>
          <cell r="S83">
            <v>10</v>
          </cell>
          <cell r="X83">
            <v>0</v>
          </cell>
          <cell r="AC83">
            <v>2</v>
          </cell>
          <cell r="AF83">
            <v>43</v>
          </cell>
          <cell r="AG83">
            <v>43</v>
          </cell>
          <cell r="AH83">
            <v>0</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T85">
            <v>403.80543636363632</v>
          </cell>
          <cell r="U85">
            <v>420.28729090909087</v>
          </cell>
          <cell r="V85">
            <v>0</v>
          </cell>
          <cell r="W85">
            <v>0</v>
          </cell>
          <cell r="Y85">
            <v>194</v>
          </cell>
          <cell r="Z85">
            <v>271.95000000000005</v>
          </cell>
          <cell r="AA85">
            <v>0</v>
          </cell>
          <cell r="AB85">
            <v>0</v>
          </cell>
          <cell r="AD85">
            <v>178</v>
          </cell>
          <cell r="AE85">
            <v>210.86</v>
          </cell>
          <cell r="AK85">
            <v>4423.7890909090911</v>
          </cell>
          <cell r="AL85">
            <v>1294.25</v>
          </cell>
          <cell r="AM85">
            <v>3129.5390909090906</v>
          </cell>
          <cell r="AN85">
            <v>877.81000000000006</v>
          </cell>
        </row>
        <row r="86">
          <cell r="AL86">
            <v>30225.916666666664</v>
          </cell>
          <cell r="AN86">
            <v>0</v>
          </cell>
        </row>
        <row r="87">
          <cell r="F87">
            <v>6264</v>
          </cell>
          <cell r="G87">
            <v>6264</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M89">
            <v>0</v>
          </cell>
          <cell r="AN89">
            <v>0</v>
          </cell>
          <cell r="AO89">
            <v>0</v>
          </cell>
          <cell r="AP89">
            <v>0</v>
          </cell>
          <cell r="AQ89">
            <v>0</v>
          </cell>
          <cell r="AR89">
            <v>-1</v>
          </cell>
        </row>
        <row r="90">
          <cell r="F90">
            <v>1151</v>
          </cell>
          <cell r="G90">
            <v>570</v>
          </cell>
          <cell r="H90">
            <v>581</v>
          </cell>
          <cell r="AH90">
            <v>0</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K92">
            <v>-139</v>
          </cell>
          <cell r="AL92">
            <v>-51</v>
          </cell>
          <cell r="AM92">
            <v>-88</v>
          </cell>
          <cell r="AN92">
            <v>-88</v>
          </cell>
          <cell r="AO92">
            <v>0</v>
          </cell>
          <cell r="AP92">
            <v>-25</v>
          </cell>
          <cell r="AQ92">
            <v>-51</v>
          </cell>
          <cell r="AR92">
            <v>-63</v>
          </cell>
        </row>
        <row r="93">
          <cell r="AN93">
            <v>0</v>
          </cell>
        </row>
        <row r="94">
          <cell r="AN94">
            <v>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P97">
            <v>1736</v>
          </cell>
          <cell r="S97">
            <v>3416</v>
          </cell>
          <cell r="X97">
            <v>506</v>
          </cell>
          <cell r="AC97">
            <v>415</v>
          </cell>
          <cell r="AD97">
            <v>25802.811515151516</v>
          </cell>
          <cell r="AF97">
            <v>454</v>
          </cell>
          <cell r="AG97">
            <v>454</v>
          </cell>
          <cell r="AH97">
            <v>0</v>
          </cell>
          <cell r="AJ97">
            <v>0</v>
          </cell>
          <cell r="AK97">
            <v>6977</v>
          </cell>
        </row>
        <row r="98">
          <cell r="P98">
            <v>1010</v>
          </cell>
          <cell r="S98">
            <v>3280</v>
          </cell>
          <cell r="X98">
            <v>170</v>
          </cell>
          <cell r="AC98">
            <v>0</v>
          </cell>
        </row>
        <row r="99">
          <cell r="P99">
            <v>923</v>
          </cell>
          <cell r="S99">
            <v>3416</v>
          </cell>
          <cell r="X99">
            <v>506</v>
          </cell>
          <cell r="AC99">
            <v>415</v>
          </cell>
          <cell r="AF99">
            <v>454</v>
          </cell>
          <cell r="AG99">
            <v>454</v>
          </cell>
          <cell r="AH99">
            <v>0</v>
          </cell>
          <cell r="AK99">
            <v>5737</v>
          </cell>
          <cell r="AL99">
            <v>109509.14393939395</v>
          </cell>
          <cell r="AM99">
            <v>46269.90741929959</v>
          </cell>
        </row>
        <row r="100">
          <cell r="F100">
            <v>0</v>
          </cell>
          <cell r="X100">
            <v>0</v>
          </cell>
          <cell r="AK100">
            <v>0</v>
          </cell>
        </row>
        <row r="101">
          <cell r="F101">
            <v>427</v>
          </cell>
          <cell r="P101">
            <v>813</v>
          </cell>
          <cell r="S101">
            <v>0</v>
          </cell>
          <cell r="X101">
            <v>0</v>
          </cell>
          <cell r="AC101">
            <v>0</v>
          </cell>
          <cell r="AF101">
            <v>0</v>
          </cell>
          <cell r="AG101">
            <v>0</v>
          </cell>
          <cell r="AH101">
            <v>0</v>
          </cell>
          <cell r="AK101">
            <v>1240</v>
          </cell>
        </row>
        <row r="102">
          <cell r="S102">
            <v>0</v>
          </cell>
        </row>
        <row r="103">
          <cell r="F103">
            <v>0</v>
          </cell>
          <cell r="S103">
            <v>0</v>
          </cell>
          <cell r="X103">
            <v>0</v>
          </cell>
        </row>
        <row r="105">
          <cell r="AK105">
            <v>0</v>
          </cell>
        </row>
        <row r="106">
          <cell r="AK106">
            <v>0</v>
          </cell>
        </row>
        <row r="107">
          <cell r="F107">
            <v>0</v>
          </cell>
          <cell r="P107">
            <v>0</v>
          </cell>
          <cell r="S107">
            <v>0</v>
          </cell>
          <cell r="X107">
            <v>0</v>
          </cell>
          <cell r="AC107">
            <v>0</v>
          </cell>
          <cell r="AF107">
            <v>0</v>
          </cell>
          <cell r="AG107">
            <v>0</v>
          </cell>
          <cell r="AH107">
            <v>0</v>
          </cell>
          <cell r="AK107">
            <v>0</v>
          </cell>
        </row>
        <row r="108">
          <cell r="S108">
            <v>0</v>
          </cell>
          <cell r="AC108">
            <v>0</v>
          </cell>
          <cell r="AF108">
            <v>0</v>
          </cell>
          <cell r="AG108">
            <v>0</v>
          </cell>
          <cell r="AH108">
            <v>0</v>
          </cell>
          <cell r="AK108">
            <v>0</v>
          </cell>
        </row>
        <row r="109">
          <cell r="F109">
            <v>0</v>
          </cell>
          <cell r="P109">
            <v>0</v>
          </cell>
          <cell r="S109">
            <v>0</v>
          </cell>
          <cell r="AC109">
            <v>0</v>
          </cell>
          <cell r="AF109">
            <v>0</v>
          </cell>
          <cell r="AG109">
            <v>0</v>
          </cell>
          <cell r="AH109">
            <v>0</v>
          </cell>
          <cell r="AK109">
            <v>0</v>
          </cell>
        </row>
        <row r="110">
          <cell r="F110">
            <v>0</v>
          </cell>
          <cell r="P110">
            <v>0</v>
          </cell>
          <cell r="S110">
            <v>0</v>
          </cell>
          <cell r="X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AC114">
            <v>0</v>
          </cell>
          <cell r="AG114">
            <v>0</v>
          </cell>
          <cell r="AH114">
            <v>0</v>
          </cell>
          <cell r="AK114">
            <v>0</v>
          </cell>
          <cell r="AM114">
            <v>0</v>
          </cell>
        </row>
        <row r="115">
          <cell r="F115">
            <v>0</v>
          </cell>
          <cell r="P115">
            <v>0</v>
          </cell>
          <cell r="S115">
            <v>0</v>
          </cell>
          <cell r="AH115">
            <v>0</v>
          </cell>
          <cell r="AK115">
            <v>0</v>
          </cell>
        </row>
        <row r="116">
          <cell r="F116">
            <v>0</v>
          </cell>
          <cell r="P116">
            <v>0</v>
          </cell>
          <cell r="S116">
            <v>0</v>
          </cell>
          <cell r="AC116">
            <v>0</v>
          </cell>
          <cell r="AG116">
            <v>0</v>
          </cell>
          <cell r="AH116">
            <v>0</v>
          </cell>
          <cell r="AK116">
            <v>0</v>
          </cell>
          <cell r="AL116">
            <v>0</v>
          </cell>
          <cell r="AM116">
            <v>0</v>
          </cell>
        </row>
        <row r="117">
          <cell r="P117">
            <v>0</v>
          </cell>
          <cell r="S117">
            <v>0</v>
          </cell>
          <cell r="AC117">
            <v>0</v>
          </cell>
          <cell r="AG117">
            <v>0</v>
          </cell>
          <cell r="AH117">
            <v>0</v>
          </cell>
          <cell r="AK117">
            <v>0</v>
          </cell>
        </row>
        <row r="118">
          <cell r="F118">
            <v>0</v>
          </cell>
          <cell r="P118">
            <v>0</v>
          </cell>
          <cell r="S118">
            <v>0</v>
          </cell>
          <cell r="AC118">
            <v>0</v>
          </cell>
          <cell r="AF118">
            <v>0</v>
          </cell>
          <cell r="AG118">
            <v>0</v>
          </cell>
          <cell r="AH118">
            <v>0</v>
          </cell>
          <cell r="AK118">
            <v>0</v>
          </cell>
        </row>
        <row r="119">
          <cell r="P119">
            <v>0</v>
          </cell>
          <cell r="S119">
            <v>0</v>
          </cell>
          <cell r="X119">
            <v>0</v>
          </cell>
          <cell r="AC119">
            <v>0</v>
          </cell>
          <cell r="AG119">
            <v>0</v>
          </cell>
          <cell r="AH119">
            <v>0</v>
          </cell>
          <cell r="AK119">
            <v>0</v>
          </cell>
        </row>
        <row r="120">
          <cell r="F120">
            <v>100</v>
          </cell>
          <cell r="AK120">
            <v>100</v>
          </cell>
        </row>
        <row r="121">
          <cell r="S121">
            <v>0</v>
          </cell>
          <cell r="X121">
            <v>0</v>
          </cell>
          <cell r="AF121">
            <v>0</v>
          </cell>
          <cell r="AK121">
            <v>0</v>
          </cell>
        </row>
        <row r="122">
          <cell r="F122">
            <v>4000</v>
          </cell>
          <cell r="AK122">
            <v>4000</v>
          </cell>
        </row>
        <row r="123">
          <cell r="AK123">
            <v>0</v>
          </cell>
        </row>
        <row r="124">
          <cell r="AK124">
            <v>0</v>
          </cell>
          <cell r="AL124">
            <v>396.87424242423458</v>
          </cell>
        </row>
        <row r="125">
          <cell r="F125">
            <v>0</v>
          </cell>
          <cell r="AK125">
            <v>0</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4100</v>
          </cell>
          <cell r="AO126">
            <v>0</v>
          </cell>
          <cell r="AP126">
            <v>0</v>
          </cell>
          <cell r="AQ126">
            <v>0</v>
          </cell>
          <cell r="AR126">
            <v>0</v>
          </cell>
        </row>
        <row r="127">
          <cell r="F127">
            <v>4527</v>
          </cell>
          <cell r="G127">
            <v>0</v>
          </cell>
          <cell r="H127">
            <v>0</v>
          </cell>
          <cell r="P127">
            <v>813</v>
          </cell>
          <cell r="S127">
            <v>0</v>
          </cell>
          <cell r="X127">
            <v>0</v>
          </cell>
          <cell r="Y127">
            <v>0</v>
          </cell>
          <cell r="Z127">
            <v>0</v>
          </cell>
          <cell r="AC127">
            <v>0</v>
          </cell>
          <cell r="AD127">
            <v>0</v>
          </cell>
          <cell r="AE127">
            <v>0</v>
          </cell>
          <cell r="AF127">
            <v>0</v>
          </cell>
          <cell r="AG127">
            <v>0</v>
          </cell>
          <cell r="AH127">
            <v>0</v>
          </cell>
          <cell r="AJ127">
            <v>0</v>
          </cell>
          <cell r="AK127">
            <v>4100</v>
          </cell>
        </row>
        <row r="128">
          <cell r="AK128">
            <v>4496.8742424242346</v>
          </cell>
          <cell r="AL128">
            <v>5340</v>
          </cell>
        </row>
        <row r="129">
          <cell r="AK129">
            <v>4496.8742424242346</v>
          </cell>
        </row>
        <row r="130">
          <cell r="AK130">
            <v>6424.1060606060491</v>
          </cell>
          <cell r="AL130">
            <v>10691.092580700395</v>
          </cell>
          <cell r="AM130">
            <v>-5132.2365200943386</v>
          </cell>
        </row>
        <row r="132">
          <cell r="AK132">
            <v>1927.2318181818146</v>
          </cell>
          <cell r="AO132">
            <v>0</v>
          </cell>
        </row>
        <row r="135">
          <cell r="AK135">
            <v>58108</v>
          </cell>
          <cell r="AM135">
            <v>58108</v>
          </cell>
          <cell r="AO135">
            <v>0</v>
          </cell>
          <cell r="AQ135">
            <v>0</v>
          </cell>
        </row>
        <row r="136">
          <cell r="AK136">
            <v>-5132.2365200943386</v>
          </cell>
          <cell r="AO136">
            <v>0</v>
          </cell>
        </row>
        <row r="137">
          <cell r="AK137">
            <v>36.78</v>
          </cell>
          <cell r="AO137" t="e">
            <v>#DIV/0!</v>
          </cell>
        </row>
        <row r="138">
          <cell r="AK138">
            <v>40.03</v>
          </cell>
          <cell r="AO138" t="e">
            <v>#DIV/0!</v>
          </cell>
        </row>
        <row r="139">
          <cell r="AK139">
            <v>0</v>
          </cell>
          <cell r="AO139">
            <v>0</v>
          </cell>
        </row>
        <row r="141">
          <cell r="AK141">
            <v>14.4</v>
          </cell>
          <cell r="AO141" t="e">
            <v>#DIV/0!</v>
          </cell>
        </row>
        <row r="143">
          <cell r="AJ143">
            <v>0</v>
          </cell>
          <cell r="AK143">
            <v>11.7</v>
          </cell>
          <cell r="AO143" t="e">
            <v>#DIV/0!</v>
          </cell>
        </row>
        <row r="144">
          <cell r="AK144">
            <v>56960</v>
          </cell>
          <cell r="AL144">
            <v>56960</v>
          </cell>
        </row>
        <row r="146">
          <cell r="AJ146">
            <v>300</v>
          </cell>
        </row>
        <row r="147">
          <cell r="AK147">
            <v>5857.1428571428578</v>
          </cell>
          <cell r="AL147">
            <v>-46268.907419299605</v>
          </cell>
          <cell r="AM147">
            <v>-63240.236520094339</v>
          </cell>
        </row>
        <row r="148">
          <cell r="S148">
            <v>0</v>
          </cell>
          <cell r="AK148">
            <v>865.25</v>
          </cell>
        </row>
        <row r="150">
          <cell r="AJ150">
            <v>0</v>
          </cell>
          <cell r="AK150">
            <v>115068</v>
          </cell>
          <cell r="AL150">
            <v>56960</v>
          </cell>
          <cell r="AM150">
            <v>58108</v>
          </cell>
          <cell r="AO150">
            <v>0</v>
          </cell>
        </row>
        <row r="151">
          <cell r="AK151">
            <v>0</v>
          </cell>
        </row>
        <row r="152">
          <cell r="AK152">
            <v>115068</v>
          </cell>
          <cell r="AL152">
            <v>56960</v>
          </cell>
          <cell r="AM152">
            <v>58108</v>
          </cell>
        </row>
        <row r="153">
          <cell r="AK153">
            <v>0</v>
          </cell>
          <cell r="AO153">
            <v>2093</v>
          </cell>
          <cell r="AP153">
            <v>5098</v>
          </cell>
          <cell r="AQ153">
            <v>4891.9653693155615</v>
          </cell>
          <cell r="AR153">
            <v>11328.349456446114</v>
          </cell>
        </row>
        <row r="154">
          <cell r="AK154">
            <v>5.9</v>
          </cell>
          <cell r="AL154">
            <v>23.1</v>
          </cell>
          <cell r="AM154">
            <v>-8.1</v>
          </cell>
        </row>
        <row r="155">
          <cell r="AK155">
            <v>5.348542273679354</v>
          </cell>
          <cell r="AL155">
            <v>-100</v>
          </cell>
          <cell r="AM155">
            <v>-100</v>
          </cell>
        </row>
        <row r="156">
          <cell r="AL156">
            <v>0</v>
          </cell>
          <cell r="AM156">
            <v>0</v>
          </cell>
        </row>
        <row r="158">
          <cell r="F158">
            <v>0</v>
          </cell>
          <cell r="P158">
            <v>0</v>
          </cell>
          <cell r="S158">
            <v>0</v>
          </cell>
          <cell r="X158">
            <v>0</v>
          </cell>
          <cell r="AC158">
            <v>0</v>
          </cell>
          <cell r="AJ158">
            <v>142</v>
          </cell>
          <cell r="AK158">
            <v>0</v>
          </cell>
        </row>
        <row r="159">
          <cell r="F159">
            <v>320</v>
          </cell>
          <cell r="P159">
            <v>720</v>
          </cell>
          <cell r="S159">
            <v>1362.8000000000002</v>
          </cell>
          <cell r="X159">
            <v>796.80000000000007</v>
          </cell>
          <cell r="AC159">
            <v>439.20000000000005</v>
          </cell>
          <cell r="AF159">
            <v>312.8</v>
          </cell>
          <cell r="AG159">
            <v>313</v>
          </cell>
          <cell r="AH159">
            <v>-0.19999999999998863</v>
          </cell>
          <cell r="AK159">
            <v>3951.6000000000004</v>
          </cell>
        </row>
        <row r="160">
          <cell r="F160">
            <v>320</v>
          </cell>
          <cell r="P160">
            <v>340</v>
          </cell>
          <cell r="S160">
            <v>416</v>
          </cell>
          <cell r="X160">
            <v>560</v>
          </cell>
          <cell r="AC160">
            <v>260.8</v>
          </cell>
          <cell r="AF160">
            <v>141.6</v>
          </cell>
          <cell r="AG160">
            <v>142</v>
          </cell>
          <cell r="AH160">
            <v>-0.40000000000000568</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K161">
            <v>1017.6</v>
          </cell>
        </row>
        <row r="162">
          <cell r="P162">
            <v>100</v>
          </cell>
          <cell r="S162">
            <v>101</v>
          </cell>
          <cell r="X162">
            <v>118</v>
          </cell>
          <cell r="AB162">
            <v>9</v>
          </cell>
          <cell r="AC162">
            <v>29</v>
          </cell>
          <cell r="AF162">
            <v>74</v>
          </cell>
          <cell r="AG162">
            <v>74</v>
          </cell>
          <cell r="AK162">
            <v>348</v>
          </cell>
        </row>
        <row r="163">
          <cell r="AK163">
            <v>0</v>
          </cell>
        </row>
        <row r="164">
          <cell r="F164">
            <v>14.170833333333334</v>
          </cell>
          <cell r="AK164">
            <v>14.170833333333334</v>
          </cell>
        </row>
        <row r="165">
          <cell r="P165">
            <v>152</v>
          </cell>
          <cell r="S165">
            <v>428.72727272727275</v>
          </cell>
          <cell r="X165">
            <v>248.36363636363637</v>
          </cell>
          <cell r="AC165">
            <v>191.18181818181819</v>
          </cell>
          <cell r="AF165">
            <v>157.90909090909091</v>
          </cell>
          <cell r="AG165">
            <v>157.90909090909091</v>
          </cell>
          <cell r="AK165">
            <v>1020.2727272727273</v>
          </cell>
        </row>
        <row r="166">
          <cell r="F166">
            <v>260</v>
          </cell>
          <cell r="S166">
            <v>934.07272727272743</v>
          </cell>
          <cell r="X166">
            <v>548.43636363636369</v>
          </cell>
          <cell r="AC166">
            <v>248.01818181818186</v>
          </cell>
          <cell r="AK166">
            <v>1990.5272727272729</v>
          </cell>
        </row>
        <row r="167">
          <cell r="S167">
            <v>1362.8000000000002</v>
          </cell>
          <cell r="X167">
            <v>796.80000000000007</v>
          </cell>
          <cell r="AC167">
            <v>439.20000000000005</v>
          </cell>
        </row>
        <row r="168">
          <cell r="F168">
            <v>60</v>
          </cell>
          <cell r="P168">
            <v>0</v>
          </cell>
          <cell r="S168">
            <v>0</v>
          </cell>
          <cell r="X168">
            <v>0</v>
          </cell>
          <cell r="AC168">
            <v>0</v>
          </cell>
          <cell r="AK168">
            <v>60</v>
          </cell>
        </row>
        <row r="169">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J171">
            <v>0</v>
          </cell>
          <cell r="AK171">
            <v>6977</v>
          </cell>
        </row>
        <row r="172">
          <cell r="F172">
            <v>0</v>
          </cell>
          <cell r="G172">
            <v>0</v>
          </cell>
          <cell r="H172">
            <v>0</v>
          </cell>
          <cell r="P172">
            <v>0</v>
          </cell>
          <cell r="R172">
            <v>0</v>
          </cell>
          <cell r="S172">
            <v>0</v>
          </cell>
          <cell r="T172">
            <v>0</v>
          </cell>
          <cell r="U172">
            <v>0</v>
          </cell>
          <cell r="V172">
            <v>0</v>
          </cell>
          <cell r="W172">
            <v>0</v>
          </cell>
          <cell r="X172">
            <v>0</v>
          </cell>
          <cell r="Y172">
            <v>0</v>
          </cell>
          <cell r="Z172">
            <v>0</v>
          </cell>
          <cell r="AA172">
            <v>0</v>
          </cell>
          <cell r="AB172">
            <v>0</v>
          </cell>
          <cell r="AC172">
            <v>0</v>
          </cell>
          <cell r="AE172">
            <v>0</v>
          </cell>
          <cell r="AF172">
            <v>0</v>
          </cell>
          <cell r="AG172">
            <v>0</v>
          </cell>
          <cell r="AH172">
            <v>0</v>
          </cell>
          <cell r="AJ172">
            <v>0</v>
          </cell>
          <cell r="AK172">
            <v>0</v>
          </cell>
        </row>
        <row r="173">
          <cell r="F173">
            <v>0</v>
          </cell>
          <cell r="AG173">
            <v>0</v>
          </cell>
          <cell r="AK173">
            <v>0</v>
          </cell>
        </row>
        <row r="174">
          <cell r="AK174">
            <v>0</v>
          </cell>
        </row>
        <row r="175">
          <cell r="F175">
            <v>4000</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row>
        <row r="178">
          <cell r="F178">
            <v>0</v>
          </cell>
          <cell r="P178">
            <v>-51</v>
          </cell>
          <cell r="Q178">
            <v>0</v>
          </cell>
          <cell r="R178">
            <v>0</v>
          </cell>
          <cell r="S178">
            <v>-76.333333333333329</v>
          </cell>
          <cell r="T178">
            <v>13.666666666666666</v>
          </cell>
          <cell r="U178">
            <v>0</v>
          </cell>
          <cell r="V178">
            <v>0</v>
          </cell>
          <cell r="W178">
            <v>0</v>
          </cell>
          <cell r="X178">
            <v>400</v>
          </cell>
          <cell r="AA178">
            <v>0</v>
          </cell>
          <cell r="AB178">
            <v>0</v>
          </cell>
          <cell r="AC178">
            <v>13.333333333333334</v>
          </cell>
          <cell r="AF178">
            <v>-0.7</v>
          </cell>
          <cell r="AG178">
            <v>2</v>
          </cell>
          <cell r="AH178">
            <v>-2.7</v>
          </cell>
          <cell r="AJ178">
            <v>0</v>
          </cell>
          <cell r="AK178">
            <v>2215.2318181818146</v>
          </cell>
          <cell r="AO178">
            <v>172</v>
          </cell>
          <cell r="AP178">
            <v>221</v>
          </cell>
          <cell r="AQ178">
            <v>-51</v>
          </cell>
          <cell r="AR178">
            <v>-54</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AO182"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O190">
            <v>66</v>
          </cell>
        </row>
        <row r="191">
          <cell r="P191">
            <v>0</v>
          </cell>
          <cell r="S191">
            <v>192.5</v>
          </cell>
          <cell r="X191">
            <v>192.5</v>
          </cell>
          <cell r="AC191">
            <v>192.5</v>
          </cell>
          <cell r="AK191">
            <v>192.5</v>
          </cell>
          <cell r="AO191">
            <v>0</v>
          </cell>
        </row>
        <row r="192">
          <cell r="S192">
            <v>19500</v>
          </cell>
          <cell r="X192">
            <v>22503</v>
          </cell>
          <cell r="AC192">
            <v>21502</v>
          </cell>
          <cell r="AK192">
            <v>63506</v>
          </cell>
          <cell r="AO192">
            <v>0</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cell r="AO200">
            <v>75.839416058394164</v>
          </cell>
        </row>
        <row r="201">
          <cell r="X201">
            <v>5.7</v>
          </cell>
          <cell r="AC201">
            <v>5.9</v>
          </cell>
          <cell r="AK201">
            <v>11.600000000000001</v>
          </cell>
          <cell r="AO201">
            <v>103.9</v>
          </cell>
        </row>
        <row r="202">
          <cell r="F202">
            <v>75</v>
          </cell>
          <cell r="AJ202">
            <v>0</v>
          </cell>
          <cell r="AO202" t="e">
            <v>#DIV/0!</v>
          </cell>
          <cell r="AR202">
            <v>75</v>
          </cell>
        </row>
        <row r="203">
          <cell r="S203">
            <v>601.41999999999996</v>
          </cell>
          <cell r="X203">
            <v>601.41999999999996</v>
          </cell>
          <cell r="AC203">
            <v>601.41999999999996</v>
          </cell>
          <cell r="AK203">
            <v>601.41999999999996</v>
          </cell>
          <cell r="AO203">
            <v>195.28</v>
          </cell>
        </row>
        <row r="204">
          <cell r="S204">
            <v>0</v>
          </cell>
          <cell r="X204">
            <v>2466</v>
          </cell>
          <cell r="AC204">
            <v>2526</v>
          </cell>
          <cell r="AK204">
            <v>4992</v>
          </cell>
          <cell r="AO204">
            <v>14810</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cell r="AO208">
            <v>41.55</v>
          </cell>
          <cell r="AP208">
            <v>41.55</v>
          </cell>
          <cell r="AQ208">
            <v>41.55</v>
          </cell>
          <cell r="AR208" t="str">
            <v/>
          </cell>
        </row>
        <row r="209">
          <cell r="AM209">
            <v>0</v>
          </cell>
          <cell r="AO209">
            <v>52</v>
          </cell>
          <cell r="AP209">
            <v>52</v>
          </cell>
        </row>
        <row r="210">
          <cell r="X210">
            <v>24969</v>
          </cell>
          <cell r="AC210">
            <v>24028</v>
          </cell>
          <cell r="AK210">
            <v>68498</v>
          </cell>
          <cell r="AL210">
            <v>23068</v>
          </cell>
          <cell r="AM210">
            <v>45430</v>
          </cell>
          <cell r="AO210">
            <v>14862</v>
          </cell>
          <cell r="AP210">
            <v>3164.427048260382</v>
          </cell>
          <cell r="AQ210">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S260">
            <v>9516.0260606060619</v>
          </cell>
          <cell r="X260">
            <v>3231.389696969698</v>
          </cell>
          <cell r="AC260">
            <v>1662.8115151515158</v>
          </cell>
          <cell r="AF260">
            <v>4222.1842424242423</v>
          </cell>
          <cell r="AG260">
            <v>3452</v>
          </cell>
          <cell r="AH260">
            <v>770.05090909090904</v>
          </cell>
          <cell r="AJ260">
            <v>7599</v>
          </cell>
          <cell r="AK260">
            <v>28662.328181818182</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J262">
            <v>0</v>
          </cell>
          <cell r="AK262">
            <v>116430.57251082252</v>
          </cell>
          <cell r="AM262">
            <v>115933.25</v>
          </cell>
        </row>
        <row r="263">
          <cell r="F263">
            <v>9201.1285714285732</v>
          </cell>
          <cell r="G263">
            <v>1693.9907526329307</v>
          </cell>
          <cell r="H263">
            <v>3557.0092473670693</v>
          </cell>
          <cell r="P263">
            <v>1563</v>
          </cell>
          <cell r="S263">
            <v>3562.133333333335</v>
          </cell>
          <cell r="T263">
            <v>3294.9799999999996</v>
          </cell>
          <cell r="U263">
            <v>761.95333333333315</v>
          </cell>
          <cell r="X263">
            <v>1892.0033333333345</v>
          </cell>
          <cell r="Y263">
            <v>746</v>
          </cell>
          <cell r="Z263">
            <v>1049.8033333333306</v>
          </cell>
          <cell r="AC263">
            <v>692.93333333333385</v>
          </cell>
          <cell r="AD263">
            <v>172</v>
          </cell>
          <cell r="AE263">
            <v>204.13333333333395</v>
          </cell>
          <cell r="AF263">
            <v>957.66666666666663</v>
          </cell>
          <cell r="AG263">
            <v>902.99999999999989</v>
          </cell>
          <cell r="AH263">
            <v>54.53333333333336</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94803.728571428568</v>
          </cell>
        </row>
        <row r="265">
          <cell r="F265">
            <v>68497</v>
          </cell>
          <cell r="AK265">
            <v>68497</v>
          </cell>
        </row>
        <row r="266">
          <cell r="F266">
            <v>15510</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6694.7285714285717</v>
          </cell>
        </row>
        <row r="268">
          <cell r="F268">
            <v>413.3</v>
          </cell>
          <cell r="AK268">
            <v>413.3</v>
          </cell>
        </row>
        <row r="269">
          <cell r="F269">
            <v>0</v>
          </cell>
          <cell r="AK269">
            <v>0</v>
          </cell>
        </row>
        <row r="270">
          <cell r="F270">
            <v>1581.4285714285716</v>
          </cell>
          <cell r="AK270">
            <v>1581.4285714285716</v>
          </cell>
        </row>
        <row r="271">
          <cell r="F271">
            <v>3500</v>
          </cell>
          <cell r="AK271">
            <v>3500</v>
          </cell>
        </row>
        <row r="272">
          <cell r="F272">
            <v>0</v>
          </cell>
          <cell r="AK272">
            <v>0</v>
          </cell>
        </row>
        <row r="273">
          <cell r="F273">
            <v>1200</v>
          </cell>
          <cell r="P273">
            <v>0</v>
          </cell>
          <cell r="S273">
            <v>0</v>
          </cell>
          <cell r="X273">
            <v>0</v>
          </cell>
          <cell r="AC273">
            <v>0</v>
          </cell>
          <cell r="AF273">
            <v>0</v>
          </cell>
          <cell r="AG273">
            <v>0</v>
          </cell>
          <cell r="AH273">
            <v>0</v>
          </cell>
          <cell r="AK273">
            <v>1200</v>
          </cell>
        </row>
        <row r="274">
          <cell r="F274">
            <v>4100</v>
          </cell>
          <cell r="AK274">
            <v>4100</v>
          </cell>
        </row>
        <row r="275">
          <cell r="F275">
            <v>2</v>
          </cell>
          <cell r="P275">
            <v>0</v>
          </cell>
          <cell r="S275">
            <v>0</v>
          </cell>
          <cell r="X275">
            <v>0</v>
          </cell>
          <cell r="AC275">
            <v>0</v>
          </cell>
          <cell r="AF275">
            <v>0</v>
          </cell>
          <cell r="AG275">
            <v>0</v>
          </cell>
          <cell r="AH275">
            <v>0</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K276">
            <v>123466.05675324675</v>
          </cell>
        </row>
        <row r="277">
          <cell r="F277">
            <v>1796</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K277">
            <v>15573.473333333333</v>
          </cell>
        </row>
        <row r="278">
          <cell r="F278">
            <v>587</v>
          </cell>
          <cell r="G278">
            <v>158</v>
          </cell>
          <cell r="H278">
            <v>429</v>
          </cell>
          <cell r="P278">
            <v>946.25</v>
          </cell>
          <cell r="S278">
            <v>1561.82</v>
          </cell>
          <cell r="T278">
            <v>554.80543636363632</v>
          </cell>
          <cell r="U278">
            <v>577.28729090909087</v>
          </cell>
          <cell r="X278">
            <v>640.95000000000005</v>
          </cell>
          <cell r="Y278">
            <v>164</v>
          </cell>
          <cell r="Z278">
            <v>228.58636363636367</v>
          </cell>
          <cell r="AC278">
            <v>535.86</v>
          </cell>
          <cell r="AD278">
            <v>158</v>
          </cell>
          <cell r="AE278">
            <v>186.67818181818183</v>
          </cell>
          <cell r="AF278">
            <v>1759.96</v>
          </cell>
          <cell r="AG278">
            <v>1532.909090909091</v>
          </cell>
          <cell r="AH278">
            <v>227.05090909090904</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K280">
            <v>4810</v>
          </cell>
        </row>
        <row r="281">
          <cell r="F281">
            <v>122</v>
          </cell>
          <cell r="P281">
            <v>367</v>
          </cell>
          <cell r="S281">
            <v>688</v>
          </cell>
          <cell r="X281">
            <v>93</v>
          </cell>
          <cell r="AC281">
            <v>90</v>
          </cell>
          <cell r="AF281">
            <v>508</v>
          </cell>
          <cell r="AG281">
            <v>420</v>
          </cell>
          <cell r="AH281">
            <v>88</v>
          </cell>
          <cell r="AK281">
            <v>1902</v>
          </cell>
        </row>
        <row r="282">
          <cell r="F282">
            <v>700</v>
          </cell>
          <cell r="P282">
            <v>20</v>
          </cell>
          <cell r="S282">
            <v>21</v>
          </cell>
          <cell r="X282">
            <v>70</v>
          </cell>
          <cell r="AC282">
            <v>25</v>
          </cell>
          <cell r="AF282">
            <v>15</v>
          </cell>
          <cell r="AG282">
            <v>15</v>
          </cell>
          <cell r="AH282">
            <v>0</v>
          </cell>
          <cell r="AK282">
            <v>1056</v>
          </cell>
        </row>
        <row r="283">
          <cell r="F283">
            <v>60</v>
          </cell>
          <cell r="P283">
            <v>370</v>
          </cell>
          <cell r="S283">
            <v>480</v>
          </cell>
          <cell r="X283">
            <v>100</v>
          </cell>
          <cell r="AC283">
            <v>100</v>
          </cell>
          <cell r="AF283">
            <v>0</v>
          </cell>
          <cell r="AG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K285">
            <v>3705.333333333333</v>
          </cell>
        </row>
        <row r="286">
          <cell r="F286">
            <v>0</v>
          </cell>
          <cell r="P286">
            <v>0</v>
          </cell>
          <cell r="S286">
            <v>0</v>
          </cell>
          <cell r="X286">
            <v>5</v>
          </cell>
          <cell r="AC286">
            <v>0</v>
          </cell>
          <cell r="AF286">
            <v>0</v>
          </cell>
          <cell r="AG286">
            <v>0</v>
          </cell>
          <cell r="AH286">
            <v>0</v>
          </cell>
          <cell r="AK286">
            <v>5</v>
          </cell>
        </row>
        <row r="287">
          <cell r="F287">
            <v>7</v>
          </cell>
          <cell r="P287">
            <v>58.666666666666664</v>
          </cell>
          <cell r="S287">
            <v>2370</v>
          </cell>
          <cell r="X287">
            <v>0</v>
          </cell>
          <cell r="AC287">
            <v>0</v>
          </cell>
          <cell r="AF287">
            <v>900.66666666666663</v>
          </cell>
          <cell r="AG287">
            <v>500</v>
          </cell>
          <cell r="AH287">
            <v>400.66666666666663</v>
          </cell>
          <cell r="AK287">
            <v>3336.333333333333</v>
          </cell>
        </row>
        <row r="288">
          <cell r="AK288">
            <v>364</v>
          </cell>
        </row>
        <row r="289">
          <cell r="S289">
            <v>250</v>
          </cell>
          <cell r="AH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K290">
            <v>107892.58341991341</v>
          </cell>
        </row>
        <row r="291">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K292">
            <v>14068.188181818183</v>
          </cell>
        </row>
        <row r="293">
          <cell r="F293">
            <v>427</v>
          </cell>
          <cell r="P293">
            <v>1366</v>
          </cell>
          <cell r="S293">
            <v>2686</v>
          </cell>
          <cell r="X293">
            <v>406</v>
          </cell>
          <cell r="AC293">
            <v>315</v>
          </cell>
          <cell r="AF293">
            <v>454</v>
          </cell>
          <cell r="AG293">
            <v>461</v>
          </cell>
          <cell r="AH293">
            <v>0</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K294">
            <v>2434.4181818181823</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P299">
            <v>41.333333333333336</v>
          </cell>
          <cell r="S299">
            <v>352.99999999999994</v>
          </cell>
          <cell r="X299">
            <v>561</v>
          </cell>
          <cell r="AC299">
            <v>264.33333333333331</v>
          </cell>
          <cell r="AF299">
            <v>179.03333333333333</v>
          </cell>
          <cell r="AG299">
            <v>135</v>
          </cell>
          <cell r="AH299">
            <v>44.033333333333346</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K300">
            <v>4267.7366666666667</v>
          </cell>
        </row>
        <row r="301">
          <cell r="P301">
            <v>0</v>
          </cell>
          <cell r="AF301">
            <v>0</v>
          </cell>
          <cell r="AG301">
            <v>0</v>
          </cell>
          <cell r="AH301">
            <v>0</v>
          </cell>
          <cell r="AK301">
            <v>0</v>
          </cell>
        </row>
        <row r="302">
          <cell r="F302">
            <v>0</v>
          </cell>
          <cell r="P302">
            <v>-51</v>
          </cell>
          <cell r="S302">
            <v>-90</v>
          </cell>
          <cell r="X302">
            <v>0</v>
          </cell>
          <cell r="AC302">
            <v>0</v>
          </cell>
          <cell r="AF302">
            <v>-1</v>
          </cell>
          <cell r="AG302">
            <v>2</v>
          </cell>
          <cell r="AH302">
            <v>-3</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K303">
            <v>107892.58341991341</v>
          </cell>
        </row>
        <row r="304">
          <cell r="AH304">
            <v>191</v>
          </cell>
          <cell r="AK304">
            <v>0</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K306">
            <v>107892.58341991341</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K311">
            <v>107892.58341991341</v>
          </cell>
        </row>
        <row r="312">
          <cell r="AK312">
            <v>0</v>
          </cell>
        </row>
        <row r="313">
          <cell r="P313">
            <v>0</v>
          </cell>
          <cell r="AK313">
            <v>0</v>
          </cell>
        </row>
        <row r="314">
          <cell r="S314">
            <v>0</v>
          </cell>
          <cell r="AK314">
            <v>0</v>
          </cell>
        </row>
        <row r="315">
          <cell r="F315">
            <v>4000</v>
          </cell>
          <cell r="AK315">
            <v>4000</v>
          </cell>
        </row>
        <row r="316">
          <cell r="S316">
            <v>0</v>
          </cell>
        </row>
        <row r="317">
          <cell r="F317">
            <v>0</v>
          </cell>
          <cell r="AK317">
            <v>0</v>
          </cell>
        </row>
        <row r="318">
          <cell r="AK318">
            <v>0</v>
          </cell>
        </row>
        <row r="320">
          <cell r="AK320">
            <v>0</v>
          </cell>
        </row>
        <row r="321">
          <cell r="S321">
            <v>0</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31">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K332">
            <v>1806</v>
          </cell>
          <cell r="AM332">
            <v>1326</v>
          </cell>
        </row>
        <row r="333">
          <cell r="AJ333">
            <v>36</v>
          </cell>
          <cell r="AK333">
            <v>6694.7285714285717</v>
          </cell>
          <cell r="AM333">
            <v>6694.7285714285717</v>
          </cell>
        </row>
        <row r="334">
          <cell r="AK334">
            <v>413.3</v>
          </cell>
          <cell r="AM334">
            <v>413.3</v>
          </cell>
        </row>
        <row r="335">
          <cell r="AJ335">
            <v>36</v>
          </cell>
          <cell r="AK335">
            <v>-142</v>
          </cell>
          <cell r="AM335">
            <v>-141</v>
          </cell>
        </row>
        <row r="336">
          <cell r="AK336">
            <v>1581.4285714285716</v>
          </cell>
          <cell r="AM336">
            <v>1581.4285714285716</v>
          </cell>
        </row>
        <row r="337">
          <cell r="AK337">
            <v>3500</v>
          </cell>
          <cell r="AM337">
            <v>3500</v>
          </cell>
        </row>
        <row r="338">
          <cell r="AK338">
            <v>0</v>
          </cell>
        </row>
        <row r="339">
          <cell r="AK339">
            <v>1200</v>
          </cell>
          <cell r="AM339">
            <v>1200</v>
          </cell>
        </row>
        <row r="340">
          <cell r="AK340">
            <v>4100</v>
          </cell>
        </row>
        <row r="341">
          <cell r="AK341">
            <v>0</v>
          </cell>
          <cell r="AM341">
            <v>0</v>
          </cell>
        </row>
        <row r="342">
          <cell r="AK342">
            <v>5677</v>
          </cell>
          <cell r="AM342">
            <v>5223</v>
          </cell>
        </row>
        <row r="343">
          <cell r="AK343">
            <v>2434.4181818181823</v>
          </cell>
          <cell r="AM343">
            <v>2353.5272727272732</v>
          </cell>
        </row>
        <row r="344">
          <cell r="AK344">
            <v>0</v>
          </cell>
          <cell r="AM344">
            <v>0</v>
          </cell>
        </row>
        <row r="345">
          <cell r="AK345">
            <v>0</v>
          </cell>
          <cell r="AM345">
            <v>0</v>
          </cell>
        </row>
        <row r="346">
          <cell r="AK346">
            <v>0</v>
          </cell>
          <cell r="AM346">
            <v>0</v>
          </cell>
        </row>
        <row r="347">
          <cell r="AK347">
            <v>4810</v>
          </cell>
          <cell r="AM347">
            <v>4213</v>
          </cell>
        </row>
        <row r="348">
          <cell r="AK348">
            <v>1902</v>
          </cell>
          <cell r="AM348">
            <v>1394</v>
          </cell>
        </row>
        <row r="349">
          <cell r="AK349">
            <v>1056</v>
          </cell>
          <cell r="AM349">
            <v>1041</v>
          </cell>
        </row>
        <row r="350">
          <cell r="AK350">
            <v>1110</v>
          </cell>
        </row>
        <row r="351">
          <cell r="AK351">
            <v>742</v>
          </cell>
        </row>
        <row r="352">
          <cell r="AK352">
            <v>0</v>
          </cell>
          <cell r="AM352">
            <v>0</v>
          </cell>
        </row>
        <row r="353">
          <cell r="AK353">
            <v>5</v>
          </cell>
          <cell r="AM353">
            <v>5</v>
          </cell>
        </row>
        <row r="354">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K355">
            <v>577.5090909090909</v>
          </cell>
        </row>
        <row r="356">
          <cell r="AK356">
            <v>0</v>
          </cell>
        </row>
        <row r="357">
          <cell r="F357">
            <v>0</v>
          </cell>
          <cell r="P357">
            <v>0</v>
          </cell>
          <cell r="S357">
            <v>0</v>
          </cell>
          <cell r="X357">
            <v>0</v>
          </cell>
          <cell r="AC357">
            <v>0</v>
          </cell>
          <cell r="AF357">
            <v>0</v>
          </cell>
          <cell r="AG357">
            <v>0</v>
          </cell>
          <cell r="AH357">
            <v>0</v>
          </cell>
          <cell r="AK357">
            <v>364</v>
          </cell>
          <cell r="AM357">
            <v>364</v>
          </cell>
        </row>
        <row r="358">
          <cell r="AK358">
            <v>2</v>
          </cell>
          <cell r="AM358">
            <v>2</v>
          </cell>
        </row>
        <row r="359">
          <cell r="AK359">
            <v>0</v>
          </cell>
          <cell r="AM359">
            <v>0</v>
          </cell>
        </row>
        <row r="360">
          <cell r="AK360">
            <v>0</v>
          </cell>
          <cell r="AM360">
            <v>0</v>
          </cell>
        </row>
        <row r="361">
          <cell r="AJ361">
            <v>-2491</v>
          </cell>
          <cell r="AK361">
            <v>6098.7699999999995</v>
          </cell>
          <cell r="AM361" t="e">
            <v>#REF!</v>
          </cell>
        </row>
        <row r="362">
          <cell r="AK362">
            <v>431.33333333333331</v>
          </cell>
        </row>
        <row r="363">
          <cell r="AK363">
            <v>1399.6999999999998</v>
          </cell>
        </row>
        <row r="364">
          <cell r="AK364">
            <v>4267.7366666666667</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0" refreshError="1">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1">
          <cell r="P31" t="str">
            <v>+</v>
          </cell>
          <cell r="S31" t="str">
            <v>-</v>
          </cell>
          <cell r="AF31" t="str">
            <v>+</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9772.2999999999993</v>
          </cell>
          <cell r="P46">
            <v>4488.6499999999996</v>
          </cell>
          <cell r="S46">
            <v>7346.4866666666676</v>
          </cell>
          <cell r="T46">
            <v>5021.7877999999982</v>
          </cell>
          <cell r="U46">
            <v>2888.6988666666671</v>
          </cell>
          <cell r="X46">
            <v>4384.8755454545462</v>
          </cell>
          <cell r="AC46">
            <v>1635.8175757575736</v>
          </cell>
          <cell r="AF46">
            <v>4864.9509090909087</v>
          </cell>
          <cell r="AG46">
            <v>4394</v>
          </cell>
          <cell r="AH46">
            <v>470.95090909090914</v>
          </cell>
        </row>
        <row r="47">
          <cell r="F47">
            <v>0.8</v>
          </cell>
        </row>
        <row r="49">
          <cell r="F49">
            <v>783</v>
          </cell>
          <cell r="G49">
            <v>183</v>
          </cell>
          <cell r="H49">
            <v>600</v>
          </cell>
          <cell r="P49">
            <v>304</v>
          </cell>
          <cell r="S49">
            <v>1332</v>
          </cell>
          <cell r="T49">
            <v>666</v>
          </cell>
          <cell r="U49">
            <v>666</v>
          </cell>
          <cell r="X49">
            <v>543</v>
          </cell>
          <cell r="Y49">
            <v>228</v>
          </cell>
          <cell r="Z49">
            <v>315</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S50">
            <v>730</v>
          </cell>
          <cell r="X50">
            <v>55</v>
          </cell>
          <cell r="Y50">
            <v>23</v>
          </cell>
          <cell r="Z50">
            <v>32</v>
          </cell>
          <cell r="AC50">
            <v>90</v>
          </cell>
          <cell r="AD50">
            <v>37</v>
          </cell>
          <cell r="AE50">
            <v>53</v>
          </cell>
          <cell r="AF50">
            <v>495</v>
          </cell>
          <cell r="AG50">
            <v>460</v>
          </cell>
          <cell r="AH50">
            <v>35</v>
          </cell>
          <cell r="AK50">
            <v>1812</v>
          </cell>
          <cell r="AL50">
            <v>352</v>
          </cell>
          <cell r="AM50">
            <v>1460</v>
          </cell>
          <cell r="AN50">
            <v>1460</v>
          </cell>
        </row>
        <row r="51">
          <cell r="G51">
            <v>0</v>
          </cell>
          <cell r="P51">
            <v>0</v>
          </cell>
          <cell r="X51">
            <v>142</v>
          </cell>
          <cell r="Y51">
            <v>60</v>
          </cell>
          <cell r="Z51">
            <v>82</v>
          </cell>
          <cell r="AC51">
            <v>0</v>
          </cell>
          <cell r="AD51">
            <v>0</v>
          </cell>
          <cell r="AE51">
            <v>0</v>
          </cell>
          <cell r="AH51">
            <v>0</v>
          </cell>
          <cell r="AK51">
            <v>142</v>
          </cell>
          <cell r="AL51">
            <v>60</v>
          </cell>
          <cell r="AM51">
            <v>82</v>
          </cell>
          <cell r="AN51">
            <v>82</v>
          </cell>
        </row>
        <row r="52">
          <cell r="F52">
            <v>565</v>
          </cell>
          <cell r="G52">
            <v>132</v>
          </cell>
          <cell r="H52">
            <v>433</v>
          </cell>
          <cell r="P52">
            <v>64</v>
          </cell>
          <cell r="S52">
            <v>21</v>
          </cell>
          <cell r="X52">
            <v>50</v>
          </cell>
          <cell r="Y52">
            <v>21</v>
          </cell>
          <cell r="Z52">
            <v>29</v>
          </cell>
          <cell r="AC52">
            <v>66</v>
          </cell>
          <cell r="AD52">
            <v>27</v>
          </cell>
          <cell r="AE52">
            <v>39</v>
          </cell>
          <cell r="AF52">
            <v>38</v>
          </cell>
          <cell r="AG52">
            <v>38</v>
          </cell>
          <cell r="AH52">
            <v>0</v>
          </cell>
          <cell r="AK52">
            <v>927</v>
          </cell>
          <cell r="AL52">
            <v>367</v>
          </cell>
          <cell r="AM52">
            <v>560</v>
          </cell>
          <cell r="AN52">
            <v>560</v>
          </cell>
        </row>
        <row r="53">
          <cell r="F53">
            <v>1</v>
          </cell>
          <cell r="G53">
            <v>0</v>
          </cell>
          <cell r="H53">
            <v>1</v>
          </cell>
          <cell r="P53">
            <v>56.333333333333336</v>
          </cell>
          <cell r="S53">
            <v>929</v>
          </cell>
          <cell r="T53">
            <v>724.62</v>
          </cell>
          <cell r="U53">
            <v>204.38</v>
          </cell>
          <cell r="X53">
            <v>783</v>
          </cell>
          <cell r="Y53">
            <v>329</v>
          </cell>
          <cell r="Z53">
            <v>454</v>
          </cell>
          <cell r="AC53">
            <v>187.33333333333331</v>
          </cell>
          <cell r="AD53">
            <v>76</v>
          </cell>
          <cell r="AE53">
            <v>111.33333333333331</v>
          </cell>
          <cell r="AF53">
            <v>449</v>
          </cell>
          <cell r="AG53">
            <v>400</v>
          </cell>
          <cell r="AH53">
            <v>49</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S54">
            <v>13.666666666666666</v>
          </cell>
          <cell r="T54">
            <v>13.666666666666666</v>
          </cell>
          <cell r="U54">
            <v>0</v>
          </cell>
          <cell r="X54">
            <v>623</v>
          </cell>
          <cell r="Y54">
            <v>262</v>
          </cell>
          <cell r="Z54">
            <v>361</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S55">
            <v>21522</v>
          </cell>
          <cell r="T55">
            <v>21522</v>
          </cell>
          <cell r="U55">
            <v>0</v>
          </cell>
          <cell r="X55">
            <v>25680</v>
          </cell>
          <cell r="Y55">
            <v>10797</v>
          </cell>
          <cell r="Z55">
            <v>14883</v>
          </cell>
          <cell r="AC55">
            <v>22580</v>
          </cell>
          <cell r="AD55">
            <v>9180</v>
          </cell>
          <cell r="AE55">
            <v>13400</v>
          </cell>
          <cell r="AH55">
            <v>0</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S56">
            <v>21522</v>
          </cell>
          <cell r="T56">
            <v>21522</v>
          </cell>
          <cell r="U56">
            <v>0</v>
          </cell>
          <cell r="X56">
            <v>25680</v>
          </cell>
          <cell r="Y56">
            <v>10797</v>
          </cell>
          <cell r="Z56">
            <v>14883</v>
          </cell>
          <cell r="AC56">
            <v>22580</v>
          </cell>
          <cell r="AD56">
            <v>9180</v>
          </cell>
          <cell r="AE56">
            <v>13400</v>
          </cell>
          <cell r="AF56">
            <v>0</v>
          </cell>
          <cell r="AG56">
            <v>0</v>
          </cell>
          <cell r="AH56">
            <v>0</v>
          </cell>
          <cell r="AK56">
            <v>69782</v>
          </cell>
          <cell r="AL56">
            <v>19977</v>
          </cell>
          <cell r="AM56">
            <v>49805</v>
          </cell>
          <cell r="AN56">
            <v>49805</v>
          </cell>
          <cell r="AO56">
            <v>19977</v>
          </cell>
          <cell r="AP56">
            <v>49805</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G58">
            <v>0</v>
          </cell>
          <cell r="H58">
            <v>0</v>
          </cell>
          <cell r="P58">
            <v>62.666666666666664</v>
          </cell>
          <cell r="S58">
            <v>2524</v>
          </cell>
          <cell r="T58">
            <v>2524</v>
          </cell>
          <cell r="U58">
            <v>0</v>
          </cell>
          <cell r="X58">
            <v>0</v>
          </cell>
          <cell r="Y58">
            <v>0</v>
          </cell>
          <cell r="Z58">
            <v>0</v>
          </cell>
          <cell r="AC58">
            <v>0</v>
          </cell>
          <cell r="AD58">
            <v>0</v>
          </cell>
          <cell r="AE58">
            <v>0</v>
          </cell>
          <cell r="AF58">
            <v>306</v>
          </cell>
          <cell r="AG58">
            <v>106</v>
          </cell>
          <cell r="AH58">
            <v>200</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S59">
            <v>979.22</v>
          </cell>
          <cell r="T59">
            <v>479.81779999999998</v>
          </cell>
          <cell r="U59">
            <v>499.40220000000005</v>
          </cell>
          <cell r="X59">
            <v>300.57554545454542</v>
          </cell>
          <cell r="Y59">
            <v>126</v>
          </cell>
          <cell r="Z59">
            <v>174.57554545454542</v>
          </cell>
          <cell r="AC59">
            <v>370.95090909090908</v>
          </cell>
          <cell r="AD59">
            <v>151</v>
          </cell>
          <cell r="AE59">
            <v>219.95090909090908</v>
          </cell>
          <cell r="AF59">
            <v>1182.9509090909091</v>
          </cell>
          <cell r="AG59">
            <v>1120</v>
          </cell>
          <cell r="AH59">
            <v>62.950909090909136</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S60">
            <v>54</v>
          </cell>
          <cell r="T60">
            <v>26</v>
          </cell>
          <cell r="U60">
            <v>27</v>
          </cell>
          <cell r="X60">
            <v>17</v>
          </cell>
          <cell r="Y60">
            <v>7</v>
          </cell>
          <cell r="Z60">
            <v>10</v>
          </cell>
          <cell r="AC60">
            <v>20</v>
          </cell>
          <cell r="AD60">
            <v>8</v>
          </cell>
          <cell r="AE60">
            <v>12</v>
          </cell>
          <cell r="AF60">
            <v>65</v>
          </cell>
          <cell r="AG60">
            <v>62</v>
          </cell>
          <cell r="AH60">
            <v>3</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S61">
            <v>313</v>
          </cell>
          <cell r="T61">
            <v>154</v>
          </cell>
          <cell r="U61">
            <v>160</v>
          </cell>
          <cell r="X61">
            <v>96</v>
          </cell>
          <cell r="Y61">
            <v>40</v>
          </cell>
          <cell r="Z61">
            <v>56</v>
          </cell>
          <cell r="AC61">
            <v>119</v>
          </cell>
          <cell r="AD61">
            <v>48</v>
          </cell>
          <cell r="AE61">
            <v>71</v>
          </cell>
          <cell r="AF61">
            <v>379</v>
          </cell>
          <cell r="AG61">
            <v>358</v>
          </cell>
          <cell r="AH61">
            <v>21</v>
          </cell>
          <cell r="AK61">
            <v>1380</v>
          </cell>
          <cell r="AL61">
            <v>413</v>
          </cell>
          <cell r="AM61">
            <v>967</v>
          </cell>
          <cell r="AN61">
            <v>967</v>
          </cell>
          <cell r="AO61">
            <v>0</v>
          </cell>
          <cell r="AP61">
            <v>0</v>
          </cell>
          <cell r="AQ61">
            <v>0</v>
          </cell>
          <cell r="AR61">
            <v>0</v>
          </cell>
        </row>
        <row r="62">
          <cell r="F62">
            <v>0</v>
          </cell>
          <cell r="G62">
            <v>0</v>
          </cell>
          <cell r="P62">
            <v>0</v>
          </cell>
          <cell r="X62">
            <v>0</v>
          </cell>
          <cell r="AH62">
            <v>0</v>
          </cell>
          <cell r="AK62">
            <v>0</v>
          </cell>
          <cell r="AN62">
            <v>0</v>
          </cell>
        </row>
        <row r="63">
          <cell r="F63">
            <v>93</v>
          </cell>
          <cell r="G63">
            <v>22</v>
          </cell>
          <cell r="H63">
            <v>71</v>
          </cell>
          <cell r="P63">
            <v>847</v>
          </cell>
          <cell r="S63">
            <v>1928</v>
          </cell>
          <cell r="T63">
            <v>308.48</v>
          </cell>
          <cell r="U63">
            <v>1619.52</v>
          </cell>
          <cell r="X63">
            <v>480</v>
          </cell>
          <cell r="Y63">
            <v>202</v>
          </cell>
          <cell r="Z63">
            <v>278</v>
          </cell>
          <cell r="AC63">
            <v>527</v>
          </cell>
          <cell r="AD63">
            <v>214</v>
          </cell>
          <cell r="AE63">
            <v>313</v>
          </cell>
          <cell r="AF63">
            <v>653</v>
          </cell>
          <cell r="AG63">
            <v>653</v>
          </cell>
          <cell r="AH63">
            <v>0</v>
          </cell>
          <cell r="AK63">
            <v>4552</v>
          </cell>
          <cell r="AL63">
            <v>1305</v>
          </cell>
          <cell r="AM63">
            <v>3247</v>
          </cell>
          <cell r="AN63">
            <v>3247</v>
          </cell>
          <cell r="AO63">
            <v>416</v>
          </cell>
          <cell r="AP63">
            <v>1247</v>
          </cell>
          <cell r="AQ63">
            <v>889</v>
          </cell>
          <cell r="AR63">
            <v>2000</v>
          </cell>
        </row>
        <row r="64">
          <cell r="G64">
            <v>0</v>
          </cell>
          <cell r="T64">
            <v>31</v>
          </cell>
          <cell r="U64">
            <v>162</v>
          </cell>
          <cell r="AH64">
            <v>0</v>
          </cell>
          <cell r="AJ64">
            <v>0</v>
          </cell>
          <cell r="AK64">
            <v>0</v>
          </cell>
          <cell r="AN64">
            <v>0</v>
          </cell>
          <cell r="AO64">
            <v>42</v>
          </cell>
          <cell r="AP64">
            <v>125</v>
          </cell>
          <cell r="AQ64">
            <v>89</v>
          </cell>
          <cell r="AR64">
            <v>200</v>
          </cell>
        </row>
        <row r="65">
          <cell r="F65">
            <v>0</v>
          </cell>
          <cell r="G65">
            <v>0</v>
          </cell>
          <cell r="H65">
            <v>0</v>
          </cell>
          <cell r="P65">
            <v>810</v>
          </cell>
          <cell r="S65">
            <v>-474</v>
          </cell>
          <cell r="X65">
            <v>1029</v>
          </cell>
          <cell r="AC65">
            <v>-117</v>
          </cell>
          <cell r="AF65">
            <v>266</v>
          </cell>
          <cell r="AG65">
            <v>266</v>
          </cell>
          <cell r="AH65">
            <v>0</v>
          </cell>
          <cell r="AK65">
            <v>1538</v>
          </cell>
          <cell r="AL65">
            <v>830</v>
          </cell>
          <cell r="AM65">
            <v>708</v>
          </cell>
          <cell r="AN65">
            <v>-204</v>
          </cell>
          <cell r="AP65">
            <v>-130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71</v>
          </cell>
          <cell r="P67">
            <v>37</v>
          </cell>
          <cell r="S67">
            <v>2402</v>
          </cell>
          <cell r="T67">
            <v>277.48</v>
          </cell>
          <cell r="U67">
            <v>1457.52</v>
          </cell>
          <cell r="X67">
            <v>-549</v>
          </cell>
          <cell r="Y67">
            <v>202</v>
          </cell>
          <cell r="Z67">
            <v>278</v>
          </cell>
          <cell r="AC67">
            <v>644</v>
          </cell>
          <cell r="AD67">
            <v>214</v>
          </cell>
          <cell r="AE67">
            <v>313</v>
          </cell>
          <cell r="AF67">
            <v>387</v>
          </cell>
          <cell r="AG67">
            <v>387</v>
          </cell>
          <cell r="AH67">
            <v>0</v>
          </cell>
          <cell r="AJ67">
            <v>0</v>
          </cell>
          <cell r="AK67">
            <v>2921</v>
          </cell>
          <cell r="AN67">
            <v>3451</v>
          </cell>
          <cell r="AO67">
            <v>374</v>
          </cell>
          <cell r="AP67">
            <v>1252</v>
          </cell>
          <cell r="AQ67">
            <v>800</v>
          </cell>
          <cell r="AR67">
            <v>1800</v>
          </cell>
        </row>
        <row r="68">
          <cell r="F68">
            <v>255</v>
          </cell>
          <cell r="G68">
            <v>60</v>
          </cell>
          <cell r="H68">
            <v>195</v>
          </cell>
          <cell r="P68">
            <v>859</v>
          </cell>
          <cell r="S68">
            <v>1389</v>
          </cell>
          <cell r="T68">
            <v>347.25</v>
          </cell>
          <cell r="U68">
            <v>1041.75</v>
          </cell>
          <cell r="X68">
            <v>1415</v>
          </cell>
          <cell r="Y68">
            <v>595</v>
          </cell>
          <cell r="Z68">
            <v>820</v>
          </cell>
          <cell r="AC68">
            <v>724</v>
          </cell>
          <cell r="AD68">
            <v>294</v>
          </cell>
          <cell r="AE68">
            <v>430</v>
          </cell>
          <cell r="AF68">
            <v>1203</v>
          </cell>
          <cell r="AG68">
            <v>1203</v>
          </cell>
          <cell r="AH68">
            <v>0</v>
          </cell>
          <cell r="AK68">
            <v>5845</v>
          </cell>
          <cell r="AL68">
            <v>1808</v>
          </cell>
          <cell r="AM68">
            <v>4037</v>
          </cell>
          <cell r="AN68">
            <v>4037</v>
          </cell>
          <cell r="AO68">
            <v>889</v>
          </cell>
          <cell r="AP68">
            <v>1722</v>
          </cell>
          <cell r="AQ68">
            <v>919</v>
          </cell>
          <cell r="AR68">
            <v>2315</v>
          </cell>
        </row>
        <row r="69">
          <cell r="G69">
            <v>0</v>
          </cell>
          <cell r="H69">
            <v>0</v>
          </cell>
          <cell r="P69">
            <v>65</v>
          </cell>
          <cell r="S69">
            <v>500.5</v>
          </cell>
          <cell r="X69">
            <v>302.54545454545456</v>
          </cell>
          <cell r="Y69">
            <v>127</v>
          </cell>
          <cell r="Z69">
            <v>175.54545454545456</v>
          </cell>
          <cell r="AC69">
            <v>130.90909090909091</v>
          </cell>
          <cell r="AD69">
            <v>53</v>
          </cell>
          <cell r="AE69">
            <v>77.909090909090907</v>
          </cell>
          <cell r="AF69">
            <v>114.90909090909091</v>
          </cell>
          <cell r="AG69">
            <v>114.90909090909091</v>
          </cell>
          <cell r="AH69">
            <v>0</v>
          </cell>
          <cell r="AK69">
            <v>1113.8636363636363</v>
          </cell>
          <cell r="AL69">
            <v>245</v>
          </cell>
          <cell r="AM69">
            <v>868.86363636363626</v>
          </cell>
          <cell r="AN69">
            <v>868.86363636363626</v>
          </cell>
        </row>
        <row r="70">
          <cell r="F70">
            <v>0</v>
          </cell>
          <cell r="G70">
            <v>0</v>
          </cell>
          <cell r="H70">
            <v>0</v>
          </cell>
          <cell r="P70">
            <v>4</v>
          </cell>
          <cell r="S70">
            <v>28</v>
          </cell>
          <cell r="X70">
            <v>17</v>
          </cell>
          <cell r="Y70">
            <v>7</v>
          </cell>
          <cell r="Z70">
            <v>10</v>
          </cell>
          <cell r="AC70">
            <v>7</v>
          </cell>
          <cell r="AD70">
            <v>3</v>
          </cell>
          <cell r="AE70">
            <v>4</v>
          </cell>
          <cell r="AF70">
            <v>6</v>
          </cell>
          <cell r="AG70">
            <v>6</v>
          </cell>
          <cell r="AH70">
            <v>0</v>
          </cell>
          <cell r="AK70">
            <v>62</v>
          </cell>
          <cell r="AL70">
            <v>14</v>
          </cell>
          <cell r="AM70">
            <v>48</v>
          </cell>
          <cell r="AN70">
            <v>48</v>
          </cell>
        </row>
        <row r="71">
          <cell r="F71">
            <v>0</v>
          </cell>
          <cell r="G71">
            <v>0</v>
          </cell>
          <cell r="H71">
            <v>0</v>
          </cell>
          <cell r="P71">
            <v>21</v>
          </cell>
          <cell r="S71">
            <v>160</v>
          </cell>
          <cell r="X71">
            <v>97</v>
          </cell>
          <cell r="Y71">
            <v>41</v>
          </cell>
          <cell r="Z71">
            <v>56</v>
          </cell>
          <cell r="AC71">
            <v>42</v>
          </cell>
          <cell r="AD71">
            <v>17</v>
          </cell>
          <cell r="AE71">
            <v>25</v>
          </cell>
          <cell r="AF71">
            <v>37</v>
          </cell>
          <cell r="AG71">
            <v>37</v>
          </cell>
          <cell r="AH71">
            <v>0</v>
          </cell>
          <cell r="AK71">
            <v>357</v>
          </cell>
          <cell r="AL71">
            <v>79</v>
          </cell>
          <cell r="AM71">
            <v>278</v>
          </cell>
          <cell r="AN71">
            <v>278</v>
          </cell>
        </row>
        <row r="72">
          <cell r="F72">
            <v>0</v>
          </cell>
          <cell r="G72">
            <v>0</v>
          </cell>
          <cell r="P72">
            <v>360</v>
          </cell>
          <cell r="X72">
            <v>0</v>
          </cell>
          <cell r="AC72">
            <v>0</v>
          </cell>
          <cell r="AF72">
            <v>0</v>
          </cell>
          <cell r="AG72">
            <v>0</v>
          </cell>
          <cell r="AH72">
            <v>0</v>
          </cell>
          <cell r="AK72">
            <v>360</v>
          </cell>
          <cell r="AL72">
            <v>360</v>
          </cell>
          <cell r="AM72">
            <v>0</v>
          </cell>
          <cell r="AN72">
            <v>0</v>
          </cell>
        </row>
        <row r="73">
          <cell r="G73">
            <v>0</v>
          </cell>
          <cell r="S73">
            <v>1558</v>
          </cell>
          <cell r="X73">
            <v>1785</v>
          </cell>
          <cell r="Y73">
            <v>750</v>
          </cell>
          <cell r="Z73">
            <v>1035</v>
          </cell>
          <cell r="AC73">
            <v>633</v>
          </cell>
          <cell r="AD73">
            <v>257</v>
          </cell>
          <cell r="AE73">
            <v>376</v>
          </cell>
          <cell r="AF73">
            <v>530</v>
          </cell>
          <cell r="AG73">
            <v>530</v>
          </cell>
          <cell r="AK73">
            <v>4506</v>
          </cell>
          <cell r="AL73">
            <v>1007</v>
          </cell>
          <cell r="AM73">
            <v>3499</v>
          </cell>
          <cell r="AN73">
            <v>3499</v>
          </cell>
        </row>
        <row r="74">
          <cell r="G74">
            <v>0</v>
          </cell>
          <cell r="S74">
            <v>0</v>
          </cell>
          <cell r="X74">
            <v>0</v>
          </cell>
          <cell r="Z74">
            <v>0</v>
          </cell>
          <cell r="AC74">
            <v>0</v>
          </cell>
          <cell r="AD74">
            <v>0</v>
          </cell>
          <cell r="AE74">
            <v>0</v>
          </cell>
          <cell r="AH74">
            <v>0</v>
          </cell>
          <cell r="AK74">
            <v>0</v>
          </cell>
          <cell r="AL74">
            <v>0</v>
          </cell>
          <cell r="AM74">
            <v>0</v>
          </cell>
          <cell r="AN74">
            <v>0</v>
          </cell>
        </row>
        <row r="75">
          <cell r="F75">
            <v>2851</v>
          </cell>
          <cell r="G75">
            <v>667</v>
          </cell>
          <cell r="H75">
            <v>2184</v>
          </cell>
          <cell r="P75">
            <v>425.2</v>
          </cell>
          <cell r="S75">
            <v>390.26666666666665</v>
          </cell>
          <cell r="T75">
            <v>100.1</v>
          </cell>
          <cell r="U75">
            <v>290.16666666666663</v>
          </cell>
          <cell r="X75">
            <v>201.3</v>
          </cell>
          <cell r="Y75">
            <v>85</v>
          </cell>
          <cell r="Z75">
            <v>116.30000000000001</v>
          </cell>
          <cell r="AC75">
            <v>131.53333333333333</v>
          </cell>
          <cell r="AD75">
            <v>53</v>
          </cell>
          <cell r="AE75">
            <v>78.533333333333331</v>
          </cell>
          <cell r="AF75">
            <v>477</v>
          </cell>
          <cell r="AG75">
            <v>378</v>
          </cell>
          <cell r="AH75">
            <v>99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T76">
            <v>0</v>
          </cell>
          <cell r="U76">
            <v>0</v>
          </cell>
          <cell r="Y76">
            <v>0</v>
          </cell>
          <cell r="Z76">
            <v>0</v>
          </cell>
          <cell r="AE76">
            <v>0</v>
          </cell>
          <cell r="AH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S77">
            <v>390.26666666666665</v>
          </cell>
          <cell r="T77">
            <v>100.1</v>
          </cell>
          <cell r="U77">
            <v>290.16666666666663</v>
          </cell>
          <cell r="X77">
            <v>201.3</v>
          </cell>
          <cell r="Y77">
            <v>85</v>
          </cell>
          <cell r="Z77">
            <v>116.30000000000001</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S78">
            <v>151.66666666666666</v>
          </cell>
          <cell r="T78">
            <v>100.1</v>
          </cell>
          <cell r="U78">
            <v>51.566666666666663</v>
          </cell>
          <cell r="X78">
            <v>62</v>
          </cell>
          <cell r="Y78">
            <v>26</v>
          </cell>
          <cell r="Z78">
            <v>36</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S79">
            <v>0</v>
          </cell>
          <cell r="AK79">
            <v>358</v>
          </cell>
          <cell r="AL79">
            <v>158</v>
          </cell>
          <cell r="AM79">
            <v>200</v>
          </cell>
          <cell r="AN79">
            <v>200</v>
          </cell>
          <cell r="AR79">
            <v>200</v>
          </cell>
        </row>
        <row r="80">
          <cell r="F80">
            <v>316</v>
          </cell>
          <cell r="G80">
            <v>74</v>
          </cell>
          <cell r="H80">
            <v>242</v>
          </cell>
          <cell r="P80">
            <v>13</v>
          </cell>
          <cell r="S80">
            <v>38.333333333333336</v>
          </cell>
          <cell r="X80">
            <v>53</v>
          </cell>
          <cell r="Y80">
            <v>22</v>
          </cell>
          <cell r="Z80">
            <v>31</v>
          </cell>
          <cell r="AC80">
            <v>7.333333333333333</v>
          </cell>
          <cell r="AD80">
            <v>3</v>
          </cell>
          <cell r="AE80">
            <v>4.333333333333333</v>
          </cell>
          <cell r="AF80">
            <v>73</v>
          </cell>
          <cell r="AG80">
            <v>68</v>
          </cell>
          <cell r="AH80">
            <v>5</v>
          </cell>
          <cell r="AK80">
            <v>498.66666666666663</v>
          </cell>
          <cell r="AL80">
            <v>114</v>
          </cell>
          <cell r="AM80">
            <v>384.66666666666663</v>
          </cell>
          <cell r="AN80">
            <v>384.66666666666663</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K81">
            <v>1267.7666666666667</v>
          </cell>
          <cell r="AL81">
            <v>451.2</v>
          </cell>
          <cell r="AM81">
            <v>816.56666666666661</v>
          </cell>
          <cell r="AN81">
            <v>816.56666666666661</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H83">
            <v>0</v>
          </cell>
          <cell r="AK83">
            <v>18</v>
          </cell>
          <cell r="AL83">
            <v>14</v>
          </cell>
          <cell r="AM83">
            <v>4</v>
          </cell>
          <cell r="AN83">
            <v>0</v>
          </cell>
        </row>
        <row r="84">
          <cell r="F84">
            <v>4725.3</v>
          </cell>
          <cell r="G84">
            <v>1106</v>
          </cell>
          <cell r="H84">
            <v>3619.3</v>
          </cell>
          <cell r="P84">
            <v>3426.6499999999996</v>
          </cell>
          <cell r="Q84">
            <v>0</v>
          </cell>
          <cell r="R84">
            <v>0</v>
          </cell>
          <cell r="S84">
            <v>31360.486666666668</v>
          </cell>
          <cell r="T84">
            <v>26852.267799999998</v>
          </cell>
          <cell r="U84">
            <v>4508.2188666666671</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T85">
            <v>479.81779999999998</v>
          </cell>
          <cell r="U85">
            <v>499.40220000000005</v>
          </cell>
          <cell r="V85">
            <v>0</v>
          </cell>
          <cell r="W85">
            <v>0</v>
          </cell>
          <cell r="Y85">
            <v>253</v>
          </cell>
          <cell r="Z85">
            <v>350.12099999999998</v>
          </cell>
          <cell r="AA85">
            <v>0</v>
          </cell>
          <cell r="AB85">
            <v>0</v>
          </cell>
          <cell r="AD85">
            <v>204</v>
          </cell>
          <cell r="AE85">
            <v>297.86</v>
          </cell>
          <cell r="AH85">
            <v>62.950909090909136</v>
          </cell>
          <cell r="AK85">
            <v>5425.360090909091</v>
          </cell>
          <cell r="AL85">
            <v>1534.45</v>
          </cell>
          <cell r="AM85">
            <v>3890.9100909090912</v>
          </cell>
          <cell r="AN85">
            <v>1176.2809999999999</v>
          </cell>
        </row>
        <row r="86">
          <cell r="AL86">
            <v>27965.65</v>
          </cell>
          <cell r="AN86">
            <v>0</v>
          </cell>
        </row>
        <row r="87">
          <cell r="F87">
            <v>8046</v>
          </cell>
          <cell r="G87">
            <v>8046</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AH89">
            <v>0</v>
          </cell>
          <cell r="AM89">
            <v>0</v>
          </cell>
          <cell r="AN89">
            <v>0</v>
          </cell>
          <cell r="AO89">
            <v>0</v>
          </cell>
          <cell r="AP89">
            <v>0</v>
          </cell>
          <cell r="AQ89">
            <v>0</v>
          </cell>
          <cell r="AR89">
            <v>-1</v>
          </cell>
        </row>
        <row r="90">
          <cell r="F90">
            <v>1399</v>
          </cell>
          <cell r="G90">
            <v>577</v>
          </cell>
          <cell r="H90">
            <v>822</v>
          </cell>
          <cell r="AH90">
            <v>0</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S91">
            <v>0</v>
          </cell>
          <cell r="T91">
            <v>0</v>
          </cell>
          <cell r="U91">
            <v>0</v>
          </cell>
          <cell r="X91">
            <v>0</v>
          </cell>
          <cell r="Y91">
            <v>0</v>
          </cell>
          <cell r="Z91">
            <v>0</v>
          </cell>
          <cell r="AA91">
            <v>0</v>
          </cell>
          <cell r="AB91">
            <v>0</v>
          </cell>
          <cell r="AC91">
            <v>0</v>
          </cell>
          <cell r="AD91">
            <v>0</v>
          </cell>
          <cell r="AE91">
            <v>0</v>
          </cell>
          <cell r="AH91">
            <v>0</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K92">
            <v>-196</v>
          </cell>
          <cell r="AL92">
            <v>-107</v>
          </cell>
          <cell r="AM92">
            <v>-89</v>
          </cell>
          <cell r="AN92">
            <v>-89</v>
          </cell>
          <cell r="AO92">
            <v>0</v>
          </cell>
          <cell r="AP92">
            <v>-25</v>
          </cell>
          <cell r="AQ92">
            <v>-107</v>
          </cell>
          <cell r="AR92">
            <v>-64</v>
          </cell>
        </row>
        <row r="93">
          <cell r="AN93">
            <v>0</v>
          </cell>
        </row>
        <row r="94">
          <cell r="AN94">
            <v>0</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F97">
            <v>266</v>
          </cell>
          <cell r="AG97">
            <v>266</v>
          </cell>
          <cell r="AH97">
            <v>0</v>
          </cell>
          <cell r="AJ97">
            <v>0</v>
          </cell>
          <cell r="AK97">
            <v>3695</v>
          </cell>
        </row>
        <row r="98">
          <cell r="P98">
            <v>992</v>
          </cell>
          <cell r="S98">
            <v>106</v>
          </cell>
          <cell r="X98">
            <v>116</v>
          </cell>
        </row>
        <row r="99">
          <cell r="P99">
            <v>976</v>
          </cell>
          <cell r="S99">
            <v>106</v>
          </cell>
          <cell r="X99">
            <v>116</v>
          </cell>
        </row>
        <row r="100">
          <cell r="P100">
            <v>967</v>
          </cell>
          <cell r="S100">
            <v>106</v>
          </cell>
          <cell r="X100">
            <v>116</v>
          </cell>
        </row>
        <row r="101">
          <cell r="F101">
            <v>93</v>
          </cell>
          <cell r="P101">
            <v>810</v>
          </cell>
          <cell r="S101">
            <v>206</v>
          </cell>
          <cell r="X101">
            <v>459</v>
          </cell>
          <cell r="AC101">
            <v>-117</v>
          </cell>
          <cell r="AF101">
            <v>266</v>
          </cell>
          <cell r="AG101">
            <v>266</v>
          </cell>
          <cell r="AH101">
            <v>0</v>
          </cell>
          <cell r="AK101">
            <v>1741</v>
          </cell>
          <cell r="AL101">
            <v>116775.1297878788</v>
          </cell>
          <cell r="AM101">
            <v>43965.116024096387</v>
          </cell>
        </row>
        <row r="102">
          <cell r="F102">
            <v>93</v>
          </cell>
          <cell r="X102">
            <v>0</v>
          </cell>
          <cell r="AK102">
            <v>93</v>
          </cell>
        </row>
        <row r="103">
          <cell r="F103">
            <v>639</v>
          </cell>
          <cell r="P103">
            <v>1206</v>
          </cell>
          <cell r="S103">
            <v>-680</v>
          </cell>
          <cell r="X103">
            <v>0</v>
          </cell>
          <cell r="AC103">
            <v>0</v>
          </cell>
          <cell r="AF103">
            <v>0</v>
          </cell>
          <cell r="AG103">
            <v>0</v>
          </cell>
          <cell r="AH103">
            <v>0</v>
          </cell>
          <cell r="AK103">
            <v>1291</v>
          </cell>
        </row>
        <row r="104">
          <cell r="P104">
            <v>800</v>
          </cell>
          <cell r="S104">
            <v>0</v>
          </cell>
        </row>
        <row r="105">
          <cell r="F105">
            <v>0</v>
          </cell>
          <cell r="S105">
            <v>0</v>
          </cell>
          <cell r="X105">
            <v>0</v>
          </cell>
        </row>
        <row r="107">
          <cell r="AK107">
            <v>0</v>
          </cell>
        </row>
        <row r="108">
          <cell r="AK108">
            <v>0</v>
          </cell>
        </row>
        <row r="109">
          <cell r="F109">
            <v>0</v>
          </cell>
          <cell r="P109">
            <v>0</v>
          </cell>
          <cell r="S109">
            <v>0</v>
          </cell>
          <cell r="X109">
            <v>0</v>
          </cell>
          <cell r="AC109">
            <v>0</v>
          </cell>
          <cell r="AF109">
            <v>0</v>
          </cell>
          <cell r="AG109">
            <v>0</v>
          </cell>
          <cell r="AH109">
            <v>0</v>
          </cell>
          <cell r="AK109">
            <v>0</v>
          </cell>
        </row>
        <row r="110">
          <cell r="S110">
            <v>0</v>
          </cell>
          <cell r="AC110">
            <v>0</v>
          </cell>
          <cell r="AF110">
            <v>0</v>
          </cell>
          <cell r="AG110">
            <v>0</v>
          </cell>
          <cell r="AH110">
            <v>0</v>
          </cell>
          <cell r="AK110">
            <v>0</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100</v>
          </cell>
          <cell r="AK122">
            <v>100</v>
          </cell>
        </row>
        <row r="123">
          <cell r="S123">
            <v>0</v>
          </cell>
          <cell r="X123">
            <v>0</v>
          </cell>
          <cell r="AF123">
            <v>0</v>
          </cell>
          <cell r="AK123">
            <v>0</v>
          </cell>
        </row>
        <row r="124">
          <cell r="F124">
            <v>3480</v>
          </cell>
          <cell r="AK124">
            <v>3480</v>
          </cell>
        </row>
        <row r="125">
          <cell r="AK125">
            <v>0</v>
          </cell>
        </row>
        <row r="126">
          <cell r="AK126">
            <v>0</v>
          </cell>
          <cell r="AL126">
            <v>13247.384148484838</v>
          </cell>
        </row>
        <row r="127">
          <cell r="F127">
            <v>0</v>
          </cell>
          <cell r="AK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row>
        <row r="130">
          <cell r="AK130">
            <v>16827.384148484838</v>
          </cell>
          <cell r="AL130">
            <v>4912</v>
          </cell>
        </row>
        <row r="131">
          <cell r="AK131">
            <v>16827.384148484838</v>
          </cell>
        </row>
        <row r="132">
          <cell r="AK132">
            <v>24039.120212121197</v>
          </cell>
          <cell r="AL132">
            <v>13754.883975903613</v>
          </cell>
          <cell r="AM132">
            <v>9418.9862362175918</v>
          </cell>
        </row>
        <row r="134">
          <cell r="AK134">
            <v>7211.7360636363592</v>
          </cell>
          <cell r="AO134">
            <v>0</v>
          </cell>
        </row>
        <row r="137">
          <cell r="AK137">
            <v>82229</v>
          </cell>
          <cell r="AM137">
            <v>82229</v>
          </cell>
          <cell r="AO137">
            <v>0</v>
          </cell>
          <cell r="AQ137">
            <v>0</v>
          </cell>
        </row>
        <row r="138">
          <cell r="AK138">
            <v>9418.9862362175918</v>
          </cell>
          <cell r="AO138">
            <v>0</v>
          </cell>
        </row>
        <row r="139">
          <cell r="AK139">
            <v>52.04</v>
          </cell>
          <cell r="AO139" t="e">
            <v>#DIV/0!</v>
          </cell>
        </row>
        <row r="140">
          <cell r="AK140">
            <v>46.08</v>
          </cell>
          <cell r="AO140" t="e">
            <v>#DIV/0!</v>
          </cell>
        </row>
        <row r="141">
          <cell r="AK141">
            <v>0</v>
          </cell>
          <cell r="AO141">
            <v>0</v>
          </cell>
        </row>
        <row r="143">
          <cell r="AK143">
            <v>14.59</v>
          </cell>
          <cell r="AO143" t="e">
            <v>#DIV/0!</v>
          </cell>
        </row>
        <row r="145">
          <cell r="AJ145">
            <v>0</v>
          </cell>
          <cell r="AK145">
            <v>11.11</v>
          </cell>
          <cell r="AO145" t="e">
            <v>#DIV/0!</v>
          </cell>
        </row>
        <row r="146">
          <cell r="AK146">
            <v>57720</v>
          </cell>
          <cell r="AL146">
            <v>57720</v>
          </cell>
        </row>
        <row r="148">
          <cell r="AJ148">
            <v>300</v>
          </cell>
        </row>
        <row r="149">
          <cell r="AK149">
            <v>5114.2857142857147</v>
          </cell>
          <cell r="AL149">
            <v>-43965.116024096387</v>
          </cell>
          <cell r="AM149">
            <v>-72810.013763782408</v>
          </cell>
        </row>
        <row r="150">
          <cell r="S150">
            <v>0</v>
          </cell>
          <cell r="AK150">
            <v>865.25</v>
          </cell>
        </row>
        <row r="152">
          <cell r="AJ152">
            <v>0</v>
          </cell>
          <cell r="AK152">
            <v>139949</v>
          </cell>
          <cell r="AL152">
            <v>57720</v>
          </cell>
          <cell r="AM152">
            <v>82229</v>
          </cell>
          <cell r="AO152">
            <v>0</v>
          </cell>
        </row>
        <row r="153">
          <cell r="AK153">
            <v>0</v>
          </cell>
        </row>
        <row r="154">
          <cell r="AK154">
            <v>139949</v>
          </cell>
          <cell r="AL154">
            <v>57720</v>
          </cell>
          <cell r="AM154">
            <v>82229</v>
          </cell>
        </row>
        <row r="155">
          <cell r="AK155">
            <v>0</v>
          </cell>
          <cell r="AO155">
            <v>2449</v>
          </cell>
          <cell r="AP155">
            <v>6659</v>
          </cell>
          <cell r="AQ155">
            <v>5344.308649356225</v>
          </cell>
          <cell r="AR155">
            <v>14571.544133725103</v>
          </cell>
        </row>
        <row r="156">
          <cell r="AK156">
            <v>20.6</v>
          </cell>
          <cell r="AL156">
            <v>31.3</v>
          </cell>
          <cell r="AM156">
            <v>12.9</v>
          </cell>
        </row>
        <row r="157">
          <cell r="AK157">
            <v>4.3796018241005417</v>
          </cell>
          <cell r="AL157">
            <v>-100</v>
          </cell>
          <cell r="AM157">
            <v>-100</v>
          </cell>
        </row>
        <row r="158">
          <cell r="AL158">
            <v>0</v>
          </cell>
          <cell r="AM158">
            <v>0</v>
          </cell>
        </row>
        <row r="160">
          <cell r="F160">
            <v>0</v>
          </cell>
          <cell r="P160">
            <v>0</v>
          </cell>
          <cell r="S160">
            <v>0</v>
          </cell>
          <cell r="X160">
            <v>0</v>
          </cell>
          <cell r="AC160">
            <v>0</v>
          </cell>
          <cell r="AJ160">
            <v>142</v>
          </cell>
          <cell r="AK160">
            <v>0</v>
          </cell>
        </row>
        <row r="161">
          <cell r="P161">
            <v>859</v>
          </cell>
          <cell r="S161">
            <v>1389</v>
          </cell>
          <cell r="X161">
            <v>1415</v>
          </cell>
          <cell r="AC161">
            <v>724</v>
          </cell>
          <cell r="AF161">
            <v>1203</v>
          </cell>
          <cell r="AG161">
            <v>530</v>
          </cell>
          <cell r="AH161">
            <v>673</v>
          </cell>
          <cell r="AK161">
            <v>5590</v>
          </cell>
        </row>
        <row r="162">
          <cell r="F162">
            <v>0</v>
          </cell>
          <cell r="P162">
            <v>390</v>
          </cell>
          <cell r="S162">
            <v>512</v>
          </cell>
          <cell r="X162">
            <v>2374</v>
          </cell>
          <cell r="AC162">
            <v>1081</v>
          </cell>
          <cell r="AF162">
            <v>560</v>
          </cell>
          <cell r="AG162">
            <v>500</v>
          </cell>
          <cell r="AH162">
            <v>60</v>
          </cell>
          <cell r="AK162">
            <v>4357</v>
          </cell>
        </row>
        <row r="163">
          <cell r="F163">
            <v>0</v>
          </cell>
          <cell r="P163">
            <v>226</v>
          </cell>
          <cell r="S163">
            <v>133</v>
          </cell>
          <cell r="X163">
            <v>226</v>
          </cell>
          <cell r="AC163">
            <v>173</v>
          </cell>
          <cell r="AF163">
            <v>90</v>
          </cell>
          <cell r="AG163">
            <v>90</v>
          </cell>
          <cell r="AH163">
            <v>0</v>
          </cell>
          <cell r="AK163">
            <v>848</v>
          </cell>
        </row>
        <row r="164">
          <cell r="P164">
            <v>120</v>
          </cell>
          <cell r="S164">
            <v>94</v>
          </cell>
          <cell r="X164">
            <v>131</v>
          </cell>
          <cell r="AB164">
            <v>9</v>
          </cell>
          <cell r="AC164">
            <v>83</v>
          </cell>
          <cell r="AF164">
            <v>80</v>
          </cell>
          <cell r="AG164">
            <v>80</v>
          </cell>
          <cell r="AK164">
            <v>428</v>
          </cell>
        </row>
        <row r="165">
          <cell r="AK165">
            <v>0</v>
          </cell>
        </row>
        <row r="166">
          <cell r="F166">
            <v>14.170833333333334</v>
          </cell>
          <cell r="AK166">
            <v>14.170833333333334</v>
          </cell>
        </row>
        <row r="167">
          <cell r="P167">
            <v>450</v>
          </cell>
          <cell r="S167">
            <v>688.5</v>
          </cell>
          <cell r="X167">
            <v>416.54545454545456</v>
          </cell>
          <cell r="AC167">
            <v>179.90909090909091</v>
          </cell>
          <cell r="AF167">
            <v>157.90909090909091</v>
          </cell>
          <cell r="AG167">
            <v>157.90909090909091</v>
          </cell>
          <cell r="AK167">
            <v>1734.9545454545455</v>
          </cell>
        </row>
        <row r="168">
          <cell r="F168">
            <v>-60</v>
          </cell>
          <cell r="S168">
            <v>700.5</v>
          </cell>
          <cell r="X168">
            <v>998.4545454545455</v>
          </cell>
          <cell r="AC168">
            <v>544.09090909090912</v>
          </cell>
          <cell r="AK168">
            <v>2183.0454545454545</v>
          </cell>
        </row>
        <row r="169">
          <cell r="S169">
            <v>1389</v>
          </cell>
          <cell r="X169">
            <v>1415</v>
          </cell>
          <cell r="AC169">
            <v>724</v>
          </cell>
        </row>
        <row r="170">
          <cell r="F170">
            <v>60</v>
          </cell>
          <cell r="P170">
            <v>0</v>
          </cell>
          <cell r="S170">
            <v>0</v>
          </cell>
          <cell r="X170">
            <v>0</v>
          </cell>
          <cell r="AC170">
            <v>0</v>
          </cell>
          <cell r="AK170">
            <v>60</v>
          </cell>
        </row>
        <row r="171">
          <cell r="S171">
            <v>0</v>
          </cell>
          <cell r="X171">
            <v>0</v>
          </cell>
          <cell r="AC171">
            <v>0</v>
          </cell>
          <cell r="AF171">
            <v>0</v>
          </cell>
          <cell r="AG171">
            <v>0</v>
          </cell>
          <cell r="AH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row>
        <row r="175">
          <cell r="F175">
            <v>0</v>
          </cell>
          <cell r="AG175">
            <v>0</v>
          </cell>
          <cell r="AK175">
            <v>0</v>
          </cell>
        </row>
        <row r="176">
          <cell r="AK176">
            <v>0</v>
          </cell>
        </row>
        <row r="177">
          <cell r="F177">
            <v>3480</v>
          </cell>
          <cell r="AK177">
            <v>3480</v>
          </cell>
        </row>
        <row r="178">
          <cell r="F178">
            <v>742.3</v>
          </cell>
          <cell r="P178">
            <v>962.45</v>
          </cell>
          <cell r="Q178">
            <v>0</v>
          </cell>
          <cell r="R178">
            <v>0</v>
          </cell>
          <cell r="S178">
            <v>2034.72</v>
          </cell>
          <cell r="T178">
            <v>659.81780000000003</v>
          </cell>
          <cell r="U178">
            <v>686.40219999999999</v>
          </cell>
          <cell r="V178">
            <v>0</v>
          </cell>
          <cell r="W178">
            <v>0</v>
          </cell>
          <cell r="X178">
            <v>830.12099999999998</v>
          </cell>
          <cell r="AA178">
            <v>0</v>
          </cell>
          <cell r="AB178">
            <v>0</v>
          </cell>
          <cell r="AC178">
            <v>689.86</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3">
          <cell r="F183">
            <v>8205</v>
          </cell>
          <cell r="P183">
            <v>848.19999999999959</v>
          </cell>
          <cell r="S183">
            <v>5161.6000000000004</v>
          </cell>
          <cell r="X183">
            <v>904.30000000000064</v>
          </cell>
          <cell r="AC183">
            <v>505.53333333333126</v>
          </cell>
          <cell r="AF183">
            <v>1767.9999999999995</v>
          </cell>
          <cell r="AG183">
            <v>1862</v>
          </cell>
          <cell r="AH183">
            <v>-289</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111.8</v>
          </cell>
          <cell r="X190">
            <v>133.4</v>
          </cell>
          <cell r="AC190">
            <v>117.3</v>
          </cell>
          <cell r="AK190">
            <v>362.5</v>
          </cell>
          <cell r="AO190">
            <v>221.49122807017542</v>
          </cell>
        </row>
        <row r="191">
          <cell r="S191">
            <v>128</v>
          </cell>
          <cell r="X191">
            <v>152.69999999999999</v>
          </cell>
          <cell r="AC191">
            <v>134.30000000000001</v>
          </cell>
          <cell r="AK191">
            <v>415</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21522</v>
          </cell>
          <cell r="X194">
            <v>25680</v>
          </cell>
          <cell r="AC194">
            <v>22580</v>
          </cell>
          <cell r="AK194">
            <v>69781</v>
          </cell>
          <cell r="AO194">
            <v>0</v>
          </cell>
        </row>
        <row r="195">
          <cell r="AK195">
            <v>69782</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AK202">
            <v>0</v>
          </cell>
          <cell r="AO202">
            <v>75.839416058394164</v>
          </cell>
        </row>
        <row r="203">
          <cell r="AK203">
            <v>0</v>
          </cell>
          <cell r="AO203">
            <v>103.9</v>
          </cell>
        </row>
        <row r="204">
          <cell r="F204">
            <v>75</v>
          </cell>
          <cell r="AJ204">
            <v>0</v>
          </cell>
          <cell r="AO204" t="e">
            <v>#DIV/0!</v>
          </cell>
          <cell r="AR204">
            <v>75</v>
          </cell>
        </row>
        <row r="205">
          <cell r="S205">
            <v>675</v>
          </cell>
          <cell r="X205">
            <v>675</v>
          </cell>
          <cell r="AC205">
            <v>601.41999999999996</v>
          </cell>
          <cell r="AK205">
            <v>601.41999999999996</v>
          </cell>
          <cell r="AO205">
            <v>195.28</v>
          </cell>
        </row>
        <row r="206">
          <cell r="S206">
            <v>0</v>
          </cell>
          <cell r="X206">
            <v>0</v>
          </cell>
          <cell r="AC206">
            <v>0</v>
          </cell>
          <cell r="AK206">
            <v>0</v>
          </cell>
          <cell r="AO206">
            <v>14810</v>
          </cell>
        </row>
        <row r="207">
          <cell r="AK207">
            <v>0</v>
          </cell>
        </row>
        <row r="208">
          <cell r="S208">
            <v>128</v>
          </cell>
          <cell r="X208">
            <v>152.69999999999999</v>
          </cell>
          <cell r="Y208">
            <v>64.2</v>
          </cell>
          <cell r="Z208">
            <v>88.5</v>
          </cell>
          <cell r="AC208">
            <v>134.30000000000001</v>
          </cell>
          <cell r="AD208">
            <v>54.6</v>
          </cell>
          <cell r="AE208">
            <v>79.7</v>
          </cell>
          <cell r="AK208">
            <v>415</v>
          </cell>
          <cell r="AL208">
            <v>118.80000000000001</v>
          </cell>
          <cell r="AM208">
            <v>296.2</v>
          </cell>
          <cell r="AO208">
            <v>356.4</v>
          </cell>
          <cell r="AP208">
            <v>74.900000000000006</v>
          </cell>
          <cell r="AQ208">
            <v>281.5</v>
          </cell>
        </row>
        <row r="209">
          <cell r="S209">
            <v>21522</v>
          </cell>
          <cell r="X209">
            <v>25680</v>
          </cell>
          <cell r="Y209">
            <v>10797</v>
          </cell>
          <cell r="Z209">
            <v>14883</v>
          </cell>
          <cell r="AA209">
            <v>14883</v>
          </cell>
          <cell r="AC209">
            <v>22580</v>
          </cell>
          <cell r="AD209">
            <v>9180</v>
          </cell>
          <cell r="AE209">
            <v>13400</v>
          </cell>
          <cell r="AK209">
            <v>69781</v>
          </cell>
          <cell r="AL209">
            <v>19977</v>
          </cell>
          <cell r="AM209">
            <v>49805</v>
          </cell>
          <cell r="AO209">
            <v>14810</v>
          </cell>
          <cell r="AP209">
            <v>3112.427048260382</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AK274">
            <v>3580</v>
          </cell>
        </row>
        <row r="275">
          <cell r="F275">
            <v>121</v>
          </cell>
          <cell r="P275">
            <v>0</v>
          </cell>
          <cell r="S275">
            <v>0</v>
          </cell>
          <cell r="X275">
            <v>0</v>
          </cell>
          <cell r="AC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S278">
            <v>2034.72</v>
          </cell>
          <cell r="T278">
            <v>659.81780000000003</v>
          </cell>
          <cell r="U278">
            <v>686.40219999999999</v>
          </cell>
          <cell r="X278">
            <v>830.12099999999998</v>
          </cell>
          <cell r="Y278">
            <v>173</v>
          </cell>
          <cell r="Z278">
            <v>240.57554545454542</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S283">
            <v>480</v>
          </cell>
          <cell r="X283">
            <v>100</v>
          </cell>
          <cell r="AC283">
            <v>100</v>
          </cell>
          <cell r="AF283">
            <v>0</v>
          </cell>
          <cell r="AG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AK288">
            <v>358</v>
          </cell>
        </row>
        <row r="289">
          <cell r="S289">
            <v>250</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S293">
            <v>-1204</v>
          </cell>
          <cell r="X293">
            <v>929</v>
          </cell>
          <cell r="AC293">
            <v>-217</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P301">
            <v>0</v>
          </cell>
          <cell r="AF301">
            <v>0</v>
          </cell>
          <cell r="AG301">
            <v>0</v>
          </cell>
          <cell r="AH301">
            <v>0</v>
          </cell>
          <cell r="AK301">
            <v>0</v>
          </cell>
        </row>
        <row r="302">
          <cell r="F302">
            <v>0</v>
          </cell>
          <cell r="P302">
            <v>-107</v>
          </cell>
          <cell r="S302">
            <v>-90</v>
          </cell>
          <cell r="X302">
            <v>0</v>
          </cell>
          <cell r="AC302">
            <v>0</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AH304">
            <v>191</v>
          </cell>
          <cell r="AK304">
            <v>0</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AK312">
            <v>0</v>
          </cell>
        </row>
        <row r="313">
          <cell r="P313">
            <v>0</v>
          </cell>
          <cell r="AK313">
            <v>0</v>
          </cell>
        </row>
        <row r="314">
          <cell r="S314">
            <v>0</v>
          </cell>
          <cell r="AK314">
            <v>0</v>
          </cell>
        </row>
        <row r="315">
          <cell r="F315">
            <v>3480</v>
          </cell>
          <cell r="AK315">
            <v>3480</v>
          </cell>
        </row>
        <row r="316">
          <cell r="S316">
            <v>0</v>
          </cell>
        </row>
        <row r="317">
          <cell r="F317">
            <v>0</v>
          </cell>
          <cell r="AK317">
            <v>0</v>
          </cell>
        </row>
        <row r="318">
          <cell r="AK318">
            <v>0</v>
          </cell>
        </row>
        <row r="320">
          <cell r="AK320">
            <v>0</v>
          </cell>
        </row>
        <row r="321">
          <cell r="S321">
            <v>0</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1">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K332">
            <v>2421</v>
          </cell>
          <cell r="AM332">
            <v>1934</v>
          </cell>
        </row>
        <row r="333">
          <cell r="AJ333">
            <v>36</v>
          </cell>
          <cell r="AK333">
            <v>6983.8571428571431</v>
          </cell>
          <cell r="AM333">
            <v>6983.8571428571431</v>
          </cell>
        </row>
        <row r="334">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row>
        <row r="339">
          <cell r="AK339">
            <v>1467</v>
          </cell>
          <cell r="AM339">
            <v>1467</v>
          </cell>
        </row>
        <row r="340">
          <cell r="AK340">
            <v>3580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row>
        <row r="352">
          <cell r="AK352">
            <v>0</v>
          </cell>
          <cell r="AM352">
            <v>0</v>
          </cell>
        </row>
        <row r="353">
          <cell r="AK353">
            <v>142</v>
          </cell>
          <cell r="AM353">
            <v>142</v>
          </cell>
        </row>
        <row r="354">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AK356">
            <v>0</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K360">
            <v>0</v>
          </cell>
          <cell r="AM360">
            <v>0</v>
          </cell>
        </row>
        <row r="361">
          <cell r="AJ361">
            <v>-2491</v>
          </cell>
          <cell r="AK361">
            <v>7345.3</v>
          </cell>
          <cell r="AM361" t="e">
            <v>#REF!</v>
          </cell>
        </row>
        <row r="362">
          <cell r="AK362">
            <v>973</v>
          </cell>
        </row>
        <row r="363">
          <cell r="AK363">
            <v>1769</v>
          </cell>
        </row>
        <row r="364">
          <cell r="AK364">
            <v>4603.3</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9058.3461515151503</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276.34120823549074</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5942.9426666666668</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1048.5</v>
          </cell>
          <cell r="D78">
            <v>363</v>
          </cell>
          <cell r="E78">
            <v>685.5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372.7</v>
          </cell>
          <cell r="AQ79">
            <v>104.1</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AC81">
            <v>0</v>
          </cell>
          <cell r="AJ81">
            <v>0</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13439.272727272728</v>
          </cell>
          <cell r="AS82">
            <v>9401</v>
          </cell>
          <cell r="AT82">
            <v>-4038.2727272727279</v>
          </cell>
        </row>
        <row r="83">
          <cell r="C83">
            <v>11292</v>
          </cell>
          <cell r="D83">
            <v>11292</v>
          </cell>
          <cell r="E83">
            <v>0</v>
          </cell>
          <cell r="P83">
            <v>0</v>
          </cell>
          <cell r="S83">
            <v>0</v>
          </cell>
          <cell r="X83">
            <v>0</v>
          </cell>
          <cell r="AC83">
            <v>0</v>
          </cell>
          <cell r="AJ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13439.272727272728</v>
          </cell>
          <cell r="AQ91">
            <v>334554.25206060609</v>
          </cell>
          <cell r="AR91">
            <v>147538.53663201857</v>
          </cell>
          <cell r="AS91">
            <v>9401</v>
          </cell>
        </row>
        <row r="92">
          <cell r="C92">
            <v>17725.32915151515</v>
          </cell>
          <cell r="P92">
            <v>0</v>
          </cell>
          <cell r="S92">
            <v>0</v>
          </cell>
          <cell r="X92">
            <v>0</v>
          </cell>
          <cell r="AC92">
            <v>0</v>
          </cell>
          <cell r="AJ92">
            <v>0</v>
          </cell>
          <cell r="AP92">
            <v>70484.497636363667</v>
          </cell>
          <cell r="AQ92">
            <v>153</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C96">
            <v>1318.9490000000001</v>
          </cell>
          <cell r="N96">
            <v>0</v>
          </cell>
          <cell r="P96">
            <v>0</v>
          </cell>
          <cell r="Q96">
            <v>0</v>
          </cell>
          <cell r="R96">
            <v>0</v>
          </cell>
          <cell r="S96">
            <v>0</v>
          </cell>
          <cell r="X96">
            <v>0</v>
          </cell>
          <cell r="Y96">
            <v>0</v>
          </cell>
          <cell r="AC96">
            <v>0</v>
          </cell>
          <cell r="AD96">
            <v>0</v>
          </cell>
          <cell r="AE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t="e">
            <v>#REF!</v>
          </cell>
          <cell r="AP99" t="e">
            <v>#REF!</v>
          </cell>
          <cell r="AS99">
            <v>0</v>
          </cell>
        </row>
        <row r="100">
          <cell r="P100">
            <v>0</v>
          </cell>
          <cell r="S100">
            <v>0</v>
          </cell>
          <cell r="X100">
            <v>0</v>
          </cell>
          <cell r="AC100">
            <v>0</v>
          </cell>
          <cell r="AI100">
            <v>0</v>
          </cell>
          <cell r="AJ100">
            <v>0</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I109">
            <v>0</v>
          </cell>
          <cell r="AJ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t="e">
            <v>#REF!</v>
          </cell>
          <cell r="AP114" t="e">
            <v>#REF!</v>
          </cell>
          <cell r="AS114">
            <v>0</v>
          </cell>
        </row>
        <row r="115">
          <cell r="C115">
            <v>0</v>
          </cell>
          <cell r="P115">
            <v>0</v>
          </cell>
          <cell r="S115">
            <v>0</v>
          </cell>
          <cell r="X115">
            <v>0</v>
          </cell>
          <cell r="AC115">
            <v>0</v>
          </cell>
          <cell r="AF115">
            <v>0</v>
          </cell>
          <cell r="AI115">
            <v>0</v>
          </cell>
          <cell r="AJ115">
            <v>0</v>
          </cell>
          <cell r="AP115">
            <v>0</v>
          </cell>
          <cell r="AS115">
            <v>0</v>
          </cell>
        </row>
        <row r="116">
          <cell r="C116">
            <v>17200.466666666667</v>
          </cell>
          <cell r="P116">
            <v>0</v>
          </cell>
          <cell r="S116">
            <v>0</v>
          </cell>
          <cell r="X116">
            <v>0</v>
          </cell>
          <cell r="AC116">
            <v>0</v>
          </cell>
          <cell r="AF116">
            <v>0</v>
          </cell>
          <cell r="AI116">
            <v>0</v>
          </cell>
          <cell r="AJ116">
            <v>0</v>
          </cell>
          <cell r="AP116">
            <v>17200.466666666667</v>
          </cell>
          <cell r="AS116">
            <v>0</v>
          </cell>
        </row>
        <row r="117">
          <cell r="C117">
            <v>0</v>
          </cell>
        </row>
        <row r="120">
          <cell r="P120">
            <v>0</v>
          </cell>
          <cell r="S120">
            <v>0</v>
          </cell>
          <cell r="X120">
            <v>0</v>
          </cell>
          <cell r="AC120">
            <v>0</v>
          </cell>
          <cell r="AE120" t="e">
            <v>#REF!</v>
          </cell>
          <cell r="AF120" t="e">
            <v>#REF!</v>
          </cell>
          <cell r="AI120">
            <v>0</v>
          </cell>
          <cell r="AJ120">
            <v>0</v>
          </cell>
          <cell r="AN120" t="e">
            <v>#REF!</v>
          </cell>
          <cell r="AP120">
            <v>36465</v>
          </cell>
          <cell r="AQ120" t="e">
            <v>#REF!</v>
          </cell>
          <cell r="AS120">
            <v>0</v>
          </cell>
        </row>
        <row r="121">
          <cell r="C121">
            <v>0</v>
          </cell>
          <cell r="P121">
            <v>0</v>
          </cell>
          <cell r="S121">
            <v>0</v>
          </cell>
          <cell r="X121">
            <v>0</v>
          </cell>
          <cell r="AC121">
            <v>0</v>
          </cell>
          <cell r="AJ121">
            <v>0</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T123">
            <v>-0.76400000000000112</v>
          </cell>
          <cell r="U123">
            <v>0</v>
          </cell>
          <cell r="V123">
            <v>0</v>
          </cell>
          <cell r="X123">
            <v>0.76400000000000112</v>
          </cell>
          <cell r="Y123">
            <v>0.34799999999999898</v>
          </cell>
          <cell r="Z123">
            <v>0</v>
          </cell>
          <cell r="AA123">
            <v>0</v>
          </cell>
          <cell r="AC123">
            <v>-0.34799999999999898</v>
          </cell>
          <cell r="AJ123">
            <v>0</v>
          </cell>
          <cell r="AN123" t="e">
            <v>#REF!</v>
          </cell>
          <cell r="AP123" t="e">
            <v>#REF!</v>
          </cell>
        </row>
        <row r="124">
          <cell r="P124">
            <v>0</v>
          </cell>
          <cell r="X124">
            <v>0</v>
          </cell>
          <cell r="AC124">
            <v>0</v>
          </cell>
          <cell r="AJ124">
            <v>0</v>
          </cell>
          <cell r="AP124" t="e">
            <v>#REF!</v>
          </cell>
        </row>
        <row r="125">
          <cell r="P125">
            <v>0</v>
          </cell>
          <cell r="X125">
            <v>0</v>
          </cell>
          <cell r="AC125">
            <v>0</v>
          </cell>
          <cell r="AJ125">
            <v>0</v>
          </cell>
          <cell r="AP125" t="e">
            <v>#REF!</v>
          </cell>
        </row>
        <row r="126">
          <cell r="P126">
            <v>0</v>
          </cell>
          <cell r="X126">
            <v>0</v>
          </cell>
          <cell r="AC126">
            <v>0</v>
          </cell>
          <cell r="AJ126">
            <v>0</v>
          </cell>
          <cell r="AP126" t="e">
            <v>#REF!</v>
          </cell>
          <cell r="AQ126" t="e">
            <v>#REF!</v>
          </cell>
          <cell r="AR126" t="e">
            <v>#REF!</v>
          </cell>
        </row>
        <row r="127">
          <cell r="P127">
            <v>0</v>
          </cell>
          <cell r="X127">
            <v>0</v>
          </cell>
          <cell r="AC127">
            <v>0</v>
          </cell>
          <cell r="AJ127">
            <v>0</v>
          </cell>
        </row>
        <row r="128">
          <cell r="P128">
            <v>0</v>
          </cell>
          <cell r="X128">
            <v>0</v>
          </cell>
          <cell r="AC128">
            <v>0</v>
          </cell>
          <cell r="AJ128">
            <v>0</v>
          </cell>
          <cell r="AP128" t="e">
            <v>#REF!</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t="e">
            <v>#REF!</v>
          </cell>
          <cell r="AR131" t="e">
            <v>#REF!</v>
          </cell>
          <cell r="AU131">
            <v>0</v>
          </cell>
          <cell r="AW131">
            <v>0</v>
          </cell>
        </row>
        <row r="132">
          <cell r="P132">
            <v>0</v>
          </cell>
          <cell r="X132">
            <v>0</v>
          </cell>
          <cell r="AC132">
            <v>0</v>
          </cell>
          <cell r="AJ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P134" t="e">
            <v>#REF!</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t="e">
            <v>#REF!</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t="e">
            <v>#REF!</v>
          </cell>
          <cell r="AQ144">
            <v>180931</v>
          </cell>
          <cell r="AR144" t="e">
            <v>#REF!</v>
          </cell>
          <cell r="AU144">
            <v>0</v>
          </cell>
        </row>
        <row r="145">
          <cell r="P145">
            <v>0</v>
          </cell>
          <cell r="X145">
            <v>0</v>
          </cell>
          <cell r="AC145">
            <v>0</v>
          </cell>
          <cell r="AJ145">
            <v>0</v>
          </cell>
          <cell r="AP145">
            <v>0</v>
          </cell>
        </row>
        <row r="146">
          <cell r="P146">
            <v>0</v>
          </cell>
          <cell r="X146">
            <v>0</v>
          </cell>
          <cell r="AC146">
            <v>0</v>
          </cell>
          <cell r="AJ146">
            <v>0</v>
          </cell>
          <cell r="AP146" t="e">
            <v>#REF!</v>
          </cell>
          <cell r="AQ146">
            <v>180931</v>
          </cell>
          <cell r="AR146" t="e">
            <v>#REF!</v>
          </cell>
        </row>
        <row r="147">
          <cell r="P147">
            <v>0</v>
          </cell>
          <cell r="X147">
            <v>0</v>
          </cell>
          <cell r="AC147">
            <v>0</v>
          </cell>
          <cell r="AJ147">
            <v>0</v>
          </cell>
          <cell r="AU147">
            <v>5009</v>
          </cell>
          <cell r="AV147">
            <v>15955</v>
          </cell>
          <cell r="AW147">
            <v>12308.438909090908</v>
          </cell>
          <cell r="AX147" t="e">
            <v>#REF!</v>
          </cell>
        </row>
        <row r="148">
          <cell r="P148">
            <v>0</v>
          </cell>
          <cell r="X148">
            <v>0</v>
          </cell>
          <cell r="AC148">
            <v>0</v>
          </cell>
          <cell r="AJ148">
            <v>0</v>
          </cell>
          <cell r="AP148" t="e">
            <v>#REF!</v>
          </cell>
          <cell r="AQ148" t="e">
            <v>#REF!</v>
          </cell>
          <cell r="AR148" t="e">
            <v>#REF!</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N152">
            <v>197</v>
          </cell>
          <cell r="AP152">
            <v>9542.2601818181811</v>
          </cell>
        </row>
        <row r="153">
          <cell r="C153">
            <v>916.24199999999996</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J157">
            <v>0</v>
          </cell>
          <cell r="AP157" t="e">
            <v>#REF!</v>
          </cell>
        </row>
        <row r="158">
          <cell r="C158" t="e">
            <v>#REF!</v>
          </cell>
          <cell r="N158">
            <v>47</v>
          </cell>
          <cell r="P158">
            <v>-47</v>
          </cell>
          <cell r="Q158">
            <v>140</v>
          </cell>
          <cell r="S158">
            <v>-140</v>
          </cell>
          <cell r="T158">
            <v>105</v>
          </cell>
          <cell r="X158">
            <v>-105</v>
          </cell>
          <cell r="Y158">
            <v>190</v>
          </cell>
          <cell r="AC158">
            <v>-190</v>
          </cell>
          <cell r="AJ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J159">
            <v>0</v>
          </cell>
          <cell r="AP159" t="e">
            <v>#REF!</v>
          </cell>
        </row>
        <row r="160">
          <cell r="C160" t="e">
            <v>#REF!</v>
          </cell>
          <cell r="N160">
            <v>1295.5</v>
          </cell>
          <cell r="P160">
            <v>-1295.5</v>
          </cell>
          <cell r="Q160">
            <v>280</v>
          </cell>
          <cell r="S160">
            <v>-280</v>
          </cell>
          <cell r="X160">
            <v>0</v>
          </cell>
          <cell r="Y160">
            <v>1196.7</v>
          </cell>
          <cell r="AC160">
            <v>-1196.7</v>
          </cell>
          <cell r="AJ160">
            <v>0</v>
          </cell>
        </row>
        <row r="161">
          <cell r="N161">
            <v>0</v>
          </cell>
          <cell r="P161">
            <v>0</v>
          </cell>
          <cell r="Q161">
            <v>2287.7454545454548</v>
          </cell>
          <cell r="S161">
            <v>-2287.7454545454548</v>
          </cell>
          <cell r="X161">
            <v>0</v>
          </cell>
          <cell r="Y161">
            <v>0</v>
          </cell>
          <cell r="AC161">
            <v>0</v>
          </cell>
          <cell r="AJ161">
            <v>0</v>
          </cell>
          <cell r="AP161" t="e">
            <v>#REF!</v>
          </cell>
        </row>
        <row r="162">
          <cell r="C162" t="e">
            <v>#REF!</v>
          </cell>
          <cell r="N162" t="e">
            <v>#REF!</v>
          </cell>
          <cell r="P162" t="e">
            <v>#REF!</v>
          </cell>
          <cell r="Q162">
            <v>776</v>
          </cell>
          <cell r="S162">
            <v>-776</v>
          </cell>
          <cell r="X162">
            <v>0</v>
          </cell>
          <cell r="Y162" t="e">
            <v>#REF!</v>
          </cell>
          <cell r="AC162" t="e">
            <v>#REF!</v>
          </cell>
          <cell r="AJ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Q167">
            <v>13559.514000000001</v>
          </cell>
          <cell r="T167">
            <v>876.30400000002464</v>
          </cell>
          <cell r="Y167">
            <v>912.96000000001436</v>
          </cell>
          <cell r="AE167">
            <v>-6947.0430909090901</v>
          </cell>
          <cell r="AG167">
            <v>2466</v>
          </cell>
          <cell r="AH167">
            <v>2561</v>
          </cell>
          <cell r="AN167" t="e">
            <v>#REF!</v>
          </cell>
          <cell r="AP167" t="e">
            <v>#REF!</v>
          </cell>
        </row>
        <row r="168">
          <cell r="C168" t="e">
            <v>#REF!</v>
          </cell>
          <cell r="N168">
            <v>1614.15</v>
          </cell>
        </row>
        <row r="169">
          <cell r="C169" t="e">
            <v>#REF!</v>
          </cell>
        </row>
        <row r="170">
          <cell r="C170" t="e">
            <v>#REF!</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Q242" t="e">
            <v>#REF!</v>
          </cell>
        </row>
        <row r="243">
          <cell r="AQ243" t="e">
            <v>#REF!</v>
          </cell>
        </row>
        <row r="244">
          <cell r="C244">
            <v>0</v>
          </cell>
          <cell r="N244">
            <v>0</v>
          </cell>
          <cell r="Q244">
            <v>1473.1853333333333</v>
          </cell>
          <cell r="T244">
            <v>145.25866666666667</v>
          </cell>
          <cell r="Y244">
            <v>100.22533333333334</v>
          </cell>
          <cell r="AP244">
            <v>2344.551833476</v>
          </cell>
          <cell r="AQ244" t="e">
            <v>#REF!</v>
          </cell>
        </row>
        <row r="245">
          <cell r="C245">
            <v>0</v>
          </cell>
          <cell r="N245">
            <v>0</v>
          </cell>
          <cell r="Q245">
            <v>113.33333333333334</v>
          </cell>
          <cell r="T245">
            <v>48.626666666666665</v>
          </cell>
          <cell r="Y245">
            <v>65.784000000000006</v>
          </cell>
          <cell r="AP245">
            <v>276.34120823549074</v>
          </cell>
          <cell r="AQ245" t="e">
            <v>#REF!</v>
          </cell>
        </row>
        <row r="246">
          <cell r="AQ246" t="e">
            <v>#REF!</v>
          </cell>
        </row>
        <row r="247">
          <cell r="C247">
            <v>0</v>
          </cell>
          <cell r="N247">
            <v>0</v>
          </cell>
          <cell r="Q247">
            <v>0</v>
          </cell>
          <cell r="T247">
            <v>95.642666666666656</v>
          </cell>
          <cell r="Y247">
            <v>206.52799999999999</v>
          </cell>
          <cell r="AP247">
            <v>302.17066666666665</v>
          </cell>
          <cell r="AQ247" t="e">
            <v>#REF!</v>
          </cell>
        </row>
        <row r="248">
          <cell r="C248">
            <v>16.399999999999999</v>
          </cell>
          <cell r="N248">
            <v>157.33600000000001</v>
          </cell>
          <cell r="Q248">
            <v>9035.0240000000013</v>
          </cell>
          <cell r="T248">
            <v>0</v>
          </cell>
          <cell r="Y248">
            <v>0</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2" refreshError="1">
        <row r="16">
          <cell r="AO16" t="str">
            <v>ЗАТВЕРДЖУЮ</v>
          </cell>
        </row>
        <row r="17">
          <cell r="C17" t="str">
            <v>І.В.ПЛАЧКОВ</v>
          </cell>
          <cell r="AO17" t="str">
            <v>ГОЛОВА ПРАЛІННЯ АК КЕ</v>
          </cell>
        </row>
        <row r="22">
          <cell r="AU22" t="str">
            <v>І.В.ПЛАЧКОВ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Y31">
            <v>298</v>
          </cell>
          <cell r="AP31">
            <v>298</v>
          </cell>
        </row>
        <row r="32">
          <cell r="Y32">
            <v>268.14999999999998</v>
          </cell>
          <cell r="AP32">
            <v>268.14999999999998</v>
          </cell>
        </row>
        <row r="33">
          <cell r="AP33">
            <v>0</v>
          </cell>
        </row>
        <row r="34">
          <cell r="AP34">
            <v>0</v>
          </cell>
        </row>
        <row r="35">
          <cell r="AP35">
            <v>32</v>
          </cell>
        </row>
        <row r="36">
          <cell r="AP36">
            <v>0</v>
          </cell>
        </row>
        <row r="37">
          <cell r="AP37">
            <v>500</v>
          </cell>
        </row>
        <row r="38">
          <cell r="M38">
            <v>0</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M39">
            <v>9793.2999999999993</v>
          </cell>
        </row>
        <row r="40">
          <cell r="C40">
            <v>12795.5</v>
          </cell>
          <cell r="AE40">
            <v>12680.606666666667</v>
          </cell>
          <cell r="AH40">
            <v>2099</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M41">
            <v>545</v>
          </cell>
          <cell r="AQ41">
            <v>1535.8899999999999</v>
          </cell>
        </row>
        <row r="42">
          <cell r="P42">
            <v>970</v>
          </cell>
          <cell r="Z42">
            <v>590</v>
          </cell>
          <cell r="AQ42">
            <v>2095</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P47">
            <v>1853.8333333333333</v>
          </cell>
          <cell r="S47">
            <v>290</v>
          </cell>
          <cell r="T47">
            <v>187</v>
          </cell>
          <cell r="U47">
            <v>103</v>
          </cell>
          <cell r="X47">
            <v>226</v>
          </cell>
          <cell r="Y47">
            <v>140</v>
          </cell>
          <cell r="Z47">
            <v>86</v>
          </cell>
          <cell r="AC47">
            <v>1299</v>
          </cell>
          <cell r="AD47">
            <v>1235</v>
          </cell>
          <cell r="AE47">
            <v>64</v>
          </cell>
          <cell r="AO47">
            <v>4945.833333333333</v>
          </cell>
        </row>
        <row r="48">
          <cell r="C48">
            <v>0</v>
          </cell>
          <cell r="D48">
            <v>0</v>
          </cell>
          <cell r="E48">
            <v>0</v>
          </cell>
          <cell r="M48">
            <v>1</v>
          </cell>
          <cell r="P48">
            <v>0</v>
          </cell>
          <cell r="S48">
            <v>18.55</v>
          </cell>
          <cell r="T48">
            <v>9</v>
          </cell>
          <cell r="U48">
            <v>9.5500000000000007</v>
          </cell>
          <cell r="X48">
            <v>47</v>
          </cell>
          <cell r="Y48">
            <v>22</v>
          </cell>
          <cell r="Z48">
            <v>25</v>
          </cell>
          <cell r="AC48">
            <v>0</v>
          </cell>
          <cell r="AD48">
            <v>0</v>
          </cell>
          <cell r="AE48">
            <v>0</v>
          </cell>
          <cell r="AO48">
            <v>66.55</v>
          </cell>
        </row>
        <row r="49">
          <cell r="C49">
            <v>1639</v>
          </cell>
          <cell r="D49">
            <v>592</v>
          </cell>
          <cell r="E49">
            <v>595</v>
          </cell>
          <cell r="M49">
            <v>60</v>
          </cell>
          <cell r="P49">
            <v>167</v>
          </cell>
          <cell r="S49">
            <v>164</v>
          </cell>
          <cell r="T49">
            <v>107</v>
          </cell>
          <cell r="U49">
            <v>57</v>
          </cell>
          <cell r="X49">
            <v>141</v>
          </cell>
          <cell r="Y49">
            <v>87</v>
          </cell>
          <cell r="Z49">
            <v>54</v>
          </cell>
          <cell r="AC49">
            <v>55.6</v>
          </cell>
          <cell r="AD49">
            <v>28.6</v>
          </cell>
          <cell r="AE49">
            <v>26</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R51">
            <v>0</v>
          </cell>
          <cell r="S51">
            <v>1791</v>
          </cell>
          <cell r="T51">
            <v>1047</v>
          </cell>
          <cell r="U51">
            <v>744</v>
          </cell>
          <cell r="X51">
            <v>40</v>
          </cell>
          <cell r="Y51">
            <v>23</v>
          </cell>
          <cell r="Z51">
            <v>17</v>
          </cell>
          <cell r="AC51">
            <v>1</v>
          </cell>
          <cell r="AD51">
            <v>0</v>
          </cell>
          <cell r="AE51">
            <v>1</v>
          </cell>
          <cell r="AH51">
            <v>0</v>
          </cell>
          <cell r="AI51">
            <v>-1</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R52">
            <v>0</v>
          </cell>
          <cell r="S52">
            <v>39538</v>
          </cell>
          <cell r="T52">
            <v>23885</v>
          </cell>
          <cell r="U52">
            <v>15653</v>
          </cell>
          <cell r="X52">
            <v>33899</v>
          </cell>
          <cell r="Y52">
            <v>19743</v>
          </cell>
          <cell r="Z52">
            <v>14156</v>
          </cell>
          <cell r="AC52">
            <v>0</v>
          </cell>
          <cell r="AD52">
            <v>0</v>
          </cell>
          <cell r="AE52">
            <v>0</v>
          </cell>
          <cell r="AH52">
            <v>0</v>
          </cell>
          <cell r="AI52">
            <v>0</v>
          </cell>
          <cell r="AM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R53">
            <v>0</v>
          </cell>
          <cell r="S53">
            <v>39538</v>
          </cell>
          <cell r="T53">
            <v>23885</v>
          </cell>
          <cell r="U53">
            <v>15653</v>
          </cell>
          <cell r="X53">
            <v>33899</v>
          </cell>
          <cell r="Y53">
            <v>19743</v>
          </cell>
          <cell r="Z53">
            <v>14156</v>
          </cell>
          <cell r="AC53">
            <v>0</v>
          </cell>
          <cell r="AD53">
            <v>0</v>
          </cell>
          <cell r="AE53">
            <v>0</v>
          </cell>
          <cell r="AH53">
            <v>0</v>
          </cell>
          <cell r="AI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R54">
            <v>0</v>
          </cell>
          <cell r="S54">
            <v>0</v>
          </cell>
          <cell r="T54">
            <v>0</v>
          </cell>
          <cell r="U54">
            <v>0</v>
          </cell>
          <cell r="X54">
            <v>0</v>
          </cell>
          <cell r="Y54">
            <v>0</v>
          </cell>
          <cell r="Z54">
            <v>0</v>
          </cell>
          <cell r="AC54">
            <v>0</v>
          </cell>
          <cell r="AD54">
            <v>0</v>
          </cell>
          <cell r="AE54">
            <v>0</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X55">
            <v>0</v>
          </cell>
          <cell r="Y55">
            <v>0</v>
          </cell>
          <cell r="Z55">
            <v>0</v>
          </cell>
          <cell r="AC55">
            <v>2052.15</v>
          </cell>
          <cell r="AD55">
            <v>820</v>
          </cell>
          <cell r="AE55">
            <v>1232.1499999999999</v>
          </cell>
          <cell r="AF55">
            <v>1829</v>
          </cell>
          <cell r="AG55">
            <v>810</v>
          </cell>
          <cell r="AH55">
            <v>1019</v>
          </cell>
          <cell r="AI55">
            <v>-223.15000000000009</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R56">
            <v>-1596.106666666667</v>
          </cell>
          <cell r="S56">
            <v>892.87727272727273</v>
          </cell>
          <cell r="T56">
            <v>551</v>
          </cell>
          <cell r="U56">
            <v>341.87727272727273</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M56">
            <v>0</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R57">
            <v>-88</v>
          </cell>
          <cell r="S57">
            <v>48</v>
          </cell>
          <cell r="T57">
            <v>29</v>
          </cell>
          <cell r="U57">
            <v>19</v>
          </cell>
          <cell r="X57">
            <v>45</v>
          </cell>
          <cell r="Y57">
            <v>27</v>
          </cell>
          <cell r="Z57">
            <v>18</v>
          </cell>
          <cell r="AC57">
            <v>164</v>
          </cell>
          <cell r="AD57">
            <v>147</v>
          </cell>
          <cell r="AE57">
            <v>17</v>
          </cell>
          <cell r="AF57">
            <v>117</v>
          </cell>
          <cell r="AG57">
            <v>96</v>
          </cell>
          <cell r="AH57">
            <v>21</v>
          </cell>
          <cell r="AI57">
            <v>-47</v>
          </cell>
          <cell r="AM57">
            <v>0</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R58">
            <v>-511</v>
          </cell>
          <cell r="S58">
            <v>286</v>
          </cell>
          <cell r="T58">
            <v>176</v>
          </cell>
          <cell r="U58">
            <v>110</v>
          </cell>
          <cell r="X58">
            <v>263</v>
          </cell>
          <cell r="Y58">
            <v>157</v>
          </cell>
          <cell r="Z58">
            <v>106</v>
          </cell>
          <cell r="AC58">
            <v>951</v>
          </cell>
          <cell r="AD58">
            <v>860</v>
          </cell>
          <cell r="AE58">
            <v>91</v>
          </cell>
          <cell r="AF58">
            <v>676</v>
          </cell>
          <cell r="AG58">
            <v>559</v>
          </cell>
          <cell r="AH58">
            <v>117</v>
          </cell>
          <cell r="AI58">
            <v>-275</v>
          </cell>
          <cell r="AM58">
            <v>0</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R59">
            <v>0</v>
          </cell>
          <cell r="S59">
            <v>0</v>
          </cell>
          <cell r="T59">
            <v>0</v>
          </cell>
          <cell r="U59">
            <v>0</v>
          </cell>
          <cell r="X59">
            <v>0</v>
          </cell>
          <cell r="Y59">
            <v>0</v>
          </cell>
          <cell r="Z59">
            <v>0</v>
          </cell>
          <cell r="AC59">
            <v>0</v>
          </cell>
          <cell r="AD59">
            <v>0</v>
          </cell>
          <cell r="AE59">
            <v>0</v>
          </cell>
          <cell r="AH59">
            <v>0</v>
          </cell>
          <cell r="AI59">
            <v>0</v>
          </cell>
          <cell r="AM59">
            <v>37</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M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R61">
            <v>0</v>
          </cell>
          <cell r="S61">
            <v>0</v>
          </cell>
          <cell r="T61">
            <v>0</v>
          </cell>
          <cell r="U61">
            <v>0</v>
          </cell>
          <cell r="X61">
            <v>0</v>
          </cell>
          <cell r="Y61">
            <v>0</v>
          </cell>
          <cell r="Z61">
            <v>0</v>
          </cell>
          <cell r="AC61">
            <v>0</v>
          </cell>
          <cell r="AD61">
            <v>0</v>
          </cell>
          <cell r="AE61">
            <v>0</v>
          </cell>
          <cell r="AF61">
            <v>174</v>
          </cell>
          <cell r="AG61">
            <v>126</v>
          </cell>
          <cell r="AH61">
            <v>48</v>
          </cell>
          <cell r="AI61">
            <v>174</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X62">
            <v>554.5</v>
          </cell>
          <cell r="Y62">
            <v>0</v>
          </cell>
          <cell r="Z62">
            <v>0</v>
          </cell>
          <cell r="AC62">
            <v>1110</v>
          </cell>
          <cell r="AD62">
            <v>1027</v>
          </cell>
          <cell r="AE62">
            <v>83</v>
          </cell>
          <cell r="AH62">
            <v>0</v>
          </cell>
          <cell r="AI62">
            <v>-1110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R63">
            <v>0</v>
          </cell>
          <cell r="S63">
            <v>0</v>
          </cell>
          <cell r="T63">
            <v>0</v>
          </cell>
          <cell r="U63">
            <v>0</v>
          </cell>
          <cell r="X63">
            <v>0</v>
          </cell>
          <cell r="Y63">
            <v>0</v>
          </cell>
          <cell r="Z63">
            <v>0</v>
          </cell>
          <cell r="AC63">
            <v>0</v>
          </cell>
          <cell r="AD63">
            <v>0</v>
          </cell>
          <cell r="AE63">
            <v>0</v>
          </cell>
          <cell r="AH63">
            <v>0</v>
          </cell>
          <cell r="AI63">
            <v>0</v>
          </cell>
          <cell r="AO63">
            <v>0</v>
          </cell>
          <cell r="AP63">
            <v>0</v>
          </cell>
          <cell r="AQ63">
            <v>0</v>
          </cell>
          <cell r="AR63" t="e">
            <v>#REF!</v>
          </cell>
          <cell r="AS63" t="e">
            <v>#REF!</v>
          </cell>
          <cell r="AU63">
            <v>0</v>
          </cell>
        </row>
        <row r="64">
          <cell r="C64">
            <v>79</v>
          </cell>
          <cell r="D64">
            <v>31</v>
          </cell>
          <cell r="E64">
            <v>39</v>
          </cell>
          <cell r="M64">
            <v>-288</v>
          </cell>
          <cell r="O64">
            <v>288</v>
          </cell>
          <cell r="P64">
            <v>-1454</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O64">
            <v>1191</v>
          </cell>
          <cell r="AR64" t="e">
            <v>#REF!</v>
          </cell>
          <cell r="AS64" t="e">
            <v>#REF!</v>
          </cell>
        </row>
        <row r="65">
          <cell r="C65">
            <v>794</v>
          </cell>
          <cell r="D65">
            <v>289</v>
          </cell>
          <cell r="E65">
            <v>505</v>
          </cell>
          <cell r="M65">
            <v>2031.6</v>
          </cell>
          <cell r="O65">
            <v>-2031.6</v>
          </cell>
          <cell r="P65">
            <v>4808.75</v>
          </cell>
          <cell r="R65">
            <v>-2031.6</v>
          </cell>
          <cell r="S65">
            <v>5359.15</v>
          </cell>
          <cell r="T65">
            <v>3460</v>
          </cell>
          <cell r="U65">
            <v>1899.1499999999999</v>
          </cell>
          <cell r="X65">
            <v>2915.7</v>
          </cell>
          <cell r="Y65">
            <v>1724</v>
          </cell>
          <cell r="Z65">
            <v>1191.7</v>
          </cell>
          <cell r="AC65">
            <v>2724</v>
          </cell>
          <cell r="AD65">
            <v>2651</v>
          </cell>
          <cell r="AE65">
            <v>73</v>
          </cell>
          <cell r="AF65">
            <v>1023</v>
          </cell>
          <cell r="AG65">
            <v>938</v>
          </cell>
          <cell r="AH65">
            <v>85</v>
          </cell>
          <cell r="AI65">
            <v>-1701</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R66">
            <v>-244.33333333333331</v>
          </cell>
          <cell r="S66">
            <v>681.27272727272725</v>
          </cell>
          <cell r="T66">
            <v>420</v>
          </cell>
          <cell r="U66">
            <v>261.27272727272725</v>
          </cell>
          <cell r="X66">
            <v>448</v>
          </cell>
          <cell r="Y66">
            <v>266</v>
          </cell>
          <cell r="Z66">
            <v>182</v>
          </cell>
          <cell r="AC66">
            <v>560</v>
          </cell>
          <cell r="AD66">
            <v>560</v>
          </cell>
          <cell r="AE66">
            <v>0</v>
          </cell>
          <cell r="AF66">
            <v>196.36363636363637</v>
          </cell>
          <cell r="AG66">
            <v>237</v>
          </cell>
          <cell r="AH66">
            <v>-40.636363636363626</v>
          </cell>
          <cell r="AI66">
            <v>-363.63636363636363</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R67">
            <v>-14</v>
          </cell>
          <cell r="S67">
            <v>37</v>
          </cell>
          <cell r="T67">
            <v>23</v>
          </cell>
          <cell r="U67">
            <v>14</v>
          </cell>
          <cell r="X67">
            <v>24</v>
          </cell>
          <cell r="Y67">
            <v>15</v>
          </cell>
          <cell r="Z67">
            <v>9</v>
          </cell>
          <cell r="AC67">
            <v>30</v>
          </cell>
          <cell r="AD67">
            <v>30</v>
          </cell>
          <cell r="AE67">
            <v>0</v>
          </cell>
          <cell r="AF67">
            <v>11</v>
          </cell>
          <cell r="AG67">
            <v>12</v>
          </cell>
          <cell r="AH67">
            <v>-1</v>
          </cell>
          <cell r="AI67">
            <v>-19</v>
          </cell>
          <cell r="AO67">
            <v>175</v>
          </cell>
          <cell r="AP67">
            <v>52</v>
          </cell>
          <cell r="AQ67">
            <v>123</v>
          </cell>
          <cell r="AR67" t="e">
            <v>#REF!</v>
          </cell>
          <cell r="AS67" t="e">
            <v>#REF!</v>
          </cell>
        </row>
        <row r="68">
          <cell r="C68">
            <v>0</v>
          </cell>
          <cell r="D68">
            <v>0</v>
          </cell>
          <cell r="E68">
            <v>0</v>
          </cell>
          <cell r="M68">
            <v>79</v>
          </cell>
          <cell r="O68">
            <v>-79</v>
          </cell>
          <cell r="P68">
            <v>407</v>
          </cell>
          <cell r="R68">
            <v>-79</v>
          </cell>
          <cell r="S68">
            <v>219</v>
          </cell>
          <cell r="T68">
            <v>135</v>
          </cell>
          <cell r="U68">
            <v>84</v>
          </cell>
          <cell r="X68">
            <v>146</v>
          </cell>
          <cell r="Y68">
            <v>87</v>
          </cell>
          <cell r="Z68">
            <v>59</v>
          </cell>
          <cell r="AC68">
            <v>180</v>
          </cell>
          <cell r="AD68">
            <v>180</v>
          </cell>
          <cell r="AE68">
            <v>0</v>
          </cell>
          <cell r="AF68">
            <v>63</v>
          </cell>
          <cell r="AG68">
            <v>16</v>
          </cell>
          <cell r="AH68">
            <v>47</v>
          </cell>
          <cell r="AI68">
            <v>-117</v>
          </cell>
          <cell r="AO68">
            <v>1031</v>
          </cell>
          <cell r="AP68">
            <v>301</v>
          </cell>
          <cell r="AQ68">
            <v>730</v>
          </cell>
          <cell r="AR68">
            <v>620</v>
          </cell>
          <cell r="AS68">
            <v>-411</v>
          </cell>
        </row>
        <row r="69">
          <cell r="C69">
            <v>0</v>
          </cell>
          <cell r="D69">
            <v>0</v>
          </cell>
          <cell r="E69">
            <v>0</v>
          </cell>
          <cell r="M69">
            <v>0</v>
          </cell>
          <cell r="O69">
            <v>0</v>
          </cell>
          <cell r="P69">
            <v>0</v>
          </cell>
          <cell r="R69">
            <v>0</v>
          </cell>
          <cell r="S69">
            <v>0</v>
          </cell>
          <cell r="T69">
            <v>0</v>
          </cell>
          <cell r="U69">
            <v>0</v>
          </cell>
          <cell r="X69">
            <v>0</v>
          </cell>
          <cell r="Y69">
            <v>0</v>
          </cell>
          <cell r="Z69">
            <v>0</v>
          </cell>
          <cell r="AC69">
            <v>0</v>
          </cell>
          <cell r="AD69">
            <v>0</v>
          </cell>
          <cell r="AE69">
            <v>0</v>
          </cell>
          <cell r="AH69">
            <v>0</v>
          </cell>
          <cell r="AI69">
            <v>0</v>
          </cell>
          <cell r="AO69">
            <v>0</v>
          </cell>
          <cell r="AP69">
            <v>0</v>
          </cell>
          <cell r="AQ69">
            <v>0</v>
          </cell>
          <cell r="AR69" t="e">
            <v>#REF!</v>
          </cell>
          <cell r="AS69" t="e">
            <v>#REF!</v>
          </cell>
        </row>
        <row r="70">
          <cell r="C70">
            <v>0</v>
          </cell>
          <cell r="D70">
            <v>0</v>
          </cell>
          <cell r="E70">
            <v>0</v>
          </cell>
          <cell r="M70">
            <v>654.75</v>
          </cell>
          <cell r="O70">
            <v>-654.75</v>
          </cell>
          <cell r="P70">
            <v>198</v>
          </cell>
          <cell r="R70">
            <v>-654.75</v>
          </cell>
          <cell r="S70">
            <v>302</v>
          </cell>
          <cell r="T70">
            <v>0</v>
          </cell>
          <cell r="U70">
            <v>1110</v>
          </cell>
          <cell r="X70">
            <v>0</v>
          </cell>
          <cell r="Y70">
            <v>0</v>
          </cell>
          <cell r="Z70">
            <v>783</v>
          </cell>
          <cell r="AC70">
            <v>368</v>
          </cell>
          <cell r="AD70">
            <v>415</v>
          </cell>
          <cell r="AE70">
            <v>652</v>
          </cell>
          <cell r="AH70">
            <v>0</v>
          </cell>
          <cell r="AI70">
            <v>-368</v>
          </cell>
          <cell r="AO70">
            <v>1569.75</v>
          </cell>
          <cell r="AP70">
            <v>1038.75</v>
          </cell>
          <cell r="AR70" t="e">
            <v>#REF!</v>
          </cell>
          <cell r="AS70" t="e">
            <v>#REF!</v>
          </cell>
        </row>
        <row r="71">
          <cell r="C71">
            <v>0</v>
          </cell>
          <cell r="D71">
            <v>0</v>
          </cell>
          <cell r="E71">
            <v>0</v>
          </cell>
          <cell r="M71">
            <v>0</v>
          </cell>
          <cell r="O71">
            <v>0</v>
          </cell>
          <cell r="P71">
            <v>0</v>
          </cell>
          <cell r="R71">
            <v>0</v>
          </cell>
          <cell r="S71">
            <v>0</v>
          </cell>
          <cell r="T71">
            <v>0</v>
          </cell>
          <cell r="U71">
            <v>218</v>
          </cell>
          <cell r="X71">
            <v>0</v>
          </cell>
          <cell r="Y71">
            <v>0</v>
          </cell>
          <cell r="Z71">
            <v>148.36363636363637</v>
          </cell>
          <cell r="AC71">
            <v>70</v>
          </cell>
          <cell r="AD71">
            <v>78.363636363636374</v>
          </cell>
          <cell r="AE71">
            <v>199.27272727272728</v>
          </cell>
          <cell r="AH71">
            <v>0</v>
          </cell>
          <cell r="AI71">
            <v>-70</v>
          </cell>
          <cell r="AO71">
            <v>78.363636363636374</v>
          </cell>
          <cell r="AP71">
            <v>0</v>
          </cell>
          <cell r="AR71" t="e">
            <v>#REF!</v>
          </cell>
          <cell r="AS71" t="e">
            <v>#REF!</v>
          </cell>
        </row>
        <row r="72">
          <cell r="C72">
            <v>6870.4</v>
          </cell>
          <cell r="D72">
            <v>2955</v>
          </cell>
          <cell r="E72">
            <v>3915.4</v>
          </cell>
          <cell r="M72">
            <v>282.55</v>
          </cell>
          <cell r="O72">
            <v>-282.55</v>
          </cell>
          <cell r="P72">
            <v>922.5916666666667</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R73">
            <v>0</v>
          </cell>
          <cell r="S73">
            <v>0</v>
          </cell>
          <cell r="T73">
            <v>0</v>
          </cell>
          <cell r="U73">
            <v>0</v>
          </cell>
          <cell r="X73">
            <v>0</v>
          </cell>
          <cell r="Y73">
            <v>0</v>
          </cell>
          <cell r="Z73">
            <v>0</v>
          </cell>
          <cell r="AC73">
            <v>0</v>
          </cell>
          <cell r="AD73">
            <v>0</v>
          </cell>
          <cell r="AE73">
            <v>0</v>
          </cell>
          <cell r="AH73">
            <v>0</v>
          </cell>
          <cell r="AI73">
            <v>0</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M74">
            <v>0</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R75">
            <v>-195.75</v>
          </cell>
          <cell r="S75">
            <v>151</v>
          </cell>
          <cell r="T75">
            <v>96</v>
          </cell>
          <cell r="U75">
            <v>55</v>
          </cell>
          <cell r="X75">
            <v>104.65</v>
          </cell>
          <cell r="Y75">
            <v>105</v>
          </cell>
          <cell r="Z75">
            <v>-0.35000000000000142</v>
          </cell>
          <cell r="AC75">
            <v>401.85</v>
          </cell>
          <cell r="AD75">
            <v>365.2</v>
          </cell>
          <cell r="AE75">
            <v>36.649999999999991</v>
          </cell>
          <cell r="AI75">
            <v>-401.85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R76">
            <v>0</v>
          </cell>
          <cell r="S76">
            <v>0</v>
          </cell>
          <cell r="T76">
            <v>0</v>
          </cell>
          <cell r="U76">
            <v>0</v>
          </cell>
          <cell r="X76">
            <v>0</v>
          </cell>
          <cell r="Y76">
            <v>0</v>
          </cell>
          <cell r="Z76">
            <v>0</v>
          </cell>
          <cell r="AC76">
            <v>0</v>
          </cell>
          <cell r="AD76">
            <v>0</v>
          </cell>
          <cell r="AE76">
            <v>0</v>
          </cell>
          <cell r="AI76">
            <v>0</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S77">
            <v>53.199999999999996</v>
          </cell>
          <cell r="T77">
            <v>0</v>
          </cell>
          <cell r="U77">
            <v>0</v>
          </cell>
          <cell r="X77">
            <v>37.950000000000003</v>
          </cell>
          <cell r="Y77">
            <v>0</v>
          </cell>
          <cell r="Z77">
            <v>0</v>
          </cell>
          <cell r="AC77">
            <v>130.15</v>
          </cell>
          <cell r="AD77">
            <v>78.09</v>
          </cell>
          <cell r="AE77">
            <v>52.06</v>
          </cell>
        </row>
        <row r="78">
          <cell r="C78">
            <v>2086</v>
          </cell>
          <cell r="D78">
            <v>775</v>
          </cell>
          <cell r="E78">
            <v>1311</v>
          </cell>
          <cell r="M78">
            <v>62.05</v>
          </cell>
          <cell r="P78">
            <v>153.77500000000001</v>
          </cell>
          <cell r="S78">
            <v>71.25</v>
          </cell>
          <cell r="T78">
            <v>0</v>
          </cell>
          <cell r="U78">
            <v>0</v>
          </cell>
          <cell r="X78">
            <v>91.2</v>
          </cell>
          <cell r="Y78">
            <v>0</v>
          </cell>
          <cell r="Z78">
            <v>0</v>
          </cell>
          <cell r="AC78">
            <v>113.05000000000001</v>
          </cell>
          <cell r="AD78">
            <v>78</v>
          </cell>
          <cell r="AE78">
            <v>35.050000000000004</v>
          </cell>
        </row>
        <row r="79">
          <cell r="O79">
            <v>0</v>
          </cell>
          <cell r="R79">
            <v>0</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R81">
            <v>-7173.7066666666669</v>
          </cell>
          <cell r="S81">
            <v>51006.210606060602</v>
          </cell>
          <cell r="T81">
            <v>31042</v>
          </cell>
          <cell r="U81">
            <v>19964.210606060606</v>
          </cell>
          <cell r="X81">
            <v>41163.24</v>
          </cell>
          <cell r="Y81">
            <v>24071</v>
          </cell>
          <cell r="Z81">
            <v>17092.240000000002</v>
          </cell>
          <cell r="AC81">
            <v>13065.94</v>
          </cell>
          <cell r="AD81">
            <v>10510.14</v>
          </cell>
          <cell r="AE81">
            <v>2556.8000000000002</v>
          </cell>
          <cell r="AI81">
            <v>-13065.94</v>
          </cell>
          <cell r="AO81">
            <v>69577.194393939397</v>
          </cell>
          <cell r="AP81" t="e">
            <v>#REF!</v>
          </cell>
          <cell r="AQ81" t="e">
            <v>#REF!</v>
          </cell>
          <cell r="AR81" t="e">
            <v>#REF!</v>
          </cell>
          <cell r="AS81" t="e">
            <v>#REF!</v>
          </cell>
          <cell r="AT81">
            <v>11152</v>
          </cell>
          <cell r="AU81">
            <v>12997</v>
          </cell>
          <cell r="AV81">
            <v>12251.206666666669</v>
          </cell>
          <cell r="AW81" t="e">
            <v>#REF!</v>
          </cell>
        </row>
        <row r="82">
          <cell r="N82">
            <v>0</v>
          </cell>
          <cell r="O82">
            <v>0</v>
          </cell>
          <cell r="Q82">
            <v>0</v>
          </cell>
          <cell r="R82">
            <v>0</v>
          </cell>
          <cell r="W82">
            <v>0</v>
          </cell>
          <cell r="AF82">
            <v>2287.3636363636365</v>
          </cell>
          <cell r="AG82">
            <v>1984</v>
          </cell>
          <cell r="AH82">
            <v>303.36363636363637</v>
          </cell>
          <cell r="AI82">
            <v>2287.3636363636365</v>
          </cell>
          <cell r="AM82">
            <v>0</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I83">
            <v>0</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O86">
            <v>0</v>
          </cell>
          <cell r="P86">
            <v>0</v>
          </cell>
          <cell r="R86">
            <v>0</v>
          </cell>
          <cell r="S86">
            <v>0</v>
          </cell>
          <cell r="T86">
            <v>0</v>
          </cell>
          <cell r="U86">
            <v>0</v>
          </cell>
          <cell r="X86">
            <v>0</v>
          </cell>
          <cell r="Y86">
            <v>0</v>
          </cell>
          <cell r="Z86">
            <v>0</v>
          </cell>
          <cell r="AC86">
            <v>0</v>
          </cell>
          <cell r="AD86">
            <v>0</v>
          </cell>
          <cell r="AE86">
            <v>0</v>
          </cell>
          <cell r="AH86">
            <v>0</v>
          </cell>
          <cell r="AI86">
            <v>0</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M89">
            <v>37</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W90">
            <v>0</v>
          </cell>
          <cell r="X90">
            <v>7579.5733333333337</v>
          </cell>
          <cell r="Y90">
            <v>4543</v>
          </cell>
          <cell r="Z90">
            <v>3036.5733333333337</v>
          </cell>
          <cell r="AC90">
            <v>13148.606666666667</v>
          </cell>
          <cell r="AD90">
            <v>10548.14</v>
          </cell>
          <cell r="AE90">
            <v>2556.8000000000002</v>
          </cell>
          <cell r="AF90">
            <v>9069</v>
          </cell>
          <cell r="AG90">
            <v>6496</v>
          </cell>
          <cell r="AH90">
            <v>2573</v>
          </cell>
          <cell r="AI90">
            <v>-4079.6066666666666</v>
          </cell>
          <cell r="AM90">
            <v>37</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M93">
            <v>1680</v>
          </cell>
          <cell r="O93">
            <v>-1680</v>
          </cell>
          <cell r="P93">
            <v>4255</v>
          </cell>
          <cell r="R93">
            <v>-1680</v>
          </cell>
          <cell r="S93">
            <v>227</v>
          </cell>
          <cell r="W93">
            <v>0</v>
          </cell>
          <cell r="X93">
            <v>555</v>
          </cell>
          <cell r="AC93">
            <v>952</v>
          </cell>
          <cell r="AD93">
            <v>519</v>
          </cell>
          <cell r="AE93">
            <v>433</v>
          </cell>
          <cell r="AH93">
            <v>0</v>
          </cell>
          <cell r="AI93">
            <v>-952</v>
          </cell>
          <cell r="AM93">
            <v>12</v>
          </cell>
          <cell r="AO93">
            <v>7357</v>
          </cell>
          <cell r="AR93" t="e">
            <v>#REF!</v>
          </cell>
        </row>
        <row r="94">
          <cell r="C94">
            <v>0</v>
          </cell>
          <cell r="M94">
            <v>0</v>
          </cell>
          <cell r="O94">
            <v>0</v>
          </cell>
          <cell r="R94">
            <v>0</v>
          </cell>
          <cell r="S94">
            <v>9</v>
          </cell>
          <cell r="X94">
            <v>0</v>
          </cell>
          <cell r="AC94">
            <v>0</v>
          </cell>
          <cell r="AD94">
            <v>0</v>
          </cell>
          <cell r="AE94">
            <v>0</v>
          </cell>
          <cell r="AH94">
            <v>0</v>
          </cell>
          <cell r="AI94">
            <v>0</v>
          </cell>
          <cell r="AM94">
            <v>0</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M95">
            <v>0</v>
          </cell>
          <cell r="AO95">
            <v>3502.7</v>
          </cell>
          <cell r="AR95" t="e">
            <v>#REF!</v>
          </cell>
        </row>
        <row r="96">
          <cell r="O96">
            <v>0</v>
          </cell>
          <cell r="R96">
            <v>0</v>
          </cell>
          <cell r="AE96">
            <v>0</v>
          </cell>
          <cell r="AH96">
            <v>0</v>
          </cell>
          <cell r="AI96">
            <v>0</v>
          </cell>
          <cell r="AM96" t="e">
            <v>#REF!</v>
          </cell>
          <cell r="AO96" t="e">
            <v>#REF!</v>
          </cell>
          <cell r="AR96" t="e">
            <v>#REF!</v>
          </cell>
        </row>
        <row r="97">
          <cell r="O97">
            <v>0</v>
          </cell>
          <cell r="R97">
            <v>0</v>
          </cell>
          <cell r="AE97">
            <v>0</v>
          </cell>
          <cell r="AH97">
            <v>0</v>
          </cell>
          <cell r="AI97">
            <v>0</v>
          </cell>
          <cell r="AM97" t="e">
            <v>#REF!</v>
          </cell>
          <cell r="AO97" t="e">
            <v>#REF!</v>
          </cell>
          <cell r="AR97" t="e">
            <v>#REF!</v>
          </cell>
        </row>
        <row r="98">
          <cell r="O98">
            <v>0</v>
          </cell>
          <cell r="R98">
            <v>0</v>
          </cell>
          <cell r="AE98">
            <v>0</v>
          </cell>
          <cell r="AH98">
            <v>0</v>
          </cell>
          <cell r="AI98">
            <v>0</v>
          </cell>
          <cell r="AM98">
            <v>3770.5939393939398</v>
          </cell>
          <cell r="AO98">
            <v>3770.5939393939398</v>
          </cell>
          <cell r="AR98" t="e">
            <v>#REF!</v>
          </cell>
        </row>
        <row r="99">
          <cell r="O99">
            <v>0</v>
          </cell>
          <cell r="R99">
            <v>0</v>
          </cell>
          <cell r="AH99">
            <v>0</v>
          </cell>
          <cell r="AI99">
            <v>0</v>
          </cell>
          <cell r="AM99">
            <v>3770.5939393939398</v>
          </cell>
          <cell r="AO99">
            <v>3770.5939393939398</v>
          </cell>
          <cell r="AR99" t="e">
            <v>#REF!</v>
          </cell>
        </row>
        <row r="100">
          <cell r="C100">
            <v>1313</v>
          </cell>
          <cell r="M100">
            <v>344.5</v>
          </cell>
          <cell r="O100">
            <v>-344.5</v>
          </cell>
          <cell r="P100">
            <v>1369.2</v>
          </cell>
          <cell r="Q100">
            <v>31</v>
          </cell>
          <cell r="R100">
            <v>-344.5</v>
          </cell>
          <cell r="S100">
            <v>0</v>
          </cell>
          <cell r="W100">
            <v>2</v>
          </cell>
          <cell r="X100">
            <v>-5</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M105">
            <v>0</v>
          </cell>
          <cell r="O105">
            <v>0</v>
          </cell>
          <cell r="P105">
            <v>130</v>
          </cell>
          <cell r="Q105">
            <v>0</v>
          </cell>
          <cell r="R105">
            <v>0</v>
          </cell>
          <cell r="S105">
            <v>0</v>
          </cell>
          <cell r="W105">
            <v>0</v>
          </cell>
          <cell r="X105">
            <v>0</v>
          </cell>
          <cell r="AC105">
            <v>0</v>
          </cell>
          <cell r="AD105">
            <v>0</v>
          </cell>
          <cell r="AE105">
            <v>0</v>
          </cell>
          <cell r="AH105">
            <v>0</v>
          </cell>
          <cell r="AI105">
            <v>0</v>
          </cell>
          <cell r="AM105">
            <v>80</v>
          </cell>
          <cell r="AO105">
            <v>210</v>
          </cell>
          <cell r="AR105" t="e">
            <v>#REF!</v>
          </cell>
        </row>
        <row r="106">
          <cell r="C106">
            <v>0</v>
          </cell>
          <cell r="M106">
            <v>0</v>
          </cell>
          <cell r="O106">
            <v>0</v>
          </cell>
          <cell r="P106">
            <v>0</v>
          </cell>
          <cell r="Q106">
            <v>154</v>
          </cell>
          <cell r="R106">
            <v>0</v>
          </cell>
          <cell r="S106">
            <v>0</v>
          </cell>
          <cell r="W106">
            <v>79</v>
          </cell>
          <cell r="X106">
            <v>-49</v>
          </cell>
          <cell r="AC106">
            <v>0</v>
          </cell>
          <cell r="AD106">
            <v>0</v>
          </cell>
          <cell r="AE106">
            <v>0</v>
          </cell>
          <cell r="AF106">
            <v>30</v>
          </cell>
          <cell r="AG106">
            <v>30</v>
          </cell>
          <cell r="AH106">
            <v>0</v>
          </cell>
          <cell r="AI106">
            <v>30</v>
          </cell>
          <cell r="AM106">
            <v>822</v>
          </cell>
          <cell r="AO106">
            <v>773</v>
          </cell>
          <cell r="AR106" t="e">
            <v>#REF!</v>
          </cell>
        </row>
        <row r="107">
          <cell r="C107">
            <v>0</v>
          </cell>
          <cell r="M107">
            <v>0</v>
          </cell>
          <cell r="O107">
            <v>0</v>
          </cell>
          <cell r="P107">
            <v>0</v>
          </cell>
          <cell r="Q107">
            <v>800</v>
          </cell>
          <cell r="R107">
            <v>0</v>
          </cell>
          <cell r="S107">
            <v>0</v>
          </cell>
          <cell r="X107">
            <v>0</v>
          </cell>
          <cell r="AC107">
            <v>0</v>
          </cell>
          <cell r="AD107">
            <v>0</v>
          </cell>
          <cell r="AE107">
            <v>0</v>
          </cell>
          <cell r="AH107">
            <v>0</v>
          </cell>
          <cell r="AI107">
            <v>0</v>
          </cell>
          <cell r="AM107">
            <v>0</v>
          </cell>
          <cell r="AO107">
            <v>0</v>
          </cell>
          <cell r="AP107" t="e">
            <v>#REF!</v>
          </cell>
          <cell r="AQ107" t="e">
            <v>#REF!</v>
          </cell>
          <cell r="AR107" t="e">
            <v>#REF!</v>
          </cell>
        </row>
        <row r="108">
          <cell r="C108">
            <v>0</v>
          </cell>
          <cell r="M108">
            <v>0</v>
          </cell>
          <cell r="O108">
            <v>0</v>
          </cell>
          <cell r="P108">
            <v>0</v>
          </cell>
          <cell r="Q108">
            <v>800</v>
          </cell>
          <cell r="R108">
            <v>0</v>
          </cell>
          <cell r="S108">
            <v>0</v>
          </cell>
          <cell r="X108">
            <v>0</v>
          </cell>
          <cell r="AC108">
            <v>0</v>
          </cell>
          <cell r="AD108">
            <v>0</v>
          </cell>
          <cell r="AE108">
            <v>0</v>
          </cell>
          <cell r="AH108">
            <v>0</v>
          </cell>
          <cell r="AI108">
            <v>0</v>
          </cell>
          <cell r="AM108">
            <v>0</v>
          </cell>
          <cell r="AO108">
            <v>0</v>
          </cell>
          <cell r="AR108" t="e">
            <v>#REF!</v>
          </cell>
        </row>
        <row r="109">
          <cell r="C109">
            <v>0</v>
          </cell>
          <cell r="M109">
            <v>0</v>
          </cell>
          <cell r="O109">
            <v>0</v>
          </cell>
          <cell r="P109">
            <v>0</v>
          </cell>
          <cell r="R109">
            <v>0</v>
          </cell>
          <cell r="S109">
            <v>0</v>
          </cell>
          <cell r="X109">
            <v>0</v>
          </cell>
          <cell r="AC109">
            <v>0</v>
          </cell>
          <cell r="AD109">
            <v>0</v>
          </cell>
          <cell r="AE109">
            <v>0</v>
          </cell>
          <cell r="AH109">
            <v>0</v>
          </cell>
          <cell r="AI109">
            <v>0</v>
          </cell>
          <cell r="AM109">
            <v>0</v>
          </cell>
          <cell r="AO109">
            <v>0</v>
          </cell>
          <cell r="AP109">
            <v>0</v>
          </cell>
          <cell r="AQ109">
            <v>0</v>
          </cell>
          <cell r="AR109" t="e">
            <v>#REF!</v>
          </cell>
        </row>
        <row r="110">
          <cell r="C110">
            <v>0</v>
          </cell>
          <cell r="M110">
            <v>0</v>
          </cell>
          <cell r="O110">
            <v>0</v>
          </cell>
          <cell r="P110">
            <v>0</v>
          </cell>
          <cell r="R110">
            <v>0</v>
          </cell>
          <cell r="S110">
            <v>0</v>
          </cell>
          <cell r="X110">
            <v>0</v>
          </cell>
          <cell r="AC110">
            <v>0</v>
          </cell>
          <cell r="AD110">
            <v>0</v>
          </cell>
          <cell r="AE110">
            <v>0</v>
          </cell>
          <cell r="AH110">
            <v>0</v>
          </cell>
          <cell r="AI110">
            <v>0</v>
          </cell>
          <cell r="AM110">
            <v>0</v>
          </cell>
          <cell r="AO110">
            <v>0</v>
          </cell>
          <cell r="AR110" t="e">
            <v>#REF!</v>
          </cell>
        </row>
        <row r="111">
          <cell r="C111">
            <v>0</v>
          </cell>
          <cell r="M111">
            <v>0</v>
          </cell>
          <cell r="O111">
            <v>0</v>
          </cell>
          <cell r="P111">
            <v>0</v>
          </cell>
          <cell r="Q111">
            <v>928</v>
          </cell>
          <cell r="R111">
            <v>0</v>
          </cell>
          <cell r="S111">
            <v>0</v>
          </cell>
          <cell r="W111">
            <v>366</v>
          </cell>
          <cell r="X111">
            <v>-38</v>
          </cell>
          <cell r="AC111">
            <v>0</v>
          </cell>
          <cell r="AD111">
            <v>0</v>
          </cell>
          <cell r="AE111">
            <v>0</v>
          </cell>
          <cell r="AF111">
            <v>535</v>
          </cell>
          <cell r="AG111">
            <v>535</v>
          </cell>
          <cell r="AH111">
            <v>0</v>
          </cell>
          <cell r="AI111">
            <v>535</v>
          </cell>
          <cell r="AM111">
            <v>508</v>
          </cell>
          <cell r="AO111">
            <v>470</v>
          </cell>
          <cell r="AR111" t="e">
            <v>#REF!</v>
          </cell>
        </row>
        <row r="112">
          <cell r="C112">
            <v>0</v>
          </cell>
          <cell r="M112">
            <v>0</v>
          </cell>
          <cell r="O112">
            <v>0</v>
          </cell>
          <cell r="Q112">
            <v>8</v>
          </cell>
          <cell r="R112">
            <v>0</v>
          </cell>
          <cell r="S112">
            <v>-28</v>
          </cell>
          <cell r="W112">
            <v>57</v>
          </cell>
          <cell r="X112">
            <v>0</v>
          </cell>
          <cell r="AC112">
            <v>0</v>
          </cell>
          <cell r="AD112">
            <v>0</v>
          </cell>
          <cell r="AE112">
            <v>0</v>
          </cell>
          <cell r="AH112">
            <v>0</v>
          </cell>
          <cell r="AI112">
            <v>0</v>
          </cell>
          <cell r="AM112">
            <v>19</v>
          </cell>
          <cell r="AO112">
            <v>-9</v>
          </cell>
          <cell r="AR112" t="e">
            <v>#REF!</v>
          </cell>
        </row>
        <row r="113">
          <cell r="C113">
            <v>1295</v>
          </cell>
          <cell r="M113">
            <v>0</v>
          </cell>
          <cell r="O113">
            <v>0</v>
          </cell>
          <cell r="P113">
            <v>0</v>
          </cell>
          <cell r="R113">
            <v>0</v>
          </cell>
          <cell r="S113">
            <v>0</v>
          </cell>
          <cell r="X113">
            <v>0</v>
          </cell>
          <cell r="AC113">
            <v>0</v>
          </cell>
          <cell r="AD113">
            <v>0</v>
          </cell>
          <cell r="AE113">
            <v>0</v>
          </cell>
          <cell r="AH113">
            <v>0</v>
          </cell>
          <cell r="AI113">
            <v>0</v>
          </cell>
          <cell r="AM113">
            <v>0</v>
          </cell>
          <cell r="AO113">
            <v>1295</v>
          </cell>
          <cell r="AR113" t="e">
            <v>#REF!</v>
          </cell>
        </row>
        <row r="114">
          <cell r="C114">
            <v>1000</v>
          </cell>
          <cell r="O114">
            <v>0</v>
          </cell>
          <cell r="R114">
            <v>0</v>
          </cell>
          <cell r="AE114">
            <v>0</v>
          </cell>
          <cell r="AH114">
            <v>0</v>
          </cell>
          <cell r="AI114">
            <v>0</v>
          </cell>
          <cell r="AO114">
            <v>1000</v>
          </cell>
          <cell r="AR114" t="e">
            <v>#REF!</v>
          </cell>
        </row>
        <row r="115">
          <cell r="C115">
            <v>6305</v>
          </cell>
          <cell r="O115">
            <v>0</v>
          </cell>
          <cell r="R115">
            <v>0</v>
          </cell>
          <cell r="AE115">
            <v>0</v>
          </cell>
          <cell r="AH115">
            <v>0</v>
          </cell>
          <cell r="AI115">
            <v>0</v>
          </cell>
          <cell r="AO115">
            <v>6305</v>
          </cell>
          <cell r="AR115" t="e">
            <v>#REF!</v>
          </cell>
        </row>
        <row r="116">
          <cell r="C116">
            <v>0</v>
          </cell>
        </row>
        <row r="119">
          <cell r="O119">
            <v>0</v>
          </cell>
          <cell r="R119">
            <v>0</v>
          </cell>
          <cell r="AD119">
            <v>0</v>
          </cell>
          <cell r="AE119">
            <v>0</v>
          </cell>
          <cell r="AH119">
            <v>0</v>
          </cell>
          <cell r="AI119">
            <v>0</v>
          </cell>
          <cell r="AM119">
            <v>0</v>
          </cell>
          <cell r="AO119">
            <v>36465</v>
          </cell>
          <cell r="AP119">
            <v>5373.440590909071</v>
          </cell>
          <cell r="AR119" t="e">
            <v>#REF!</v>
          </cell>
        </row>
        <row r="120">
          <cell r="C120">
            <v>0</v>
          </cell>
          <cell r="O120">
            <v>0</v>
          </cell>
          <cell r="R120">
            <v>0</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O123">
            <v>0</v>
          </cell>
          <cell r="AI123">
            <v>0</v>
          </cell>
          <cell r="AO123">
            <v>41703.840590909072</v>
          </cell>
        </row>
        <row r="124">
          <cell r="O124">
            <v>0</v>
          </cell>
          <cell r="AI124">
            <v>0</v>
          </cell>
          <cell r="AO124">
            <v>41703.840590909072</v>
          </cell>
        </row>
        <row r="125">
          <cell r="O125">
            <v>0</v>
          </cell>
          <cell r="AI125">
            <v>0</v>
          </cell>
          <cell r="AO125">
            <v>56718.772272727248</v>
          </cell>
          <cell r="AP125" t="e">
            <v>#REF!</v>
          </cell>
          <cell r="AQ125" t="e">
            <v>#REF!</v>
          </cell>
        </row>
        <row r="126">
          <cell r="O126">
            <v>0</v>
          </cell>
          <cell r="AI126">
            <v>0</v>
          </cell>
        </row>
        <row r="127">
          <cell r="O127">
            <v>0</v>
          </cell>
          <cell r="AI127">
            <v>0</v>
          </cell>
          <cell r="AO127">
            <v>15014.931681818174</v>
          </cell>
          <cell r="AT127">
            <v>0</v>
          </cell>
        </row>
        <row r="128">
          <cell r="O128">
            <v>0</v>
          </cell>
          <cell r="AI128">
            <v>0</v>
          </cell>
        </row>
        <row r="129">
          <cell r="O129">
            <v>0</v>
          </cell>
          <cell r="AI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I132">
            <v>0</v>
          </cell>
          <cell r="AO132">
            <v>26.73</v>
          </cell>
          <cell r="AT132" t="e">
            <v>#DIV/0!</v>
          </cell>
        </row>
        <row r="133">
          <cell r="O133">
            <v>0</v>
          </cell>
          <cell r="AI133">
            <v>0</v>
          </cell>
          <cell r="AO133" t="e">
            <v>#REF!</v>
          </cell>
          <cell r="AT133" t="e">
            <v>#DIV/0!</v>
          </cell>
        </row>
        <row r="134">
          <cell r="O134">
            <v>0</v>
          </cell>
          <cell r="AI134">
            <v>0</v>
          </cell>
          <cell r="AO134">
            <v>0</v>
          </cell>
          <cell r="AT134">
            <v>0</v>
          </cell>
        </row>
        <row r="135">
          <cell r="O135">
            <v>0</v>
          </cell>
          <cell r="AI135">
            <v>0</v>
          </cell>
        </row>
        <row r="136">
          <cell r="O136">
            <v>0</v>
          </cell>
          <cell r="AI136">
            <v>0</v>
          </cell>
          <cell r="AO136">
            <v>36.19</v>
          </cell>
          <cell r="AT136" t="e">
            <v>#DIV/0!</v>
          </cell>
        </row>
        <row r="137">
          <cell r="O137">
            <v>0</v>
          </cell>
          <cell r="AI137">
            <v>0</v>
          </cell>
        </row>
        <row r="138">
          <cell r="O138">
            <v>0</v>
          </cell>
          <cell r="AI138">
            <v>0</v>
          </cell>
          <cell r="AM138">
            <v>0</v>
          </cell>
          <cell r="AO138" t="e">
            <v>#REF!</v>
          </cell>
          <cell r="AT138" t="e">
            <v>#DIV/0!</v>
          </cell>
        </row>
        <row r="139">
          <cell r="O139">
            <v>0</v>
          </cell>
          <cell r="AI139">
            <v>0</v>
          </cell>
          <cell r="AO139">
            <v>180931</v>
          </cell>
          <cell r="AP139">
            <v>180931</v>
          </cell>
        </row>
        <row r="140">
          <cell r="C140" t="str">
            <v>коп/кВтг</v>
          </cell>
          <cell r="O140">
            <v>0</v>
          </cell>
          <cell r="AI140">
            <v>0</v>
          </cell>
        </row>
        <row r="141">
          <cell r="O141">
            <v>0</v>
          </cell>
          <cell r="AI141">
            <v>0</v>
          </cell>
          <cell r="AM141">
            <v>0</v>
          </cell>
          <cell r="AO141">
            <v>0</v>
          </cell>
        </row>
        <row r="142">
          <cell r="O142">
            <v>0</v>
          </cell>
          <cell r="P142">
            <v>0</v>
          </cell>
          <cell r="AI142">
            <v>0</v>
          </cell>
          <cell r="AO142">
            <v>2601</v>
          </cell>
        </row>
        <row r="143">
          <cell r="O143">
            <v>0</v>
          </cell>
          <cell r="AI143">
            <v>0</v>
          </cell>
          <cell r="AM143">
            <v>0</v>
          </cell>
          <cell r="AO143">
            <v>236933</v>
          </cell>
          <cell r="AP143">
            <v>180931</v>
          </cell>
          <cell r="AQ143">
            <v>56002</v>
          </cell>
          <cell r="AT143">
            <v>0</v>
          </cell>
        </row>
        <row r="144">
          <cell r="O144">
            <v>0</v>
          </cell>
          <cell r="AI144">
            <v>0</v>
          </cell>
          <cell r="AO144">
            <v>0</v>
          </cell>
        </row>
        <row r="145">
          <cell r="O145">
            <v>0</v>
          </cell>
          <cell r="AI145">
            <v>0</v>
          </cell>
          <cell r="AO145">
            <v>236933</v>
          </cell>
          <cell r="AP145">
            <v>180931</v>
          </cell>
          <cell r="AQ145">
            <v>56002</v>
          </cell>
        </row>
        <row r="146">
          <cell r="O146">
            <v>0</v>
          </cell>
          <cell r="AI146">
            <v>0</v>
          </cell>
          <cell r="AT146">
            <v>11523</v>
          </cell>
          <cell r="AU146">
            <v>13192</v>
          </cell>
          <cell r="AV146">
            <v>13687.256271556862</v>
          </cell>
          <cell r="AW146" t="e">
            <v>#REF!</v>
          </cell>
        </row>
        <row r="147">
          <cell r="O147">
            <v>0</v>
          </cell>
          <cell r="AI147">
            <v>0</v>
          </cell>
          <cell r="AO147">
            <v>31</v>
          </cell>
          <cell r="AP147" t="e">
            <v>#REF!</v>
          </cell>
          <cell r="AQ147" t="e">
            <v>#REF!</v>
          </cell>
        </row>
        <row r="148">
          <cell r="O148">
            <v>0</v>
          </cell>
          <cell r="AI148">
            <v>0</v>
          </cell>
        </row>
        <row r="149">
          <cell r="C149">
            <v>0</v>
          </cell>
          <cell r="M149">
            <v>0</v>
          </cell>
          <cell r="O149">
            <v>0</v>
          </cell>
          <cell r="P149">
            <v>0</v>
          </cell>
          <cell r="S149">
            <v>0</v>
          </cell>
          <cell r="X149">
            <v>0</v>
          </cell>
          <cell r="AI149">
            <v>0</v>
          </cell>
          <cell r="AM149">
            <v>0</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I156">
            <v>0</v>
          </cell>
          <cell r="AO156" t="e">
            <v>#REF!</v>
          </cell>
        </row>
        <row r="157">
          <cell r="C157">
            <v>0</v>
          </cell>
          <cell r="M157">
            <v>47</v>
          </cell>
          <cell r="O157">
            <v>-47</v>
          </cell>
          <cell r="P157">
            <v>140</v>
          </cell>
          <cell r="R157">
            <v>-47</v>
          </cell>
          <cell r="S157">
            <v>105</v>
          </cell>
          <cell r="X157">
            <v>190</v>
          </cell>
          <cell r="AI157">
            <v>0</v>
          </cell>
          <cell r="AO157" t="e">
            <v>#REF!</v>
          </cell>
        </row>
        <row r="158">
          <cell r="C158">
            <v>0</v>
          </cell>
          <cell r="M158">
            <v>1507.6</v>
          </cell>
          <cell r="O158">
            <v>-1507.6</v>
          </cell>
          <cell r="P158">
            <v>140</v>
          </cell>
          <cell r="R158">
            <v>-1507.6</v>
          </cell>
          <cell r="S158" t="str">
            <v xml:space="preserve">                   КОРИГУВАННЯ   ПЛАНУ   НА   СЕРПЕНЬ  1998 р</v>
          </cell>
          <cell r="X158">
            <v>1942.6999999999998</v>
          </cell>
          <cell r="AI158">
            <v>0</v>
          </cell>
          <cell r="AO158" t="e">
            <v>#VALUE!</v>
          </cell>
        </row>
        <row r="159">
          <cell r="C159">
            <v>0</v>
          </cell>
          <cell r="M159">
            <v>1554.6</v>
          </cell>
          <cell r="O159">
            <v>-1554.6</v>
          </cell>
          <cell r="P159">
            <v>280</v>
          </cell>
          <cell r="R159">
            <v>-1554.6</v>
          </cell>
          <cell r="X159">
            <v>2132.6999999999998</v>
          </cell>
          <cell r="AI159">
            <v>0</v>
          </cell>
        </row>
        <row r="160">
          <cell r="M160">
            <v>0</v>
          </cell>
          <cell r="O160">
            <v>0</v>
          </cell>
          <cell r="P160">
            <v>2426.75</v>
          </cell>
          <cell r="R160">
            <v>0</v>
          </cell>
          <cell r="X160">
            <v>0</v>
          </cell>
          <cell r="AI160">
            <v>0</v>
          </cell>
          <cell r="AO160" t="e">
            <v>#REF!</v>
          </cell>
        </row>
        <row r="161">
          <cell r="C161">
            <v>0</v>
          </cell>
          <cell r="M161" t="e">
            <v>#REF!</v>
          </cell>
          <cell r="O161" t="e">
            <v>#REF!</v>
          </cell>
          <cell r="P161">
            <v>0</v>
          </cell>
          <cell r="R161" t="e">
            <v>#REF!</v>
          </cell>
          <cell r="X161" t="e">
            <v>#REF!</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P166">
            <v>10458.591666666665</v>
          </cell>
          <cell r="S166">
            <v>2436.1833333333348</v>
          </cell>
          <cell r="X166">
            <v>2266.8000000000011</v>
          </cell>
          <cell r="AD166">
            <v>-6684.3</v>
          </cell>
          <cell r="AF166">
            <v>3530.0000000000005</v>
          </cell>
          <cell r="AG166">
            <v>2004</v>
          </cell>
          <cell r="AM166">
            <v>5767.2999999999993</v>
          </cell>
          <cell r="AO166">
            <v>42000.375</v>
          </cell>
        </row>
        <row r="167">
          <cell r="C167">
            <v>0</v>
          </cell>
          <cell r="M167">
            <v>1680</v>
          </cell>
        </row>
        <row r="168">
          <cell r="C168">
            <v>474</v>
          </cell>
        </row>
        <row r="169">
          <cell r="C169">
            <v>87.333333333333329</v>
          </cell>
        </row>
        <row r="170">
          <cell r="AU170">
            <v>1507.2</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P189">
            <v>20668</v>
          </cell>
          <cell r="S189">
            <v>0</v>
          </cell>
          <cell r="T189" t="e">
            <v>#DIV/0!</v>
          </cell>
          <cell r="U189" t="e">
            <v>#DIV/0!</v>
          </cell>
          <cell r="X189">
            <v>20511</v>
          </cell>
          <cell r="Y189">
            <v>7225</v>
          </cell>
          <cell r="Z189">
            <v>13286</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M190" t="str">
            <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S192" t="e">
            <v>#DIV/0!</v>
          </cell>
          <cell r="X192">
            <v>20511</v>
          </cell>
          <cell r="AO192" t="e">
            <v>#DIV/0!</v>
          </cell>
          <cell r="AP192" t="e">
            <v>#DIV/0!</v>
          </cell>
          <cell r="AQ192" t="e">
            <v>#DIV/0!</v>
          </cell>
          <cell r="AT192">
            <v>44313</v>
          </cell>
          <cell r="AU192">
            <v>9770.9133329995493</v>
          </cell>
          <cell r="AV192">
            <v>34542.086667000447</v>
          </cell>
        </row>
        <row r="195">
          <cell r="S195" t="str">
            <v>ТЕЦ-5 ВСЬОГО</v>
          </cell>
          <cell r="T195" t="str">
            <v>Е/Е</v>
          </cell>
          <cell r="U195" t="str">
            <v xml:space="preserve"> Т/Е</v>
          </cell>
          <cell r="X195" t="str">
            <v>ТЕЦ-6 ВСЬОГО</v>
          </cell>
          <cell r="Y195" t="str">
            <v>Е/Е</v>
          </cell>
          <cell r="Z195" t="str">
            <v xml:space="preserve"> Т/Е</v>
          </cell>
          <cell r="AO195" t="str">
            <v>АК КЕ ВСЬОГО</v>
          </cell>
          <cell r="AP195" t="str">
            <v>Е/Е</v>
          </cell>
          <cell r="AQ195" t="str">
            <v xml:space="preserve"> Т/Е</v>
          </cell>
        </row>
        <row r="196">
          <cell r="T196">
            <v>0</v>
          </cell>
          <cell r="U196">
            <v>0</v>
          </cell>
          <cell r="Y196">
            <v>268.14999999999998</v>
          </cell>
          <cell r="Z196">
            <v>590</v>
          </cell>
        </row>
        <row r="197">
          <cell r="T197">
            <v>176.1</v>
          </cell>
          <cell r="U197">
            <v>163.6</v>
          </cell>
          <cell r="Y197">
            <v>196.5</v>
          </cell>
          <cell r="Z197">
            <v>164.2</v>
          </cell>
        </row>
        <row r="198">
          <cell r="T198">
            <v>306.60000000000002</v>
          </cell>
          <cell r="U198">
            <v>112.8</v>
          </cell>
          <cell r="Y198">
            <v>301.89999999999998</v>
          </cell>
          <cell r="Z198">
            <v>116.3</v>
          </cell>
        </row>
        <row r="199">
          <cell r="T199">
            <v>130.50000000000003</v>
          </cell>
          <cell r="U199">
            <v>-50.8</v>
          </cell>
          <cell r="Y199">
            <v>105.39999999999998</v>
          </cell>
          <cell r="Z199">
            <v>-47.899999999999991</v>
          </cell>
        </row>
        <row r="200">
          <cell r="T200" t="e">
            <v>#DIV/0!</v>
          </cell>
          <cell r="U200" t="e">
            <v>#DIV/0!</v>
          </cell>
          <cell r="Y200">
            <v>137.1</v>
          </cell>
          <cell r="Z200">
            <v>137.11000000000001</v>
          </cell>
        </row>
        <row r="201">
          <cell r="T201" t="e">
            <v>#DIV/0!</v>
          </cell>
          <cell r="U201" t="e">
            <v>#DIV/0!</v>
          </cell>
          <cell r="Y201">
            <v>14.450339999999997</v>
          </cell>
          <cell r="Z201">
            <v>-6.5675689999999998</v>
          </cell>
        </row>
        <row r="202">
          <cell r="T202" t="e">
            <v>#DIV/0!</v>
          </cell>
          <cell r="U202" t="e">
            <v>#DIV/0!</v>
          </cell>
          <cell r="Y202">
            <v>3874.858670999999</v>
          </cell>
          <cell r="Z202">
            <v>-3874.86571</v>
          </cell>
          <cell r="AP202" t="e">
            <v>#DIV/0!</v>
          </cell>
          <cell r="AQ202" t="e">
            <v>#DIV/0!</v>
          </cell>
        </row>
        <row r="204">
          <cell r="AU204">
            <v>1507.2</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7">
          <cell r="C227">
            <v>37071.5</v>
          </cell>
          <cell r="M227" t="e">
            <v>#REF!</v>
          </cell>
          <cell r="P227">
            <v>20072.597121212119</v>
          </cell>
          <cell r="S227">
            <v>11668.877272727274</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AP239" t="e">
            <v>#REF!</v>
          </cell>
        </row>
        <row r="240">
          <cell r="C240">
            <v>0</v>
          </cell>
          <cell r="M240" t="e">
            <v>#REF!</v>
          </cell>
          <cell r="P240">
            <v>0</v>
          </cell>
          <cell r="S240">
            <v>0</v>
          </cell>
          <cell r="X240" t="e">
            <v>#REF!</v>
          </cell>
          <cell r="AO240" t="e">
            <v>#REF!</v>
          </cell>
          <cell r="AP240" t="e">
            <v>#REF!</v>
          </cell>
        </row>
        <row r="241">
          <cell r="AP241" t="e">
            <v>#REF!</v>
          </cell>
        </row>
        <row r="242">
          <cell r="AP242" t="e">
            <v>#REF!</v>
          </cell>
        </row>
        <row r="243">
          <cell r="C243">
            <v>617</v>
          </cell>
          <cell r="M243">
            <v>624</v>
          </cell>
          <cell r="P243">
            <v>1853.8333333333333</v>
          </cell>
          <cell r="S243">
            <v>290</v>
          </cell>
          <cell r="X243">
            <v>226</v>
          </cell>
          <cell r="AO243">
            <v>4945.833333333333</v>
          </cell>
          <cell r="AP243" t="e">
            <v>#REF!</v>
          </cell>
        </row>
        <row r="244">
          <cell r="C244">
            <v>1639</v>
          </cell>
          <cell r="M244">
            <v>60</v>
          </cell>
          <cell r="P244">
            <v>167</v>
          </cell>
          <cell r="S244">
            <v>164</v>
          </cell>
          <cell r="X244">
            <v>141</v>
          </cell>
          <cell r="AO244">
            <v>2356.6</v>
          </cell>
          <cell r="AP244" t="e">
            <v>#REF!</v>
          </cell>
        </row>
        <row r="245">
          <cell r="AP245" t="e">
            <v>#REF!</v>
          </cell>
        </row>
        <row r="246">
          <cell r="C246">
            <v>0</v>
          </cell>
          <cell r="M246">
            <v>1</v>
          </cell>
          <cell r="P246">
            <v>0</v>
          </cell>
          <cell r="S246">
            <v>18.55</v>
          </cell>
          <cell r="X246">
            <v>47</v>
          </cell>
          <cell r="AO246">
            <v>66.55</v>
          </cell>
          <cell r="AP246" t="e">
            <v>#REF!</v>
          </cell>
        </row>
        <row r="247">
          <cell r="C247">
            <v>22</v>
          </cell>
          <cell r="M247">
            <v>61.75</v>
          </cell>
          <cell r="P247">
            <v>2078.6666666666665</v>
          </cell>
          <cell r="S247">
            <v>0</v>
          </cell>
          <cell r="X247">
            <v>0</v>
          </cell>
          <cell r="AO247">
            <v>2982.4166666666665</v>
          </cell>
          <cell r="AP247" t="e">
            <v>#REF!</v>
          </cell>
        </row>
        <row r="248">
          <cell r="C248">
            <v>33</v>
          </cell>
          <cell r="M248">
            <v>0</v>
          </cell>
          <cell r="P248">
            <v>0</v>
          </cell>
          <cell r="S248">
            <v>0</v>
          </cell>
          <cell r="X248">
            <v>0</v>
          </cell>
          <cell r="AO248">
            <v>1051</v>
          </cell>
          <cell r="AP248" t="e">
            <v>#REF!</v>
          </cell>
        </row>
        <row r="249">
          <cell r="C249">
            <v>348</v>
          </cell>
          <cell r="M249">
            <v>0</v>
          </cell>
          <cell r="P249">
            <v>0</v>
          </cell>
          <cell r="S249">
            <v>0</v>
          </cell>
          <cell r="X249">
            <v>0</v>
          </cell>
          <cell r="AO249">
            <v>348</v>
          </cell>
          <cell r="AP249" t="e">
            <v>#REF!</v>
          </cell>
        </row>
        <row r="250">
          <cell r="C250">
            <v>0</v>
          </cell>
          <cell r="M250">
            <v>0</v>
          </cell>
          <cell r="P250">
            <v>0</v>
          </cell>
          <cell r="S250">
            <v>0</v>
          </cell>
          <cell r="X250">
            <v>-49</v>
          </cell>
          <cell r="AO250">
            <v>746</v>
          </cell>
          <cell r="AP250" t="e">
            <v>#REF!</v>
          </cell>
        </row>
        <row r="251">
          <cell r="C251">
            <v>0</v>
          </cell>
          <cell r="M251">
            <v>0</v>
          </cell>
          <cell r="P251">
            <v>0</v>
          </cell>
          <cell r="S251">
            <v>0</v>
          </cell>
          <cell r="X251">
            <v>-5</v>
          </cell>
          <cell r="AO251">
            <v>18639.400000000001</v>
          </cell>
          <cell r="AP251" t="e">
            <v>#REF!</v>
          </cell>
        </row>
        <row r="252">
          <cell r="C252">
            <v>28531.4</v>
          </cell>
          <cell r="M252" t="e">
            <v>#REF!</v>
          </cell>
          <cell r="P252">
            <v>5397.0234848484833</v>
          </cell>
          <cell r="S252">
            <v>6562.6772727272737</v>
          </cell>
          <cell r="X252" t="e">
            <v>#REF!</v>
          </cell>
          <cell r="AO252" t="e">
            <v>#REF!</v>
          </cell>
          <cell r="AP252" t="e">
            <v>#REF!</v>
          </cell>
        </row>
        <row r="253">
          <cell r="P253">
            <v>541</v>
          </cell>
          <cell r="S253">
            <v>480</v>
          </cell>
          <cell r="X253">
            <v>44</v>
          </cell>
          <cell r="AO253">
            <v>524</v>
          </cell>
          <cell r="AP253" t="e">
            <v>#REF!</v>
          </cell>
        </row>
        <row r="293">
          <cell r="S293" t="str">
            <v>Собівартість</v>
          </cell>
        </row>
        <row r="294">
          <cell r="U294">
            <v>-25</v>
          </cell>
        </row>
        <row r="295">
          <cell r="U295">
            <v>-1.375</v>
          </cell>
        </row>
        <row r="296">
          <cell r="U296">
            <v>-8</v>
          </cell>
        </row>
        <row r="297">
          <cell r="U297">
            <v>-2.1590909090909096</v>
          </cell>
        </row>
        <row r="303">
          <cell r="S303" t="str">
            <v>ФМЗ ( з відрахуван)</v>
          </cell>
          <cell r="U303">
            <v>25</v>
          </cell>
        </row>
      </sheetData>
      <sheetData sheetId="23"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4"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Q47">
            <v>3963.0186666666668</v>
          </cell>
          <cell r="T47">
            <v>567.25866666666661</v>
          </cell>
          <cell r="U47">
            <v>347</v>
          </cell>
          <cell r="V47">
            <v>220.25866666666661</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Q49">
            <v>345.33333333333337</v>
          </cell>
          <cell r="T49">
            <v>256.62666666666667</v>
          </cell>
          <cell r="U49">
            <v>165</v>
          </cell>
          <cell r="V49">
            <v>91.626666666666665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P62">
            <v>-3758.15</v>
          </cell>
          <cell r="Q62">
            <v>8235.8940000000002</v>
          </cell>
          <cell r="S62">
            <v>-8235.8940000000002</v>
          </cell>
          <cell r="T62">
            <v>582.97</v>
          </cell>
          <cell r="U62">
            <v>53</v>
          </cell>
          <cell r="X62">
            <v>-582.97</v>
          </cell>
          <cell r="Y62">
            <v>1080.26</v>
          </cell>
          <cell r="Z62">
            <v>28</v>
          </cell>
          <cell r="AA62">
            <v>1052.26</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-267.89399999999978</v>
          </cell>
          <cell r="S64">
            <v>267.89399999999978</v>
          </cell>
          <cell r="T64">
            <v>3683.0299999999997</v>
          </cell>
          <cell r="U64">
            <v>2191</v>
          </cell>
          <cell r="X64">
            <v>-3683.0299999999997</v>
          </cell>
          <cell r="Y64">
            <v>3382.74</v>
          </cell>
          <cell r="Z64">
            <v>2225</v>
          </cell>
          <cell r="AA64">
            <v>1157.7399999999998</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P69">
            <v>-78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P74">
            <v>-624.07000000000005</v>
          </cell>
          <cell r="Q74">
            <v>2013.3516666666667</v>
          </cell>
          <cell r="S74">
            <v>-2013.3516666666667</v>
          </cell>
          <cell r="T74">
            <v>608.45800000000008</v>
          </cell>
          <cell r="U74">
            <v>344</v>
          </cell>
          <cell r="V74">
            <v>264.45800000000008</v>
          </cell>
          <cell r="X74">
            <v>-608.45800000000008</v>
          </cell>
          <cell r="Y74">
            <v>527.31200000000001</v>
          </cell>
          <cell r="Z74">
            <v>288</v>
          </cell>
          <cell r="AA74">
            <v>239.31200000000001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P75">
            <v>-439.07</v>
          </cell>
          <cell r="Q75">
            <v>1244.9099999999999</v>
          </cell>
          <cell r="S75">
            <v>-1244.9099999999999</v>
          </cell>
          <cell r="T75">
            <v>346.80799999999999</v>
          </cell>
          <cell r="U75">
            <v>202</v>
          </cell>
          <cell r="V75">
            <v>144.80799999999999</v>
          </cell>
          <cell r="X75">
            <v>-346.80799999999999</v>
          </cell>
          <cell r="Y75">
            <v>214.36199999999999</v>
          </cell>
          <cell r="Z75">
            <v>182</v>
          </cell>
          <cell r="AA75">
            <v>32.361999999999995</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Q77">
            <v>465.4666666666667</v>
          </cell>
          <cell r="T77">
            <v>112.6</v>
          </cell>
          <cell r="U77">
            <v>17</v>
          </cell>
          <cell r="V77">
            <v>95.6</v>
          </cell>
          <cell r="Y77">
            <v>101.15</v>
          </cell>
          <cell r="Z77">
            <v>31</v>
          </cell>
          <cell r="AA77">
            <v>70.150000000000006</v>
          </cell>
          <cell r="AD77">
            <v>221.75</v>
          </cell>
          <cell r="AE77">
            <v>157.85</v>
          </cell>
          <cell r="AF77">
            <v>63.900000000000006</v>
          </cell>
        </row>
        <row r="78">
          <cell r="C78">
            <v>3123.5</v>
          </cell>
          <cell r="D78">
            <v>363</v>
          </cell>
          <cell r="E78">
            <v>2760.5</v>
          </cell>
          <cell r="N78">
            <v>121.25</v>
          </cell>
          <cell r="Q78">
            <v>302.97500000000002</v>
          </cell>
          <cell r="T78">
            <v>148.05000000000001</v>
          </cell>
          <cell r="U78">
            <v>34</v>
          </cell>
          <cell r="V78">
            <v>114.05000000000001</v>
          </cell>
          <cell r="Y78">
            <v>211.8</v>
          </cell>
          <cell r="Z78">
            <v>45</v>
          </cell>
          <cell r="AA78">
            <v>166.8</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X88">
            <v>-299.26666666666665</v>
          </cell>
          <cell r="Y88">
            <v>389.93333333333328</v>
          </cell>
          <cell r="Z88">
            <v>0</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N92">
            <v>4468.6499999999996</v>
          </cell>
          <cell r="P92">
            <v>-4468.6499999999996</v>
          </cell>
          <cell r="Q92">
            <v>12039.093999999999</v>
          </cell>
          <cell r="S92">
            <v>-12039.093999999999</v>
          </cell>
          <cell r="T92">
            <v>582.97</v>
          </cell>
          <cell r="X92">
            <v>-582.97</v>
          </cell>
          <cell r="Y92">
            <v>1080.26</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N93">
            <v>3758.15</v>
          </cell>
          <cell r="P93">
            <v>-3758.15</v>
          </cell>
          <cell r="Q93">
            <v>8235.8940000000002</v>
          </cell>
          <cell r="S93">
            <v>-8235.8940000000002</v>
          </cell>
          <cell r="T93">
            <v>583.47</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5">
          <cell r="C95">
            <v>-1308</v>
          </cell>
          <cell r="N95">
            <v>710.5</v>
          </cell>
          <cell r="P95">
            <v>-710.5</v>
          </cell>
          <cell r="Q95">
            <v>3803.2</v>
          </cell>
          <cell r="R95">
            <v>0</v>
          </cell>
          <cell r="S95">
            <v>-3803.2</v>
          </cell>
          <cell r="T95">
            <v>0</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21126</v>
          </cell>
          <cell r="AV146">
            <v>32127</v>
          </cell>
          <cell r="AW146">
            <v>21565.09890909091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Q166">
            <v>39038.189666666673</v>
          </cell>
          <cell r="T166">
            <v>9187.6373333333177</v>
          </cell>
          <cell r="Y166">
            <v>7332.1266666666525</v>
          </cell>
          <cell r="AE166">
            <v>-13656.893090909089</v>
          </cell>
          <cell r="AG166">
            <v>2466</v>
          </cell>
          <cell r="AH166">
            <v>2561</v>
          </cell>
          <cell r="AN166" t="e">
            <v>#REF!</v>
          </cell>
          <cell r="AP166" t="e">
            <v>#REF!</v>
          </cell>
        </row>
        <row r="167">
          <cell r="C167" t="e">
            <v>#REF!</v>
          </cell>
          <cell r="N167">
            <v>3758.15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30">
          <cell r="C230">
            <v>1651.8969999999999</v>
          </cell>
          <cell r="N230">
            <v>5904.3327272727274</v>
          </cell>
          <cell r="Q230">
            <v>13067.120909090911</v>
          </cell>
          <cell r="T230">
            <v>5028.8272727272724</v>
          </cell>
          <cell r="Y230">
            <v>4079.1272727272726</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N233">
            <v>0</v>
          </cell>
          <cell r="Q233">
            <v>111.8</v>
          </cell>
          <cell r="T233">
            <v>5107.6000000000004</v>
          </cell>
          <cell r="Y233">
            <v>91.533333333333331</v>
          </cell>
          <cell r="AP233">
            <v>5312.9333333333343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4468.6499999999996</v>
          </cell>
          <cell r="Q237">
            <v>1739.5839999999998</v>
          </cell>
          <cell r="T237">
            <v>582.97</v>
          </cell>
          <cell r="Y237">
            <v>1080.26</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924</v>
          </cell>
          <cell r="Q243">
            <v>3963.0186666666668</v>
          </cell>
          <cell r="T243">
            <v>567.25866666666661</v>
          </cell>
          <cell r="Y243">
            <v>426.22533333333331</v>
          </cell>
          <cell r="AP243">
            <v>8434.3851668093339</v>
          </cell>
          <cell r="AQ243" t="e">
            <v>#REF!</v>
          </cell>
        </row>
        <row r="244">
          <cell r="C244">
            <v>1653</v>
          </cell>
          <cell r="N244">
            <v>67</v>
          </cell>
          <cell r="Q244">
            <v>345.33333333333337</v>
          </cell>
          <cell r="T244">
            <v>256.62666666666667</v>
          </cell>
          <cell r="Y244">
            <v>253.78399999999999</v>
          </cell>
          <cell r="AP244">
            <v>2682.9412082354906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13</v>
          </cell>
          <cell r="N247">
            <v>234.08600000000001</v>
          </cell>
          <cell r="Q247">
            <v>11619.690666666667</v>
          </cell>
          <cell r="T247">
            <v>0</v>
          </cell>
          <cell r="Y247">
            <v>0</v>
          </cell>
          <cell r="AP247">
            <v>13936.448666666667</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18</v>
          </cell>
          <cell r="AP249">
            <v>1006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16216.988999999998</v>
          </cell>
          <cell r="T252">
            <v>11100.410181818164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5"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6"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7"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8"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9"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СНГ"/>
      <sheetName val="#ССЫЛКА"/>
      <sheetName val="assump"/>
      <sheetName val="Фин"/>
      <sheetName val="Цены_СНГ"/>
      <sheetName val="PR"/>
      <sheetName val="Шифр"/>
      <sheetName val="Таблтцы"/>
      <sheetName val="Input TI"/>
      <sheetName val="СевГОК"/>
      <sheetName val="Switches"/>
      <sheetName val="InputTI"/>
      <sheetName val="0-Общие данные"/>
      <sheetName val="3"/>
      <sheetName val="DICTS"/>
      <sheetName val="Тит стор"/>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sheetName val="812 (2)"/>
      <sheetName val="9"/>
      <sheetName val="9 (2)"/>
      <sheetName val="9 міс."/>
      <sheetName val="план"/>
      <sheetName val="Россия-экспорт"/>
      <sheetName val="Список возможных участников"/>
      <sheetName val="Цены_СНГ1"/>
      <sheetName val="Input_TI"/>
      <sheetName val="0-Общие_данные"/>
      <sheetName val="Тит_стор"/>
      <sheetName val="1_кв"/>
      <sheetName val="10_міс_"/>
      <sheetName val="11_міс_"/>
      <sheetName val="12_міс_"/>
      <sheetName val="2_кв"/>
      <sheetName val="2_утв"/>
      <sheetName val="3_не_сокр_"/>
      <sheetName val="3_тар_"/>
      <sheetName val="3_утв_"/>
      <sheetName val="3кв_"/>
      <sheetName val="4_утв"/>
      <sheetName val="7_міс"/>
      <sheetName val="8_міс_"/>
      <sheetName val="812_(2)"/>
      <sheetName val="9_(2)"/>
      <sheetName val="9_міс_"/>
      <sheetName val="Состав Группы"/>
      <sheetName val="KFI "/>
      <sheetName val="Цены_СНГ2"/>
      <sheetName val="Input_TI1"/>
      <sheetName val="0-Общие_данные1"/>
      <sheetName val="Тит_стор1"/>
      <sheetName val="1_кв1"/>
      <sheetName val="10_міс_1"/>
      <sheetName val="11_міс_1"/>
      <sheetName val="12_міс_1"/>
      <sheetName val="2_кв1"/>
      <sheetName val="2_утв1"/>
      <sheetName val="3_не_сокр_1"/>
      <sheetName val="3_тар_1"/>
      <sheetName val="3_утв_1"/>
      <sheetName val="3кв_1"/>
      <sheetName val="4_утв1"/>
      <sheetName val="7_міс1"/>
      <sheetName val="8_міс_1"/>
      <sheetName val="812_(2)1"/>
      <sheetName val="9_(2)1"/>
      <sheetName val="9_міс_1"/>
      <sheetName val="Список_возможных_участников"/>
      <sheetName val="Состав_Группы"/>
      <sheetName val="KFI_"/>
      <sheetName val="Цены_СНГ3"/>
      <sheetName val="Input_TI2"/>
      <sheetName val="0-Общие_данные2"/>
      <sheetName val="Тит_стор2"/>
      <sheetName val="1_кв2"/>
      <sheetName val="10_міс_2"/>
      <sheetName val="11_міс_2"/>
      <sheetName val="12_міс_2"/>
      <sheetName val="2_кв2"/>
      <sheetName val="2_утв2"/>
      <sheetName val="3_не_сокр_2"/>
      <sheetName val="3_тар_2"/>
      <sheetName val="3_утв_2"/>
      <sheetName val="3кв_2"/>
      <sheetName val="4_утв2"/>
      <sheetName val="7_міс2"/>
      <sheetName val="8_міс_2"/>
      <sheetName val="812_(2)2"/>
      <sheetName val="9_(2)2"/>
      <sheetName val="9_міс_2"/>
      <sheetName val="Список_возможных_участников1"/>
      <sheetName val="Состав_Группы1"/>
      <sheetName val="KFI_1"/>
      <sheetName val="Цены_СНГ4"/>
      <sheetName val="Input_TI3"/>
      <sheetName val="0-Общие_данные3"/>
      <sheetName val="Тит_стор3"/>
      <sheetName val="1_кв3"/>
      <sheetName val="10_міс_3"/>
      <sheetName val="11_міс_3"/>
      <sheetName val="12_міс_3"/>
      <sheetName val="2_кв3"/>
      <sheetName val="2_утв3"/>
      <sheetName val="3_не_сокр_3"/>
      <sheetName val="3_тар_3"/>
      <sheetName val="3_утв_3"/>
      <sheetName val="3кв_3"/>
      <sheetName val="4_утв3"/>
      <sheetName val="7_міс3"/>
      <sheetName val="8_міс_3"/>
      <sheetName val="812_(2)3"/>
      <sheetName val="9_(2)3"/>
      <sheetName val="9_міс_3"/>
      <sheetName val="Список_возможных_участников2"/>
      <sheetName val="Состав_Группы2"/>
      <sheetName val="KFI_2"/>
      <sheetName val="Цены_СНГ5"/>
      <sheetName val="Input_TI4"/>
      <sheetName val="0-Общие_данные4"/>
      <sheetName val="Тит_стор4"/>
      <sheetName val="1_кв4"/>
      <sheetName val="10_міс_4"/>
      <sheetName val="11_міс_4"/>
      <sheetName val="12_міс_4"/>
      <sheetName val="2_кв4"/>
      <sheetName val="2_утв4"/>
      <sheetName val="3_не_сокр_4"/>
      <sheetName val="3_тар_4"/>
      <sheetName val="3_утв_4"/>
      <sheetName val="3кв_4"/>
      <sheetName val="4_утв4"/>
      <sheetName val="7_міс4"/>
      <sheetName val="8_міс_4"/>
      <sheetName val="812_(2)4"/>
      <sheetName val="9_(2)4"/>
      <sheetName val="9_міс_4"/>
      <sheetName val="Список_возможных_участников3"/>
      <sheetName val="Состав_Группы3"/>
      <sheetName val="KFI_3"/>
      <sheetName val="Цены_СНГ6"/>
      <sheetName val="Input_TI5"/>
      <sheetName val="0-Общие_данные5"/>
      <sheetName val="Тит_стор5"/>
      <sheetName val="1_кв5"/>
      <sheetName val="10_міс_5"/>
      <sheetName val="11_міс_5"/>
      <sheetName val="12_міс_5"/>
      <sheetName val="2_кв5"/>
      <sheetName val="2_утв5"/>
      <sheetName val="3_не_сокр_5"/>
      <sheetName val="3_тар_5"/>
      <sheetName val="3_утв_5"/>
      <sheetName val="3кв_5"/>
      <sheetName val="4_утв5"/>
      <sheetName val="7_міс5"/>
      <sheetName val="8_міс_5"/>
      <sheetName val="812_(2)5"/>
      <sheetName val="9_(2)5"/>
      <sheetName val="9_міс_5"/>
      <sheetName val="Список_возможных_участников4"/>
      <sheetName val="Состав_Группы4"/>
      <sheetName val="KFI_4"/>
      <sheetName val="Общие данные"/>
      <sheetName val="Коды цехов"/>
      <sheetName val="Общие_данные"/>
      <sheetName val="Коды_цехов"/>
      <sheetName val="движение комб. скр.конв."/>
      <sheetName val="Справочник"/>
      <sheetName val="Справочник ЦФО"/>
      <sheetName val="A6"/>
      <sheetName val="Tax"/>
      <sheetName val="Общие_данные1"/>
      <sheetName val="Коды_цехов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refreshError="1"/>
      <sheetData sheetId="195" refreshError="1"/>
      <sheetData sheetId="196"/>
      <sheetData sheetId="19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Цены СНГ"/>
      <sheetName val="Income 䘀෡"/>
      <sheetName val="_Л1"/>
      <sheetName val="_Л10"/>
      <sheetName val="_Л11"/>
      <sheetName val="_Л2"/>
      <sheetName val="_Л3"/>
      <sheetName val="_Л4"/>
      <sheetName val="_Л5"/>
      <sheetName val="_Л7"/>
      <sheetName val="_Л8"/>
      <sheetName val="_Л9"/>
      <sheetName val="Cost_by_product_CUR"/>
      <sheetName val="Cost_by_product_PR"/>
      <sheetName val="COGS_CUR"/>
      <sheetName val="COGS_PR"/>
      <sheetName val="COGS_total"/>
      <sheetName val="Income_St"/>
      <sheetName val="CashFlow_&amp;_Debt"/>
      <sheetName val="Balance_Sheet"/>
      <sheetName val="Цены_СНГ"/>
      <sheetName val="Income_䘀෡"/>
      <sheetName val="шахматка"/>
      <sheetName val="4"/>
      <sheetName val="Незав.пр-во "/>
      <sheetName val="ФинПоказатели"/>
      <sheetName val="Состав Группы"/>
      <sheetName val="KFI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Л1"/>
      <sheetName val="_Л2"/>
      <sheetName val="_Л3"/>
      <sheetName val="_Л4"/>
      <sheetName val="_Л5"/>
      <sheetName val="_Л7"/>
      <sheetName val="_Л8"/>
      <sheetName val="_Л9"/>
      <sheetName val="_Л10"/>
      <sheetName val="_Л11"/>
      <sheetName val="_Т1"/>
      <sheetName val="_Т10"/>
      <sheetName val="_Т2"/>
      <sheetName val="_Т4"/>
      <sheetName val="_Т5"/>
      <sheetName val="_Т6"/>
      <sheetName val="_Т7"/>
      <sheetName val="_Т8"/>
      <sheetName val="_Т9"/>
      <sheetName val="_Ф2"/>
      <sheetName val="_Ф4"/>
      <sheetName val="_Ф5"/>
      <sheetName val="импортеры99"/>
      <sheetName val="Цены_СНГ"/>
      <sheetName val="PR"/>
      <sheetName val="предприятия"/>
      <sheetName val="БП_Аня"/>
      <sheetName val="ФинПоказатели"/>
      <sheetName val="Затраты"/>
      <sheetName val="СС_ТП"/>
      <sheetName val="анализ_кт"/>
      <sheetName val="3"/>
      <sheetName val="ЛОМ_УКР"/>
      <sheetName val="Описание_и_классификаторы"/>
      <sheetName val="Незав_пр-во_"/>
      <sheetName val="Исходные_данные"/>
      <sheetName val="Ф5_97"/>
      <sheetName val="импортеры96"/>
      <sheetName val="импортеры97"/>
      <sheetName val="Ф7_цены"/>
      <sheetName val="Ф8_цены"/>
      <sheetName val="Чугун_Украина"/>
      <sheetName val="Шифр"/>
      <sheetName val="Экспорт_99_1"/>
      <sheetName val="Экспорт_99_2"/>
      <sheetName val="Экспорт_99_3"/>
      <sheetName val="26.27.37.47_Рынки"/>
      <sheetName val="CapEx $t"/>
      <sheetName val="ЦФО"/>
      <sheetName val="Месяцы"/>
      <sheetName val="Подразделения КЦ"/>
      <sheetName val="Подразделения СК"/>
      <sheetName val="Классификатор"/>
      <sheetName val="Направления"/>
      <sheetName val="Рынки"/>
      <sheetName val="Заводы"/>
      <sheetName val="Незав_пр_во_"/>
      <sheetName val="Tax"/>
      <sheetName val="Debt"/>
      <sheetName val="Лист2"/>
      <sheetName val="Матрица обозначений"/>
      <sheetName val="Бюджет пр-ва БП Свод"/>
      <sheetName val=" Базовый 44%"/>
      <sheetName val="Maintenance"/>
      <sheetName val="Расчет с выводом ДП-2 в 2012г."/>
      <sheetName val="Расчет с учетом КР ДП-2"/>
      <sheetName val="CSCCincSKR"/>
      <sheetName val="A6"/>
      <sheetName val="Дир ОП"/>
      <sheetName val="Total"/>
      <sheetName val="26_27_37_47_Рынки"/>
      <sheetName val="CapEx_$t"/>
      <sheetName val="Подразделения_КЦ"/>
      <sheetName val="Подразделения_СК"/>
      <sheetName val="Матрица_обозначений"/>
      <sheetName val="Бюджет_пр-ва_БП_Свод"/>
      <sheetName val="_Базовый_44%"/>
      <sheetName val="Расчет_с_выводом_ДП-2_в_2012г_"/>
      <sheetName val="Расчет_с_учетом_КР_ДП-2"/>
      <sheetName val="Дир_ОП"/>
      <sheetName val="Состав_Группы"/>
      <sheetName val="Цены_СНГ1"/>
      <sheetName val="KFI_"/>
      <sheetName val="анализ_кт1"/>
      <sheetName val="Незав_пр-во_4"/>
      <sheetName val="Лист1"/>
      <sheetName val="ЛОМ"/>
      <sheetName val="словарь"/>
      <sheetName val="справочник (2)"/>
      <sheetName val="Б_продаж"/>
      <sheetName val="Причины"/>
      <sheetName val="26_27_37_47_Рынки1"/>
      <sheetName val="CapEx_$t1"/>
      <sheetName val="Подразделения_КЦ1"/>
      <sheetName val="Подразделения_СК1"/>
      <sheetName val="Матрица_обозначений1"/>
      <sheetName val="_Базовый_44%1"/>
      <sheetName val="Бюджет_пр-ва_БП_Свод1"/>
      <sheetName val="Расчет_с_выводом_ДП-2_в_2012г_1"/>
      <sheetName val="Расчет_с_учетом_КР_ДП-21"/>
      <sheetName val="Дир_ОП1"/>
      <sheetName val="справочник_(2)"/>
      <sheetName val="26_27_37_47_Рынки2"/>
      <sheetName val="CapEx_$t2"/>
      <sheetName val="Подразделения_КЦ2"/>
      <sheetName val="Подразделения_СК2"/>
      <sheetName val="Матрица_обозначений2"/>
      <sheetName val="Бюджет_пр-ва_БП_Свод2"/>
      <sheetName val="_Базовый_44%2"/>
      <sheetName val="Расчет_с_выводом_ДП-2_в_2012г_2"/>
      <sheetName val="Расчет_с_учетом_КР_ДП-22"/>
      <sheetName val="Дир_ОП2"/>
      <sheetName val="справочник_(2)1"/>
      <sheetName val="26_27_37_47_Рынки3"/>
      <sheetName val="CapEx_$t3"/>
      <sheetName val="Подразделения_КЦ3"/>
      <sheetName val="Подразделения_СК3"/>
      <sheetName val="Матрица_обозначений3"/>
      <sheetName val="_Базовый_44%3"/>
      <sheetName val="Бюджет_пр-ва_БП_Свод3"/>
      <sheetName val="Расчет_с_выводом_ДП-2_в_2012г_3"/>
      <sheetName val="Расчет_с_учетом_КР_ДП-23"/>
      <sheetName val="Дир_ОП3"/>
      <sheetName val="справочник_(2)2"/>
      <sheetName val="26_27_37_47_Рынки4"/>
      <sheetName val="CapEx_$t4"/>
      <sheetName val="Подразделения_КЦ4"/>
      <sheetName val="Подразделения_СК4"/>
      <sheetName val="Матрица_обозначений4"/>
      <sheetName val="_Базовый_44%4"/>
      <sheetName val="Бюджет_пр-ва_БП_Свод4"/>
      <sheetName val="Расчет_с_выводом_ДП-2_в_2012г_4"/>
      <sheetName val="Расчет_с_учетом_КР_ДП-24"/>
      <sheetName val="Дир_ОП4"/>
      <sheetName val="справочник_(2)3"/>
      <sheetName val="26_27_37_47_Рынки5"/>
      <sheetName val="CapEx_$t5"/>
      <sheetName val="Подразделения_КЦ5"/>
      <sheetName val="Подразделения_СК5"/>
      <sheetName val="Матрица_обозначений5"/>
      <sheetName val="_Базовый_44%5"/>
      <sheetName val="Бюджет_пр-ва_БП_Свод5"/>
      <sheetName val="Расчет_с_выводом_ДП-2_в_2012г_5"/>
      <sheetName val="Расчет_с_учетом_КР_ДП-25"/>
      <sheetName val="Дир_ОП5"/>
      <sheetName val="справочник_(2)4"/>
      <sheetName val="Классификатор 1"/>
      <sheetName val="Списки"/>
      <sheetName val="Общий"/>
      <sheetName val="ОТиПБ"/>
      <sheetName val="список"/>
      <sheetName val="ЦФО и МВЗ"/>
      <sheetName val="анализ"/>
      <sheetName val="Справочник"/>
      <sheetName val="BI BPC"/>
      <sheetName val="Списки (2)"/>
      <sheetName val="Бюджетная"/>
      <sheetName val="Бюджетная!"/>
      <sheetName val="Справочники"/>
      <sheetName val="Описание и классификаторы"/>
      <sheetName val="менеджеры"/>
      <sheetName val="Sheet1"/>
      <sheetName val="E7"/>
      <sheetName val="Комплексная"/>
      <sheetName val="Дирекции"/>
      <sheetName val="Список компаний"/>
      <sheetName val="Макропоказатели"/>
      <sheetName val="Классификаторы"/>
      <sheetName val="Лист3"/>
      <sheetName val="сверх бюджет (2)"/>
      <sheetName val="поступления"/>
      <sheetName val="газ"/>
      <sheetName val="эл.энергия"/>
      <sheetName val="услуги банка"/>
      <sheetName val="зарплата"/>
      <sheetName val="расшифровка прочих расходов"/>
      <sheetName val="угольный блок"/>
      <sheetName val="таблица платежей грн."/>
      <sheetName val="евро"/>
      <sheetName val="таблица платежей евро"/>
      <sheetName val="рубль"/>
      <sheetName val="табл.платежей рубли"/>
      <sheetName val="доллар"/>
      <sheetName val="табл.платежей доллар"/>
      <sheetName val="Внутригрупповые платежи"/>
      <sheetName val="Классификатор_1"/>
      <sheetName val="SAP"/>
    </sheetNames>
    <sheetDataSet>
      <sheetData sheetId="0" refreshError="1">
        <row r="1">
          <cell r="A1" t="str">
            <v>Выражение1</v>
          </cell>
        </row>
        <row r="2">
          <cell r="A2" t="str">
            <v>Страна</v>
          </cell>
          <cell r="B2" t="str">
            <v>тонн</v>
          </cell>
          <cell r="C2" t="str">
            <v>средн.цена, $/т</v>
          </cell>
        </row>
        <row r="3">
          <cell r="A3" t="str">
            <v>Турция</v>
          </cell>
          <cell r="B3">
            <v>123570</v>
          </cell>
          <cell r="C3">
            <v>73</v>
          </cell>
        </row>
        <row r="4">
          <cell r="A4" t="str">
            <v>Испания</v>
          </cell>
          <cell r="B4">
            <v>33914</v>
          </cell>
          <cell r="C4">
            <v>78</v>
          </cell>
        </row>
        <row r="5">
          <cell r="A5" t="str">
            <v>Молдавия</v>
          </cell>
          <cell r="B5">
            <v>28389</v>
          </cell>
          <cell r="C5">
            <v>65</v>
          </cell>
        </row>
        <row r="6">
          <cell r="A6" t="str">
            <v>Финляндия</v>
          </cell>
          <cell r="B6">
            <v>27780</v>
          </cell>
          <cell r="C6">
            <v>311</v>
          </cell>
        </row>
        <row r="7">
          <cell r="A7" t="str">
            <v>Эстония</v>
          </cell>
          <cell r="B7">
            <v>24897</v>
          </cell>
          <cell r="C7">
            <v>90</v>
          </cell>
        </row>
        <row r="8">
          <cell r="A8" t="str">
            <v>Латвия</v>
          </cell>
          <cell r="B8">
            <v>24602</v>
          </cell>
          <cell r="C8">
            <v>65</v>
          </cell>
        </row>
        <row r="9">
          <cell r="A9" t="str">
            <v>Республика корея</v>
          </cell>
          <cell r="B9">
            <v>24587</v>
          </cell>
          <cell r="C9">
            <v>89</v>
          </cell>
        </row>
        <row r="10">
          <cell r="A10" t="str">
            <v>Греция</v>
          </cell>
          <cell r="B10">
            <v>18389</v>
          </cell>
          <cell r="C10">
            <v>79</v>
          </cell>
        </row>
        <row r="11">
          <cell r="A11" t="str">
            <v>Китай</v>
          </cell>
          <cell r="B11">
            <v>15133</v>
          </cell>
          <cell r="C11">
            <v>73</v>
          </cell>
        </row>
        <row r="12">
          <cell r="A12" t="str">
            <v>Германия</v>
          </cell>
          <cell r="B12">
            <v>14883</v>
          </cell>
          <cell r="C12">
            <v>252</v>
          </cell>
        </row>
        <row r="13">
          <cell r="A13" t="str">
            <v>Италия</v>
          </cell>
          <cell r="B13">
            <v>14130</v>
          </cell>
          <cell r="C13">
            <v>74</v>
          </cell>
        </row>
        <row r="14">
          <cell r="A14" t="str">
            <v>Литва</v>
          </cell>
          <cell r="B14">
            <v>12408</v>
          </cell>
          <cell r="C14">
            <v>75</v>
          </cell>
        </row>
        <row r="15">
          <cell r="A15" t="str">
            <v>Япония</v>
          </cell>
          <cell r="B15">
            <v>9386</v>
          </cell>
          <cell r="C15">
            <v>98</v>
          </cell>
        </row>
        <row r="16">
          <cell r="A16" t="str">
            <v>Бельгия</v>
          </cell>
          <cell r="B16">
            <v>8495</v>
          </cell>
          <cell r="C16">
            <v>74</v>
          </cell>
        </row>
        <row r="17">
          <cell r="A17" t="str">
            <v>Швеция</v>
          </cell>
          <cell r="B17">
            <v>6429</v>
          </cell>
          <cell r="C17">
            <v>84</v>
          </cell>
        </row>
        <row r="18">
          <cell r="A18" t="str">
            <v>Багамские острова</v>
          </cell>
          <cell r="B18">
            <v>4389</v>
          </cell>
          <cell r="C18">
            <v>54</v>
          </cell>
        </row>
        <row r="19">
          <cell r="A19" t="str">
            <v>Нидерланды</v>
          </cell>
          <cell r="B19">
            <v>4284</v>
          </cell>
          <cell r="C19">
            <v>173</v>
          </cell>
        </row>
        <row r="20">
          <cell r="A20" t="str">
            <v>Норвегия</v>
          </cell>
          <cell r="B20">
            <v>4103</v>
          </cell>
          <cell r="C20">
            <v>69</v>
          </cell>
        </row>
        <row r="21">
          <cell r="A21" t="str">
            <v>Вьетнам</v>
          </cell>
          <cell r="B21">
            <v>847</v>
          </cell>
          <cell r="C21">
            <v>77</v>
          </cell>
        </row>
        <row r="22">
          <cell r="A22" t="str">
            <v>Андорра</v>
          </cell>
          <cell r="B22">
            <v>304</v>
          </cell>
          <cell r="C22">
            <v>70</v>
          </cell>
        </row>
        <row r="23">
          <cell r="A23" t="str">
            <v>Украина</v>
          </cell>
          <cell r="B23">
            <v>216</v>
          </cell>
          <cell r="C23">
            <v>103</v>
          </cell>
        </row>
        <row r="24">
          <cell r="A24" t="str">
            <v>Сша</v>
          </cell>
          <cell r="B24">
            <v>180</v>
          </cell>
          <cell r="C24">
            <v>130</v>
          </cell>
        </row>
        <row r="25">
          <cell r="A25" t="str">
            <v>Великобритания</v>
          </cell>
          <cell r="B25">
            <v>54</v>
          </cell>
          <cell r="C25">
            <v>718</v>
          </cell>
        </row>
        <row r="26">
          <cell r="A26" t="str">
            <v>Венгрия</v>
          </cell>
          <cell r="B26">
            <v>51</v>
          </cell>
          <cell r="C26">
            <v>500</v>
          </cell>
        </row>
        <row r="27">
          <cell r="A27" t="str">
            <v>Франция</v>
          </cell>
          <cell r="B27">
            <v>38</v>
          </cell>
          <cell r="C27">
            <v>960</v>
          </cell>
        </row>
        <row r="28">
          <cell r="A28" t="str">
            <v>Чехия</v>
          </cell>
          <cell r="B28">
            <v>20</v>
          </cell>
          <cell r="C28">
            <v>600</v>
          </cell>
        </row>
      </sheetData>
      <sheetData sheetId="1" refreshError="1">
        <row r="1">
          <cell r="A1" t="str">
            <v>First_G022</v>
          </cell>
          <cell r="B1" t="str">
            <v>First_G023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ЗАО "ВТОРМЕТ"</v>
          </cell>
          <cell r="B5" t="str">
            <v>600022 РОССИЯ ВЛАДИМИР УЛ.КРАЙНОВА, 3</v>
          </cell>
          <cell r="C5">
            <v>11115</v>
          </cell>
          <cell r="D5">
            <v>71</v>
          </cell>
        </row>
        <row r="6">
          <cell r="A6" t="str">
            <v>ЮМ СЕВЕРО-ЗАПАД ООО</v>
          </cell>
          <cell r="B6" t="str">
            <v>191011 САНКТ-ПЕТЕРБУРГ САДОВАЯ 10</v>
          </cell>
          <cell r="C6">
            <v>10132</v>
          </cell>
          <cell r="D6">
            <v>79</v>
          </cell>
        </row>
        <row r="7">
          <cell r="A7" t="str">
            <v>ЗАО "ФИРМА "СИЗИФ"</v>
          </cell>
          <cell r="B7" t="str">
            <v>РОССИЯ ЭЛИСТА УЛ.ЛЕНИНА 249,КОМ.505</v>
          </cell>
          <cell r="C7">
            <v>9586</v>
          </cell>
          <cell r="D7">
            <v>70</v>
          </cell>
        </row>
        <row r="8">
          <cell r="A8" t="str">
            <v>ОАО "ВТОРМЕТ"</v>
          </cell>
          <cell r="B8" t="str">
            <v>603015,Н.НОВГОРОД,УЛ.ВТОРЧЕРМЕТА,1,ТЕЛ.46-24-06</v>
          </cell>
          <cell r="C8">
            <v>8574</v>
          </cell>
          <cell r="D8">
            <v>56</v>
          </cell>
        </row>
        <row r="9">
          <cell r="A9" t="str">
            <v>ОАО "ВТОРМЕТ"</v>
          </cell>
          <cell r="B9" t="str">
            <v>440054 РОССИЯ ПЕНЗА УЛ.АУСТРИНА 165</v>
          </cell>
          <cell r="C9">
            <v>7922</v>
          </cell>
          <cell r="D9">
            <v>59</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ЗАО"АМУР КГ СКРАП"</v>
          </cell>
          <cell r="B13" t="str">
            <v>680049 ХАБАРОВСК ПЕР.КИРПИЧНЫЙ 4А</v>
          </cell>
          <cell r="C13">
            <v>6570</v>
          </cell>
          <cell r="D13">
            <v>104</v>
          </cell>
        </row>
        <row r="14">
          <cell r="A14" t="str">
            <v>ООО"ЛМК"</v>
          </cell>
          <cell r="B14" t="str">
            <v>400022,Г.ВОЛГОГРАД,УЛ.ШИЛЛЕРА,46</v>
          </cell>
          <cell r="C14">
            <v>6519</v>
          </cell>
          <cell r="D14">
            <v>79</v>
          </cell>
        </row>
        <row r="15">
          <cell r="A15" t="str">
            <v>ООО УНП "ВТОРЧЕРМЕТ"</v>
          </cell>
          <cell r="B15" t="str">
            <v>432042 РОССИЯ Г.УЛЬЯНОВСК УЛ.ДОВАТОРА,5</v>
          </cell>
          <cell r="C15">
            <v>6300</v>
          </cell>
          <cell r="D15">
            <v>72</v>
          </cell>
        </row>
        <row r="16">
          <cell r="A16" t="str">
            <v>ООО ПКФ "АГРОСТРОЙМЕХАНИЗАЦИЯ"</v>
          </cell>
          <cell r="B16" t="str">
            <v>119862 РОССИЯ Г.МОСКВА УЛ.Л.ТОЛСТОГО ДОМ 5/1</v>
          </cell>
          <cell r="C16">
            <v>6000</v>
          </cell>
          <cell r="D16">
            <v>90</v>
          </cell>
        </row>
        <row r="17">
          <cell r="A17" t="str">
            <v>ЗАО "БРЯНСКВТОРМЕТ"</v>
          </cell>
          <cell r="B17" t="str">
            <v>241000 БРЯНСК,УЛ.СОВЕТСКАЯ,67</v>
          </cell>
          <cell r="C17">
            <v>5551</v>
          </cell>
          <cell r="D17">
            <v>79</v>
          </cell>
        </row>
        <row r="18">
          <cell r="A18" t="str">
            <v>СП "КОМСАК"</v>
          </cell>
          <cell r="B18" t="str">
            <v>305025 РОССИЯ Г.КУРСК УЛ.СТРОИТЕЛЬНАЯ 8</v>
          </cell>
          <cell r="C18">
            <v>5469</v>
          </cell>
          <cell r="D18">
            <v>62</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ОАО "ВОРОНЕЖВТОРМЕТ"</v>
          </cell>
          <cell r="B21" t="str">
            <v>394028 РОССИЯ ВОРОНЕЖ УЛ.ЗЕМЛЯЧКИ 29</v>
          </cell>
          <cell r="C21">
            <v>5197</v>
          </cell>
          <cell r="D21">
            <v>65</v>
          </cell>
        </row>
        <row r="22">
          <cell r="A22" t="str">
            <v>АО "СТАВМЕТ"</v>
          </cell>
          <cell r="B22" t="str">
            <v>Г.СТАВРОПОЛЬ УЛ.ГРАЖДАНСКАЯ 7</v>
          </cell>
          <cell r="C22">
            <v>5189</v>
          </cell>
          <cell r="D22">
            <v>76</v>
          </cell>
        </row>
        <row r="23">
          <cell r="A23" t="str">
            <v>АООТ "ВТОРЧЕРМЕТ"</v>
          </cell>
          <cell r="B23" t="str">
            <v>410015 Г САРАТОВ УЛ ОРДЖОНИКИДЗЕ 65</v>
          </cell>
          <cell r="C23">
            <v>4955</v>
          </cell>
          <cell r="D23">
            <v>91</v>
          </cell>
        </row>
        <row r="24">
          <cell r="A24" t="str">
            <v>ЗАО "ТВЕРЬВТОРМЕТ"</v>
          </cell>
          <cell r="B24" t="str">
            <v>170000 Г.ТВЕРЬ,УЛ.СИМЕОНОВСКАЯ,11 ТЕЛ.33-29-02</v>
          </cell>
          <cell r="C24">
            <v>4546</v>
          </cell>
          <cell r="D24">
            <v>66</v>
          </cell>
        </row>
        <row r="25">
          <cell r="A25" t="str">
            <v>ОАО "ВТОРМЕТ"</v>
          </cell>
          <cell r="B25" t="str">
            <v>140415 Г.КОЛОМНА М.О. КАНАТНЫЙ ПРОЕЗД,12</v>
          </cell>
          <cell r="C25">
            <v>4505</v>
          </cell>
          <cell r="D25">
            <v>56</v>
          </cell>
        </row>
        <row r="26">
          <cell r="A26" t="str">
            <v>ЗАО "ВТОРЧЕРМЕТ"</v>
          </cell>
          <cell r="B26" t="str">
            <v>198095,С-ПЕТЕРБУРГ,ПЕР.ХИМИЧЕСКИЙ,4</v>
          </cell>
          <cell r="C26">
            <v>4393</v>
          </cell>
          <cell r="D26">
            <v>60</v>
          </cell>
        </row>
        <row r="27">
          <cell r="A27" t="str">
            <v>ОАО "ЛИПЕЦКВТОРМЕТ"</v>
          </cell>
          <cell r="B27" t="str">
            <v>398902 РОССИЯ ЛИПЕЦК УЛ.ЮНОШЕСКАЯ,Д.43</v>
          </cell>
          <cell r="C27">
            <v>4315</v>
          </cell>
          <cell r="D27">
            <v>71</v>
          </cell>
        </row>
        <row r="28">
          <cell r="A28" t="str">
            <v>РОАО "ВТОРМЕТ"</v>
          </cell>
          <cell r="B28" t="str">
            <v>РОССИЯ БАТАЙСК УЛ.КОМАРОВА 204</v>
          </cell>
          <cell r="C28">
            <v>4288</v>
          </cell>
          <cell r="D28">
            <v>76</v>
          </cell>
        </row>
        <row r="29">
          <cell r="A29" t="str">
            <v>ОАО"ОРЕЛВТОРМЕТ"</v>
          </cell>
          <cell r="B29" t="str">
            <v>302030 РОССИЯ ОРЕЛ УЛ.МОСКОВСКАЯ,43</v>
          </cell>
          <cell r="C29">
            <v>4219</v>
          </cell>
          <cell r="D29">
            <v>58</v>
          </cell>
        </row>
        <row r="30">
          <cell r="A30" t="str">
            <v>ООО "ТЭКСИМ"</v>
          </cell>
          <cell r="B30" t="str">
            <v>125195 МОСКВА, УЛ.СМОЛЬНАЯ, Д.37, ПОМ.ПРАВЛ.</v>
          </cell>
          <cell r="C30">
            <v>3844</v>
          </cell>
          <cell r="D30">
            <v>95</v>
          </cell>
        </row>
        <row r="31">
          <cell r="A31" t="str">
            <v>ОАО "ВТОРЧЕРМЕТ"</v>
          </cell>
          <cell r="B31" t="str">
            <v>150044 Г.ЯРОСЛАВЛЬ, УЛ.БАЗОВАЯ,3.</v>
          </cell>
          <cell r="C31">
            <v>3760</v>
          </cell>
          <cell r="D31">
            <v>53</v>
          </cell>
        </row>
        <row r="32">
          <cell r="A32" t="str">
            <v>ООО "РВЦ И К"</v>
          </cell>
          <cell r="B32" t="str">
            <v>236039 КАЛИНИНГРАД, УЛ.ПОРТОВАЯ,30,Т.47-16-46</v>
          </cell>
          <cell r="C32">
            <v>3701</v>
          </cell>
          <cell r="D32">
            <v>74</v>
          </cell>
        </row>
        <row r="33">
          <cell r="A33" t="str">
            <v>ОАО "ЧУВАШВТОРМЕТ"</v>
          </cell>
          <cell r="B33" t="str">
            <v>428003 РОССИЯ Г.ЧЕБОКСАРЫ ЧУВАШСКАЯ РЕСПУБЛИКА,УЛ.ШЕВЧЕНКО 69</v>
          </cell>
          <cell r="C33">
            <v>3656</v>
          </cell>
          <cell r="D33">
            <v>74</v>
          </cell>
        </row>
        <row r="34">
          <cell r="A34" t="str">
            <v>АОЗТ "ВТОРМЕТ"</v>
          </cell>
          <cell r="B34" t="str">
            <v>390000 РОССИЯ РЯЗАНЬ УЛ.КУДРЯВЦЕВА,Д.19</v>
          </cell>
          <cell r="C34">
            <v>3557</v>
          </cell>
          <cell r="D34">
            <v>59</v>
          </cell>
        </row>
        <row r="35">
          <cell r="A35" t="str">
            <v>"ДОН-АТВ"  ЗАО</v>
          </cell>
          <cell r="B35" t="str">
            <v>344025, Г.РОСТОВ-НА-ДОНУ, УЛ.РЫЛЬСКОГО,2</v>
          </cell>
          <cell r="C35">
            <v>3537</v>
          </cell>
          <cell r="D35">
            <v>47</v>
          </cell>
        </row>
        <row r="36">
          <cell r="A36" t="str">
            <v>ООО "АРТЕМИДА"</v>
          </cell>
          <cell r="B36" t="str">
            <v>236040 КАЛИНИНГРАД, УЛ.СЕРГЕЕВА,14</v>
          </cell>
          <cell r="C36">
            <v>3431</v>
          </cell>
          <cell r="D36">
            <v>52</v>
          </cell>
        </row>
        <row r="37">
          <cell r="A37" t="str">
            <v>ООО ОФ</v>
          </cell>
          <cell r="B37" t="str">
            <v>Г.ГЕЛЕНДЖИК УЛ ТЕЛЬМАНА 47А</v>
          </cell>
          <cell r="C37">
            <v>3400</v>
          </cell>
          <cell r="D37">
            <v>122</v>
          </cell>
        </row>
        <row r="38">
          <cell r="A38" t="str">
            <v>ООО"БАЛТИКО ЭНД МЕДИТЕРРАНЬО" ООО"БАЛИМЕД"</v>
          </cell>
          <cell r="B38" t="str">
            <v>191025, С-ПЕТЕРБУРГ, ПР.ВЛАДИМИРСКИЙ 11</v>
          </cell>
          <cell r="C38">
            <v>3363</v>
          </cell>
          <cell r="D38">
            <v>82</v>
          </cell>
        </row>
        <row r="39">
          <cell r="A39" t="str">
            <v>ЗАО ПО ПРОИЗВОДСТВУ СТРОИТЕЛЬНЫХ МАТЕРИАЛОВ "С"</v>
          </cell>
          <cell r="B39" t="str">
            <v>125047 МОСКВА,УЛ.3-Я ТВЕРСКАЯ-ЯМСКАЯ, 11/13,КВ.35   ТЕЛ.250-93-56</v>
          </cell>
          <cell r="C39">
            <v>3150</v>
          </cell>
          <cell r="D39">
            <v>92</v>
          </cell>
        </row>
        <row r="40">
          <cell r="A40" t="str">
            <v>ВТОРМЕТ</v>
          </cell>
          <cell r="B40" t="str">
            <v>Г.ИВАНОВО,ПОГРАНИЧНЫЙ ПЕР-К,11</v>
          </cell>
          <cell r="C40">
            <v>3140</v>
          </cell>
          <cell r="D40">
            <v>66</v>
          </cell>
        </row>
        <row r="41">
          <cell r="A41" t="str">
            <v>ЗАО "ВОЛГА-АПЕКС"</v>
          </cell>
          <cell r="B41" t="str">
            <v>400005,Г.ВОЛГОГРАД,ПР.ЛЕНИНА,98</v>
          </cell>
          <cell r="C41">
            <v>3091</v>
          </cell>
          <cell r="D41">
            <v>62</v>
          </cell>
        </row>
        <row r="42">
          <cell r="A42" t="str">
            <v>ЧП ШПАКОВ ЕВГЕНИЙ ГРИГОРЬЕВИЧ</v>
          </cell>
          <cell r="B42" t="str">
            <v>ПАСП.:V-РЕ N 606723 ОТ 29.12.96 236000 КАЛИНИНГРАД,УЛ.КИРОВА 25/27 КВ.11.СВИД.:4</v>
          </cell>
          <cell r="C42">
            <v>3024</v>
          </cell>
          <cell r="D42">
            <v>62</v>
          </cell>
        </row>
        <row r="43">
          <cell r="A43" t="str">
            <v>ООО "КОРАЛЛ"</v>
          </cell>
          <cell r="B43" t="str">
            <v>191186,С-ПЕТЕРБУРГ,НАБ.Р.МОЙКИ,28 А,ПОМ.7Н</v>
          </cell>
          <cell r="C43">
            <v>3019</v>
          </cell>
          <cell r="D43">
            <v>84</v>
          </cell>
        </row>
        <row r="44">
          <cell r="A44" t="str">
            <v>ООО "ФЭМИЛИ"</v>
          </cell>
          <cell r="B44" t="str">
            <v>347924 Г.ТАГАНРОГ УЛ. ВОСКОВА 102 КВ. 80</v>
          </cell>
          <cell r="C44">
            <v>3004</v>
          </cell>
          <cell r="D44">
            <v>72</v>
          </cell>
        </row>
        <row r="45">
          <cell r="A45" t="str">
            <v>ООО"ОКЕАН"</v>
          </cell>
          <cell r="B45" t="str">
            <v>195108 РОССИЯ С-ПБ ЛАБОРАТОРНЫЙ ПР.,23</v>
          </cell>
          <cell r="C45">
            <v>2871</v>
          </cell>
          <cell r="D45">
            <v>85</v>
          </cell>
        </row>
        <row r="46">
          <cell r="A46" t="str">
            <v>ОАО "ПЕРМВТОРМЕТ"</v>
          </cell>
          <cell r="B46" t="str">
            <v>614054 Г.ПЕРМЬ,СОЛИКАМСКИЙ ТРАКТ,287</v>
          </cell>
          <cell r="C46">
            <v>2826</v>
          </cell>
          <cell r="D46">
            <v>85</v>
          </cell>
        </row>
        <row r="47">
          <cell r="A47" t="str">
            <v>ОАО "ПСКОВВТОРМЕТ"</v>
          </cell>
          <cell r="B47" t="str">
            <v>180004,Г.ПСКОВ,УЛ.СОВЕТСКАЯ,118</v>
          </cell>
          <cell r="C47">
            <v>2808</v>
          </cell>
          <cell r="D47">
            <v>72</v>
          </cell>
        </row>
        <row r="48">
          <cell r="A48" t="str">
            <v>АООТ "СТАЛЬ"</v>
          </cell>
          <cell r="B48" t="str">
            <v>248025,Г.КАЛУГА,УЛ.ПРОМЫШЛЕННАЯ 132</v>
          </cell>
          <cell r="C48">
            <v>2773</v>
          </cell>
          <cell r="D48">
            <v>63</v>
          </cell>
        </row>
        <row r="49">
          <cell r="A49" t="str">
            <v>ПК ИЧП "ВИТ ОЛ"</v>
          </cell>
          <cell r="B49" t="str">
            <v>367915,Г.ТАГАНРОГ,УЛ.ФРУНЗЕ 3/23</v>
          </cell>
          <cell r="C49">
            <v>2753</v>
          </cell>
          <cell r="D49">
            <v>97</v>
          </cell>
        </row>
        <row r="50">
          <cell r="A50" t="str">
            <v>ООО /АВТОРЕСУРС/</v>
          </cell>
          <cell r="B50" t="str">
            <v>354068 СОЧИ УЛ ДОHСКАЯ 98А КВ. 42</v>
          </cell>
          <cell r="C50">
            <v>2604</v>
          </cell>
          <cell r="D50">
            <v>21</v>
          </cell>
        </row>
        <row r="51">
          <cell r="A51" t="str">
            <v>СП "МИРМЕТАЛЛ"</v>
          </cell>
          <cell r="B51" t="str">
            <v>680032 РОССИЯ, Г. ХАБАРОВСК УЛ. ЦЕЛИННАЯ 12</v>
          </cell>
          <cell r="C51">
            <v>2596</v>
          </cell>
          <cell r="D51">
            <v>93</v>
          </cell>
        </row>
        <row r="52">
          <cell r="A52" t="str">
            <v>АОЗТ "ТРАНСМЕТ"</v>
          </cell>
          <cell r="B52" t="str">
            <v>197198, САНКТ-ПЕТЕРБУРГ, АЛЕКСАНДРОВСКИЙ ПАРК, 4</v>
          </cell>
          <cell r="C52">
            <v>2565</v>
          </cell>
          <cell r="D52">
            <v>81</v>
          </cell>
        </row>
        <row r="53">
          <cell r="A53" t="str">
            <v>ЗАО "ВТОРЧЕРМЕТ"</v>
          </cell>
          <cell r="B53" t="str">
            <v>398059. Г.ЛИПЕЦК, ПЕР.ЛИТАВРИНА, 2</v>
          </cell>
          <cell r="C53">
            <v>2500</v>
          </cell>
          <cell r="D53">
            <v>88</v>
          </cell>
        </row>
        <row r="54">
          <cell r="A54" t="str">
            <v>ТОО "ВТОРЧЕРМЕТ"</v>
          </cell>
          <cell r="B54" t="str">
            <v>6925805, ПОС.УГЛОВОЕ,YЛ.САПЕРHАЯ,3</v>
          </cell>
          <cell r="C54">
            <v>2496</v>
          </cell>
          <cell r="D54">
            <v>101</v>
          </cell>
        </row>
        <row r="55">
          <cell r="A55" t="str">
            <v>ООО "ТОРГ-СЕРВИС"</v>
          </cell>
          <cell r="B55" t="str">
            <v>РОССИЯ КБР Г.ПРОХЛАДНЫЙ УЛ.БОРОНТОВА,99</v>
          </cell>
          <cell r="C55">
            <v>2450</v>
          </cell>
          <cell r="D55">
            <v>70</v>
          </cell>
        </row>
        <row r="56">
          <cell r="A56" t="str">
            <v>АООТ "НИЖЕГОРОДСКИЙ МАШИНОСТРОИТЕЛЬНЫЙ ЗАВОД"</v>
          </cell>
          <cell r="B56" t="str">
            <v>603052, Н.НОВГОРОД, СОРМОВСКОЕ ШОССЕ, 21</v>
          </cell>
          <cell r="C56">
            <v>2433</v>
          </cell>
          <cell r="D56">
            <v>52</v>
          </cell>
        </row>
        <row r="57">
          <cell r="A57" t="str">
            <v>ОАО"ВТОРМЕТ"</v>
          </cell>
          <cell r="B57" t="str">
            <v>Г.Ю-САХАЛИНСК, КОММУНИСТИЧЕСКИЙ ПР-Т,32А ТЕЛ.3-74-43</v>
          </cell>
          <cell r="C57">
            <v>2300</v>
          </cell>
          <cell r="D57">
            <v>93</v>
          </cell>
        </row>
        <row r="58">
          <cell r="A58" t="str">
            <v>ВТОРМЕТ ЮМ ООО</v>
          </cell>
          <cell r="B58" t="str">
            <v>РОССИЯ 188900 ВЫБОРГ ЮЖНЫЙ ВАЛ 1</v>
          </cell>
          <cell r="C58">
            <v>2249</v>
          </cell>
          <cell r="D58">
            <v>79</v>
          </cell>
        </row>
        <row r="59">
          <cell r="A59" t="str">
            <v>"ООО "КОНУС""</v>
          </cell>
          <cell r="B59" t="str">
            <v>454080 РОССИЯ ЧЕЛЯБИНСК УЛ.С.КРИВОЙ 75А</v>
          </cell>
          <cell r="C59">
            <v>2099</v>
          </cell>
          <cell r="D59">
            <v>718</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ТОО МПП "ЛИДЕР-1"</v>
          </cell>
          <cell r="B67" t="str">
            <v>630102 НОВОСИБИРСК УЛ.ЛЕНИНГРАДСКАЯ 139</v>
          </cell>
          <cell r="C67">
            <v>1516</v>
          </cell>
          <cell r="D67">
            <v>110</v>
          </cell>
        </row>
        <row r="68">
          <cell r="A68" t="str">
            <v>ООО "ЭКОМЕТ"</v>
          </cell>
          <cell r="B68" t="str">
            <v>692821 ПРИМОРСКИЙ КРАЙ ШКОТОВСКИЙ Р-ОН С ЦАРЕВКА УЛ ЦЕНТРАЛЬНАЯ  18А</v>
          </cell>
          <cell r="C68">
            <v>1500</v>
          </cell>
          <cell r="D68">
            <v>80</v>
          </cell>
        </row>
        <row r="69">
          <cell r="A69" t="str">
            <v>ЗАО "ДЕАКС"</v>
          </cell>
          <cell r="B69" t="str">
            <v>РОССИЯ, Г.ЮЖНО-САХАЛИНСК,ПР.ПОБЕДЫ,5А ТЕЛ: 5-84-63</v>
          </cell>
          <cell r="C69">
            <v>1495</v>
          </cell>
          <cell r="D69">
            <v>52</v>
          </cell>
        </row>
        <row r="70">
          <cell r="A70" t="str">
            <v>ЗАО КУУСАКОСКИ</v>
          </cell>
          <cell r="B70" t="str">
            <v>188900 Г.ВЫБОРГ ВЫБОРГСКАЯ 23А ТЕЛ.307-69</v>
          </cell>
          <cell r="C70">
            <v>1492</v>
          </cell>
          <cell r="D70">
            <v>341</v>
          </cell>
        </row>
        <row r="71">
          <cell r="A71" t="str">
            <v>ООО " СКРЭП "</v>
          </cell>
          <cell r="B71" t="str">
            <v>680051, Г.ХАБАРОВСК,УЛ.СУВОРОВА,60,КВ 56</v>
          </cell>
          <cell r="C71">
            <v>1422</v>
          </cell>
          <cell r="D71">
            <v>92</v>
          </cell>
        </row>
        <row r="72">
          <cell r="A72" t="str">
            <v>ЗАО "ИНТЕРТЕХПРИБОР"</v>
          </cell>
          <cell r="B72" t="str">
            <v>195197,СПБ.,ПРОСП.ЛАБОРАТОРНЫЙ,23</v>
          </cell>
          <cell r="C72">
            <v>1406</v>
          </cell>
          <cell r="D72">
            <v>77</v>
          </cell>
        </row>
        <row r="73">
          <cell r="A73" t="str">
            <v>ЗАО"КАРЕЛИЯ МЕТАЛЛ"</v>
          </cell>
          <cell r="B73" t="str">
            <v>185025,Г.ПЕТРОЗАВОДСК,УЛ.ХАЛТУРИНА,6</v>
          </cell>
          <cell r="C73">
            <v>1403</v>
          </cell>
          <cell r="D73">
            <v>92</v>
          </cell>
        </row>
        <row r="74">
          <cell r="A74" t="str">
            <v>ИЧП "ЗОВ"</v>
          </cell>
          <cell r="B74" t="str">
            <v>Г Б-КАМЕНЬ УЛ КУРЧАТОВА 31-15</v>
          </cell>
          <cell r="C74">
            <v>1400</v>
          </cell>
          <cell r="D74">
            <v>95</v>
          </cell>
        </row>
        <row r="75">
          <cell r="A75" t="str">
            <v>ТОО "ВТОРМЕТ"</v>
          </cell>
          <cell r="B75" t="str">
            <v>400007 Г.ВОЛГОГРАД, ПРОСПЕКТ МЕТАЛЛУРГОВ,10,КВ.24</v>
          </cell>
          <cell r="C75">
            <v>1400</v>
          </cell>
          <cell r="D75">
            <v>82</v>
          </cell>
        </row>
        <row r="76">
          <cell r="A76" t="str">
            <v>ЗАО "ПЛАНЕТА"</v>
          </cell>
          <cell r="B76" t="str">
            <v>163035,Г.АРХАНГЕЛЬСК,УЛ.ДРЕЙЕРА,5</v>
          </cell>
          <cell r="C76">
            <v>1400</v>
          </cell>
          <cell r="D76">
            <v>73</v>
          </cell>
        </row>
        <row r="77">
          <cell r="A77" t="str">
            <v>ООО "ГЛЭН"</v>
          </cell>
          <cell r="B77" t="str">
            <v>197371,САНКТ-ПЕТЕРБУРГ, УЛ.УТОЧКИНА,6-1-4 ТЕЛ.348-37-90</v>
          </cell>
          <cell r="C77">
            <v>1345</v>
          </cell>
          <cell r="D77">
            <v>85</v>
          </cell>
        </row>
        <row r="78">
          <cell r="A78" t="str">
            <v>ООО "АДЫГЕЙСКОЕ ПРЕДПРИЯТИЕ "ВТОРМЕТАЛЛ"</v>
          </cell>
          <cell r="B78" t="str">
            <v>352700 РОССИЯ МАЙКОП УЛ.ПРОМЫШЛЕННАЯ 18</v>
          </cell>
          <cell r="C78">
            <v>1341</v>
          </cell>
          <cell r="D78">
            <v>73</v>
          </cell>
        </row>
        <row r="79">
          <cell r="A79" t="str">
            <v>ЗАО "ЗАПАДНО-БАЛТИЙСКИЙ СУДОРЕМОНТНЫЙ</v>
          </cell>
          <cell r="B79" t="str">
            <v>ЗАВОД",Г.КАЛИНИНГРАД,УЛ.ПР.НАБЕРЕЖНАЯ 26 РОССИЯ</v>
          </cell>
          <cell r="C79">
            <v>1280</v>
          </cell>
          <cell r="D79">
            <v>89</v>
          </cell>
        </row>
        <row r="80">
          <cell r="A80" t="str">
            <v>ЗАО "ИНТЕРФЕРРУМ-МЕТАЛЛ "</v>
          </cell>
          <cell r="B80" t="str">
            <v>198096,С-ПЕТЕРБУРГ,ТУРУХТАННЫЕ ОСТР.,2А</v>
          </cell>
          <cell r="C80">
            <v>1237</v>
          </cell>
          <cell r="D80">
            <v>76</v>
          </cell>
        </row>
        <row r="81">
          <cell r="A81" t="str">
            <v>ТОО ТАКБ ПАКС ЛТД</v>
          </cell>
          <cell r="B81" t="str">
            <v>ВЛАДИВОСТОК УЛ АЛЕУТСКАЯ 45А</v>
          </cell>
          <cell r="C81">
            <v>1234</v>
          </cell>
          <cell r="D81">
            <v>107</v>
          </cell>
        </row>
        <row r="82">
          <cell r="A82" t="str">
            <v>АООТ "ВТОРМЕТ"</v>
          </cell>
          <cell r="B82" t="str">
            <v>670005, Г.УЛАН-УДЭ, УЛ.БАБУШКИНА 7</v>
          </cell>
          <cell r="C82">
            <v>1214</v>
          </cell>
          <cell r="D82">
            <v>60</v>
          </cell>
        </row>
        <row r="83">
          <cell r="A83" t="str">
            <v>"МАК ОС" ООО</v>
          </cell>
          <cell r="B83" t="str">
            <v>692900,НАХОДКА,ПОГРАНИЧНАЯ,13-1</v>
          </cell>
          <cell r="C83">
            <v>1200</v>
          </cell>
          <cell r="D83">
            <v>71</v>
          </cell>
        </row>
        <row r="84">
          <cell r="A84" t="str">
            <v>ЗАО "КОМИ ТЭК-МОСКВА"</v>
          </cell>
          <cell r="B84" t="str">
            <v>117049, МОСКВА, УЛ.КРЫМСКИЙ ВАЛ, Д.8, П.2</v>
          </cell>
          <cell r="C84">
            <v>1145</v>
          </cell>
          <cell r="D84">
            <v>648</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АО "МАРИЙВТОРМЕТ"</v>
          </cell>
          <cell r="B88" t="str">
            <v>425200 МАРИЙ ЭЛ П.МЕДВЕДЕВО УЛ.ЖЕЛЕЗНОДОРОЖНАЯ 15</v>
          </cell>
          <cell r="C88">
            <v>1080</v>
          </cell>
          <cell r="D88">
            <v>96</v>
          </cell>
        </row>
        <row r="89">
          <cell r="A89" t="str">
            <v>ООО "СПЕЦМЕТЭКСПОРТ"</v>
          </cell>
          <cell r="B89" t="str">
            <v>400074 Г.ВОЛГОГРАД,УЛ.КОЗЛОВСКАЯ,34</v>
          </cell>
          <cell r="C89">
            <v>1016</v>
          </cell>
          <cell r="D89">
            <v>81</v>
          </cell>
        </row>
        <row r="90">
          <cell r="A90" t="str">
            <v>ООО "АРКТУР"</v>
          </cell>
          <cell r="B90" t="str">
            <v>606200 НИЖЕГОРОДСКАЯ ОБЛ,Г.КСТОВО, ПР.РАЧКОВА,Д.16"А"</v>
          </cell>
          <cell r="C90">
            <v>1000</v>
          </cell>
          <cell r="D90">
            <v>79</v>
          </cell>
        </row>
        <row r="91">
          <cell r="A91" t="str">
            <v>ООО "НАТАЛИ"</v>
          </cell>
          <cell r="B91" t="str">
            <v>Г.КРАСНОДАР,УЛ.СУВОРОВА,64</v>
          </cell>
          <cell r="C91">
            <v>988</v>
          </cell>
          <cell r="D91">
            <v>76</v>
          </cell>
        </row>
        <row r="92">
          <cell r="A92" t="str">
            <v>ООО "ЭКОСТАЛЬ"</v>
          </cell>
          <cell r="B92" t="str">
            <v>236017 КАЛИНИНГРАД, УЛ.ВАГОНОСТРОИТЕЛЬНАЯ,3 Т.434534</v>
          </cell>
          <cell r="C92">
            <v>969</v>
          </cell>
          <cell r="D92">
            <v>73</v>
          </cell>
        </row>
        <row r="93">
          <cell r="A93" t="str">
            <v>ОАО "КОСТРОМАВТОРМЕТ"</v>
          </cell>
          <cell r="B93" t="str">
            <v>156000,Г.КОСТРОМА,УЛ.ГОРНАЯ,29</v>
          </cell>
          <cell r="C93">
            <v>965</v>
          </cell>
          <cell r="D93">
            <v>69</v>
          </cell>
        </row>
        <row r="94">
          <cell r="A94" t="str">
            <v>"ТЕХНОКОМПРОЕКТ" ООО</v>
          </cell>
          <cell r="B94" t="str">
            <v>195269, С-ПЕТЕРБУРГ,ПРЁ ПРОСВЕЩЕНИЯ, 69</v>
          </cell>
          <cell r="C94">
            <v>942</v>
          </cell>
          <cell r="D94">
            <v>289</v>
          </cell>
        </row>
        <row r="95">
          <cell r="A95" t="str">
            <v>ТОО "ФЕРРОТЕК"</v>
          </cell>
          <cell r="B95" t="str">
            <v>129343,МОСКВА,ПР-Д СЕРЕБРЯКОВА,8  189-42-53</v>
          </cell>
          <cell r="C95">
            <v>926</v>
          </cell>
          <cell r="D95">
            <v>669</v>
          </cell>
        </row>
        <row r="96">
          <cell r="A96" t="str">
            <v>АОЗТ"ДАЙМОНД"</v>
          </cell>
          <cell r="B96" t="str">
            <v>693010 Ю-САХАЛИНСК,УЛ.КОМСОМОЛЬСКАЯ-152-4 ТЕЛ.3-33-41</v>
          </cell>
          <cell r="C96">
            <v>905</v>
          </cell>
          <cell r="D96">
            <v>45</v>
          </cell>
        </row>
        <row r="97">
          <cell r="A97" t="str">
            <v>ООО "ПОЛИГОН-М"</v>
          </cell>
          <cell r="B97" t="str">
            <v>443046 Г.САМАРА,АЭРОПОРТ-2,АТБ</v>
          </cell>
          <cell r="C97">
            <v>902</v>
          </cell>
          <cell r="D97">
            <v>77</v>
          </cell>
        </row>
        <row r="98">
          <cell r="A98" t="str">
            <v>ИСТОМИН ПЕТР ПЕТРОВИЧ</v>
          </cell>
          <cell r="B98" t="str">
            <v>БЛАГОВЕЩЕНСК,УЛ.ВОРОНКОВА 12-217 ПАСПОРТ IV-ЖО 695110</v>
          </cell>
          <cell r="C98">
            <v>885</v>
          </cell>
          <cell r="D98">
            <v>89</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ОАО "ПЕРМУНИВЕРСАЛ"</v>
          </cell>
          <cell r="B105" t="str">
            <v>614013 Г.ПЕРМЬ УЛ.ЛОМОНОСОВА 47</v>
          </cell>
          <cell r="C105">
            <v>724</v>
          </cell>
          <cell r="D105">
            <v>65</v>
          </cell>
        </row>
        <row r="106">
          <cell r="A106" t="str">
            <v>ЗАО "ТЮМЕНЬВТОРМЕТ"</v>
          </cell>
          <cell r="B106" t="str">
            <v>625059,Г.ТЮМЕНЬ,П.МЕЛИОРАТОРОВ,ВЕЛИЖАНСКИЙ ТРАКТ,5 КМ</v>
          </cell>
          <cell r="C106">
            <v>720</v>
          </cell>
          <cell r="D106">
            <v>50</v>
          </cell>
        </row>
        <row r="107">
          <cell r="A107" t="str">
            <v>ООО"ИНТЕРМЕТ"</v>
          </cell>
          <cell r="B107" t="str">
            <v>150006 Г.ЯРОСЛАВЛЬ,УЛ.КОРАБЕЛЬНАЯ,Д.1</v>
          </cell>
          <cell r="C107">
            <v>706</v>
          </cell>
          <cell r="D107">
            <v>49</v>
          </cell>
        </row>
        <row r="108">
          <cell r="A108" t="str">
            <v>"ЗВЕЗДА" ДАЛЬНЕВОСТОЧНЫЙ ЗАВОД</v>
          </cell>
          <cell r="B108" t="str">
            <v>БОЛЬШОЙ КАМЕНЬ, УЛ. ЛЕБЕДЕВА 1</v>
          </cell>
          <cell r="C108">
            <v>700</v>
          </cell>
          <cell r="D108">
            <v>125</v>
          </cell>
        </row>
        <row r="109">
          <cell r="A109" t="str">
            <v>ОАО"СЛАВЯНСКИЙ СУДОРЕМОНТНЫЙ ЗАВОД"</v>
          </cell>
          <cell r="B109" t="str">
            <v>692730,ПРИМОРСКИЙ КРАЙ, П.СЛАВЯНКА</v>
          </cell>
          <cell r="C109">
            <v>699</v>
          </cell>
          <cell r="D109">
            <v>90</v>
          </cell>
        </row>
        <row r="110">
          <cell r="A110" t="str">
            <v>ООО"ПОЛИКЛАССИКА"</v>
          </cell>
          <cell r="B110" t="str">
            <v xml:space="preserve"> РОССИЯ Г.МОСКВА ВОЛГОГРАДСКИЙ ПРОСПЕКТ,14</v>
          </cell>
          <cell r="C110">
            <v>695</v>
          </cell>
          <cell r="D110">
            <v>96</v>
          </cell>
        </row>
        <row r="111">
          <cell r="A111" t="str">
            <v>ЗАО УРАЛ-СЕРВИС</v>
          </cell>
          <cell r="B111" t="str">
            <v>454000 ЧЕЛЯБИНСК ПР. ЛЕНИНА 81</v>
          </cell>
          <cell r="C111">
            <v>669</v>
          </cell>
          <cell r="D111">
            <v>90</v>
          </cell>
        </row>
        <row r="112">
          <cell r="A112" t="str">
            <v>ООО"СТРОЙИНДУСТРИЯ СЗ"</v>
          </cell>
          <cell r="B112" t="str">
            <v>197101, С-ПЕТЕРБУРГ,КАМЕННООСТРОВСКИЙ,ПР.26/28</v>
          </cell>
          <cell r="C112">
            <v>659</v>
          </cell>
          <cell r="D112">
            <v>88</v>
          </cell>
        </row>
        <row r="113">
          <cell r="A113" t="str">
            <v>ЗАО "НОВЫЙ ДОМ"</v>
          </cell>
          <cell r="B113" t="str">
            <v>394000 Г.ВОРОНЕЖ,УЛ.ПОМЯЛОВСКОГО,Д.39,КВ.1</v>
          </cell>
          <cell r="C113">
            <v>659</v>
          </cell>
          <cell r="D113">
            <v>97</v>
          </cell>
        </row>
        <row r="114">
          <cell r="A114" t="str">
            <v>АООТ "ВТОРМЕТ" *</v>
          </cell>
          <cell r="B114" t="str">
            <v>362008,РСОА,Г.ВЛАДИКАВКАЗ,УЛ.КОЦОЕВА,6</v>
          </cell>
          <cell r="C114">
            <v>655</v>
          </cell>
          <cell r="D114">
            <v>64</v>
          </cell>
        </row>
        <row r="115">
          <cell r="A115" t="str">
            <v>АОЗТ "МЕТТЕК"</v>
          </cell>
          <cell r="B115" t="str">
            <v>392000,Г.ТАМБОВ,УЛ.МОСКОВСКАЯ,43 МИЧУРИНСКИЙ УЧАСТОК ТЕЛ.212630,ФАКС 212618</v>
          </cell>
          <cell r="C115">
            <v>651</v>
          </cell>
          <cell r="D115">
            <v>89</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ОАО "ЗАВОД МЕТАЛЛОКОНСТРУКЦИЙ"</v>
          </cell>
          <cell r="B123" t="str">
            <v>193177 С-ПЕТЕРБУРГ,УЛ.КАРАВАЕВСКАЯ,57</v>
          </cell>
          <cell r="C123">
            <v>600</v>
          </cell>
          <cell r="D123">
            <v>73</v>
          </cell>
        </row>
        <row r="124">
          <cell r="A124" t="str">
            <v>"ЛОКОМОТИВ"АООТ</v>
          </cell>
          <cell r="B124" t="str">
            <v>198097, С-ПЕТЕРБУРГ,ПР.СТАЧЕК, 47</v>
          </cell>
          <cell r="C124">
            <v>596</v>
          </cell>
          <cell r="D124">
            <v>72</v>
          </cell>
        </row>
        <row r="125">
          <cell r="A125" t="str">
            <v>ЗАО "ОСКОЛВТОРМЕТ"</v>
          </cell>
          <cell r="B125" t="str">
            <v>309530 РОССИЯ СТ.ОСКОЛ КОТЕЛ 10</v>
          </cell>
          <cell r="C125">
            <v>595</v>
          </cell>
          <cell r="D125">
            <v>79</v>
          </cell>
        </row>
        <row r="126">
          <cell r="A126" t="str">
            <v>ООО   "КВ-ТРАНЗИТСЕРВИС"</v>
          </cell>
          <cell r="B126" t="str">
            <v>182100 ПСК.ОБЛ.Г.В-ЛУКИ ЖЕЛЕЗНОДОРОЖНАЯ СТАНЦИЯ</v>
          </cell>
          <cell r="C126">
            <v>594</v>
          </cell>
          <cell r="D126">
            <v>60</v>
          </cell>
        </row>
        <row r="127">
          <cell r="A127" t="str">
            <v>ООО"ВТОРМЕТАЛЛОЭКСПОРТ"</v>
          </cell>
          <cell r="B127" t="str">
            <v>692907 Г.НАХОДКА П.КОЗЬМИНО ЗАО "ДАЛЬИНТЕРМЕТ"</v>
          </cell>
          <cell r="C127">
            <v>592</v>
          </cell>
          <cell r="D127">
            <v>108</v>
          </cell>
        </row>
        <row r="128">
          <cell r="A128" t="str">
            <v>ЧП     ВЕРЯЗОВ АНТОН ГЕОРГИЕВИЧ         СВ.N 15964 ОТ 22.08.97</v>
          </cell>
          <cell r="B128" t="str">
            <v>180019 Г.ПСКОВ УЛ.HОВОСЕЛОВ Д.15 КВ.10</v>
          </cell>
          <cell r="C128">
            <v>590</v>
          </cell>
          <cell r="D128">
            <v>51</v>
          </cell>
        </row>
        <row r="129">
          <cell r="A129" t="str">
            <v>ЗАО "ТРАНСМЕТ"</v>
          </cell>
          <cell r="B129" t="str">
            <v>193036,СПБ,ЛИГОВСКИЙ ПР.,Д.29,П.12НТ. 567-40-93,Ф.567-22-50</v>
          </cell>
          <cell r="C129">
            <v>574</v>
          </cell>
          <cell r="D129">
            <v>83</v>
          </cell>
        </row>
        <row r="130">
          <cell r="A130" t="str">
            <v>ИП ФИРМА "БМЕ"</v>
          </cell>
          <cell r="B130" t="str">
            <v>198099,С-ПЕТЕРБУРГ,УЛ.ГЛАДКОВА,3</v>
          </cell>
          <cell r="C130">
            <v>566</v>
          </cell>
          <cell r="D130">
            <v>82</v>
          </cell>
        </row>
        <row r="131">
          <cell r="A131" t="str">
            <v>ТОЛМАЧЕВ ВЛАДИСЛАВ ВЯЧЕСЛАВОВИЧ VII-ДВ 570028 ОТ 11.07.91 ОВД КИРОВСКОГО РАЙИСПО</v>
          </cell>
          <cell r="B131" t="str">
            <v>680028 Г.ХАБАРОВСК УЛ.ШЕРОНОВА 137 КВ.47</v>
          </cell>
          <cell r="C131">
            <v>557</v>
          </cell>
          <cell r="D131">
            <v>65</v>
          </cell>
        </row>
        <row r="132">
          <cell r="A132" t="str">
            <v>ИП ФЕДОРОВ ЕВГЕНИЙ МИХАЙЛОВИЧ           СВИД.СЕРИЯ Б N 0721</v>
          </cell>
          <cell r="B132" t="str">
            <v>181300 ПСКОВСКАЯ ОБЛ.Г.ОСТРОВ МИКР."СТРОИТЕЛЬ" Д.2 КВ.3</v>
          </cell>
          <cell r="C132">
            <v>541</v>
          </cell>
          <cell r="D132">
            <v>54</v>
          </cell>
        </row>
        <row r="133">
          <cell r="A133" t="str">
            <v>ООО "ВИААС"</v>
          </cell>
          <cell r="B133" t="str">
            <v>Г.УССУРИЙСК УЛ.МОСКОВСКАЯ,18</v>
          </cell>
          <cell r="C133">
            <v>533</v>
          </cell>
          <cell r="D133">
            <v>55</v>
          </cell>
        </row>
        <row r="134">
          <cell r="A134" t="str">
            <v>ООО РОССИЙСКО-ПОЛЬСКОЕ ПРЕДПРИЯТИЕ "ВОЛГА-МЕТАЛЛИК"</v>
          </cell>
          <cell r="B134" t="str">
            <v>162600 ВОЛОГОДСКАЯ ОБЛ. Г.ЧЕРЕПОВЕЦ УЛ. СУДОСТРОИТЕЛЬНАЯ 7</v>
          </cell>
          <cell r="C134">
            <v>532</v>
          </cell>
          <cell r="D134">
            <v>68</v>
          </cell>
        </row>
        <row r="135">
          <cell r="A135" t="str">
            <v>ЗАО "ПРОМИНСЕРВИС"</v>
          </cell>
          <cell r="B135" t="str">
            <v>109028 МОСКВА СЕРЕБРЯНИЧЕСКИЙ ПЕР.5СТР.2</v>
          </cell>
          <cell r="C135">
            <v>530</v>
          </cell>
          <cell r="D135">
            <v>53</v>
          </cell>
        </row>
        <row r="136">
          <cell r="A136" t="str">
            <v>"ПЕТРОМАКС" ЗАО</v>
          </cell>
          <cell r="B136" t="str">
            <v>196084, С-ПЕТЕРБУРГ,УЛ.ЗАСТАВСКАЯ 7</v>
          </cell>
          <cell r="C136">
            <v>520</v>
          </cell>
          <cell r="D136">
            <v>378</v>
          </cell>
        </row>
        <row r="137">
          <cell r="A137" t="str">
            <v>ЗАО "ТОСНА-М"</v>
          </cell>
          <cell r="B137" t="str">
            <v>432008 Г.УЛЬЯНОВСК,УЛ.ЗАПАДНЫЙ БУЛЬВАР,Д.27</v>
          </cell>
          <cell r="C137">
            <v>519</v>
          </cell>
          <cell r="D137">
            <v>114</v>
          </cell>
        </row>
        <row r="138">
          <cell r="A138" t="str">
            <v>ТЭФ "ВНЕШТРАНС"</v>
          </cell>
          <cell r="B138" t="str">
            <v>1103411000,353660, ЕЙСК, ПОРТОВАЯ АЛЛЕЯ 5</v>
          </cell>
          <cell r="C138">
            <v>508</v>
          </cell>
          <cell r="D138">
            <v>70</v>
          </cell>
        </row>
        <row r="139">
          <cell r="A139" t="str">
            <v>ТОО ФИРМА "ПСКОВ-МЕТАЛЛ"</v>
          </cell>
          <cell r="B139" t="str">
            <v>180004,Г.ПСКОВ,УЛ.128-Й СТРЕЛКОВОЙ ДИВИЗИИ,6</v>
          </cell>
          <cell r="C139">
            <v>507</v>
          </cell>
          <cell r="D139">
            <v>60</v>
          </cell>
        </row>
        <row r="140">
          <cell r="A140" t="str">
            <v>АОЗТ "БЕЛГОРОДМЕТАЛЛОСНАБ"</v>
          </cell>
          <cell r="B140" t="str">
            <v>308013,Г. БЕЛГОРОД,УЛ. РАБОЧАЯ,4</v>
          </cell>
          <cell r="C140">
            <v>503</v>
          </cell>
          <cell r="D140">
            <v>83</v>
          </cell>
        </row>
        <row r="141">
          <cell r="A141" t="str">
            <v>ООО "ПИОНЕР"</v>
          </cell>
          <cell r="B141" t="str">
            <v>400040 Г.ВОЛГОГРАД, ПРОСПЕКТ МЕТАЛЛУРГОВ,50</v>
          </cell>
          <cell r="C141">
            <v>500</v>
          </cell>
          <cell r="D141">
            <v>82</v>
          </cell>
        </row>
        <row r="142">
          <cell r="A142" t="str">
            <v>ООО "АВРОРА"</v>
          </cell>
          <cell r="B142" t="str">
            <v>614039 Г.ПЕРМЬ,КОМСОМОЛЬСКИЙ ПР.49-17 ТЕЛ.64-17-65</v>
          </cell>
          <cell r="C142">
            <v>500</v>
          </cell>
          <cell r="D142">
            <v>85</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ШОССЕ-36/1,КОМ.403</v>
          </cell>
          <cell r="C149">
            <v>440</v>
          </cell>
          <cell r="D149">
            <v>58</v>
          </cell>
        </row>
        <row r="150">
          <cell r="A150" t="str">
            <v>РУССКИЙ МЕТАЛЛ</v>
          </cell>
          <cell r="B150" t="str">
            <v>Г.ИВАНОВО,УЛ.ЯРМОРОЧНАЯ,9</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ОАО"ВТОРМЕТИНВЕСТ"</v>
          </cell>
          <cell r="B154" t="str">
            <v>НОГИНСК П.ВОРОВСКОГО</v>
          </cell>
          <cell r="C154">
            <v>420</v>
          </cell>
          <cell r="D154">
            <v>78</v>
          </cell>
        </row>
        <row r="155">
          <cell r="A155" t="str">
            <v>ЗАО "ШЕНЬ ХУН"</v>
          </cell>
          <cell r="B155" t="str">
            <v>692900 Г.НАХОДКА,НАХОДКИНСКИЙ П-Т,44 ПРИМ.КРАЯ</v>
          </cell>
          <cell r="C155">
            <v>404</v>
          </cell>
          <cell r="D155">
            <v>80</v>
          </cell>
        </row>
        <row r="156">
          <cell r="A156" t="str">
            <v>ТОО "КАМЫШИНСКИЙ ЗАВОД БУРОВОГО ИНСТРУМЕНТА"</v>
          </cell>
          <cell r="B156" t="str">
            <v>403850 ВОЛГОГРАДСКАЯ ОБЛ., Г.КАМЫШИН-6,ТЕЛ.4-05-11</v>
          </cell>
          <cell r="C156">
            <v>400</v>
          </cell>
          <cell r="D156">
            <v>80</v>
          </cell>
        </row>
        <row r="157">
          <cell r="A157" t="str">
            <v>ОАО"МОРДОВВТОРМЕТ"</v>
          </cell>
          <cell r="B157" t="str">
            <v>430000,Г.САРАНСК,УЛ.РАБОЧАЯ,73</v>
          </cell>
          <cell r="C157">
            <v>400</v>
          </cell>
          <cell r="D157">
            <v>78</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ОАО "КОМИ ТЭК",РОССИЯ,РЕС.КОМИ</v>
          </cell>
          <cell r="B160" t="str">
            <v>СЫКТЫВКАР,УЛ.ИНТЕРНАЦИОНАЛЬНАЯ,Д.100 ТЕЛ.234-2199</v>
          </cell>
          <cell r="C160">
            <v>374</v>
          </cell>
          <cell r="D160">
            <v>805</v>
          </cell>
        </row>
        <row r="161">
          <cell r="A161" t="str">
            <v>НГП"ВТОРЧЕРМЕТ"</v>
          </cell>
          <cell r="B161" t="str">
            <v>НОГИНСК БЕТОННАЯ 3А Т.4-19-37</v>
          </cell>
          <cell r="C161">
            <v>366</v>
          </cell>
          <cell r="D161">
            <v>145</v>
          </cell>
        </row>
        <row r="162">
          <cell r="A162" t="str">
            <v>ООО "ВИPМА"</v>
          </cell>
          <cell r="B162" t="str">
            <v>664039.Г.ИPКУТСК УЛ.КОЛЬЦОВА 47</v>
          </cell>
          <cell r="C162">
            <v>360</v>
          </cell>
          <cell r="D162">
            <v>84</v>
          </cell>
        </row>
        <row r="163">
          <cell r="A163" t="str">
            <v>ОАО"ВТОРМЕТ"</v>
          </cell>
          <cell r="B163" t="str">
            <v>420054 Г.КАЗАНЬ УЛ. ФРЕЗЕРНАЯ, 9</v>
          </cell>
          <cell r="C163">
            <v>350</v>
          </cell>
          <cell r="D163">
            <v>78</v>
          </cell>
        </row>
        <row r="164">
          <cell r="A164" t="str">
            <v>ОАО "МЕТАЛЛОЛИТЕЙНЫЙ ЗАВОД"</v>
          </cell>
          <cell r="B164" t="str">
            <v>103031 МОСКВА, УЛ. Б.ДМИТРОВКА, Д.32  349-16-20</v>
          </cell>
          <cell r="C164">
            <v>347</v>
          </cell>
          <cell r="D164">
            <v>4132</v>
          </cell>
        </row>
        <row r="165">
          <cell r="A165" t="str">
            <v>ООО "ЦЕНТРРЕСУРС"</v>
          </cell>
          <cell r="B165" t="str">
            <v>180023,Г.ПСКОВ,УЛ.СОЛНЕЧНАЯ,Д.65</v>
          </cell>
          <cell r="C165">
            <v>343</v>
          </cell>
          <cell r="D165">
            <v>48</v>
          </cell>
        </row>
        <row r="166">
          <cell r="A166" t="str">
            <v>ООО "АЛЬЯНС-МАРИНА Ф.Б."</v>
          </cell>
          <cell r="B166" t="str">
            <v>614010 Г.ПЕРМЬ, КОМСОМОЛЬСКИЙ ПР.84-23</v>
          </cell>
          <cell r="C166">
            <v>321</v>
          </cell>
          <cell r="D166">
            <v>331</v>
          </cell>
        </row>
        <row r="167">
          <cell r="A167" t="str">
            <v>"ВТОРМЕТ" ЗАКРЫТОЕ АКЦИОНЕРНОЕ ОБЩЕСТВО</v>
          </cell>
          <cell r="B167" t="str">
            <v>185005ПЕТРОЗАВОДСК ОНЕЖСКОЙ ФЛОТИЛИИ29-А</v>
          </cell>
          <cell r="C167">
            <v>316</v>
          </cell>
          <cell r="D167">
            <v>70</v>
          </cell>
        </row>
        <row r="168">
          <cell r="A168" t="str">
            <v>ЗАО "БАЛТМЕТ"</v>
          </cell>
          <cell r="B168" t="str">
            <v>197095,С-ПЕТЕРБУРГ,УЛ.МАРШАЛА ГОВОРОВА,Д.37</v>
          </cell>
          <cell r="C168">
            <v>315</v>
          </cell>
          <cell r="D168">
            <v>81</v>
          </cell>
        </row>
        <row r="169">
          <cell r="A169" t="str">
            <v>ТОО "ВТОРЧЕРМЕТ"</v>
          </cell>
          <cell r="B169" t="str">
            <v>141002,М.О., Г.МЫТИЩИ, ШАРАПОВСКИЙ КАРЬЕР, 6</v>
          </cell>
          <cell r="C169">
            <v>310</v>
          </cell>
          <cell r="D169">
            <v>83</v>
          </cell>
        </row>
        <row r="170">
          <cell r="A170" t="str">
            <v>АООТ "КАМЧАТМОРГИДРОСТРОЙ"</v>
          </cell>
          <cell r="B170" t="str">
            <v>П-КАМЧАТСКИЙ УЛ.ОКЕАНСКАЯ 84А</v>
          </cell>
          <cell r="C170">
            <v>307</v>
          </cell>
          <cell r="D170">
            <v>45</v>
          </cell>
        </row>
        <row r="171">
          <cell r="A171" t="str">
            <v>"КОРШУНОВСКИЙ ГОК"</v>
          </cell>
          <cell r="B171" t="str">
            <v>665680 ЖЕЛЕЗНОГОРСК-ИЛИМСКИЙ</v>
          </cell>
          <cell r="C171">
            <v>304</v>
          </cell>
          <cell r="D171">
            <v>75</v>
          </cell>
        </row>
        <row r="172">
          <cell r="A172" t="str">
            <v>"ДАЛЬПРИБОР" ОАО</v>
          </cell>
          <cell r="B172" t="str">
            <v>690105,ВЛАДИВОСТОК,УЛ.БОРОДИНСКАЯ,46/50</v>
          </cell>
          <cell r="C172">
            <v>300</v>
          </cell>
          <cell r="D172">
            <v>83</v>
          </cell>
        </row>
        <row r="173">
          <cell r="A173" t="str">
            <v>ООО "ЭСПОО"</v>
          </cell>
          <cell r="B173" t="str">
            <v>РОССИЯ 173007 НОВГОРОД УЛ.Б.ВЛАСЬЕВСКАЯ Д. 8 КВ.48</v>
          </cell>
          <cell r="C173">
            <v>298</v>
          </cell>
          <cell r="D173">
            <v>600</v>
          </cell>
        </row>
        <row r="174">
          <cell r="A174" t="str">
            <v>ОАО "МЕТАЛЛТОРГ"</v>
          </cell>
          <cell r="B174" t="str">
            <v>425200 МАРИЙ ЭЛ P/П МЕДВЕДЕВО,УЛ.ЖЕЛЕЗНОДОРОЖНАЯ,23</v>
          </cell>
          <cell r="C174">
            <v>291</v>
          </cell>
          <cell r="D174">
            <v>75</v>
          </cell>
        </row>
        <row r="175">
          <cell r="A175" t="str">
            <v>ТОО "НТП АБРИС"</v>
          </cell>
          <cell r="B175" t="str">
            <v>170034 Г.ТВЕРЬ ПР.ДАРВИНА,10</v>
          </cell>
          <cell r="C175">
            <v>282</v>
          </cell>
          <cell r="D175">
            <v>45</v>
          </cell>
        </row>
        <row r="176">
          <cell r="A176" t="str">
            <v>ВАГОННОЕ ДЕПО ТАЙГА КЕМЕРОВСКОЙ ЖЕЛЕЗНОЙДОРОГИ</v>
          </cell>
          <cell r="B176" t="str">
            <v>652080, Г.ТАЙГА, УЛ.ГЕРОЕВ, 1А</v>
          </cell>
          <cell r="C176">
            <v>278</v>
          </cell>
          <cell r="D176">
            <v>63</v>
          </cell>
        </row>
        <row r="177">
          <cell r="A177" t="str">
            <v>ООО "ИМПУЛЬС"</v>
          </cell>
          <cell r="B177" t="str">
            <v>ИРКУТСК УЛ МАЯКОВСКОГО 6</v>
          </cell>
          <cell r="C177">
            <v>276</v>
          </cell>
          <cell r="D177">
            <v>63</v>
          </cell>
        </row>
        <row r="178">
          <cell r="A178" t="str">
            <v>ЗАО "ХОРОШЕВСКОЕ" (ВТОРМЕТ)</v>
          </cell>
          <cell r="B178" t="str">
            <v>123007 МОСКВА,1-Й СИЛИКАТНЫЙ ПР-Д,9А  ТЕЛЕФОН 259-71-83</v>
          </cell>
          <cell r="C178">
            <v>262</v>
          </cell>
          <cell r="D178">
            <v>82</v>
          </cell>
        </row>
        <row r="179">
          <cell r="A179" t="str">
            <v>ИП ГОРБАНЬ ГЕННАДИЙ ВАСИЛЬЕВИЧ          СВИД.N 0115 ОТ 10.09.96Г.</v>
          </cell>
          <cell r="B179" t="str">
            <v>181425 ПСКОВСКАЯ ОБЛ.ПЫТАЛОВСКИЙ Р-Н Д.ГАВРЫ П/О ГАВРЫ</v>
          </cell>
          <cell r="C179">
            <v>260</v>
          </cell>
          <cell r="D179">
            <v>46</v>
          </cell>
        </row>
        <row r="180">
          <cell r="A180" t="str">
            <v>ООО"ТЕХНИКО-ЭКОНОМИЧЕСКОЕ ОБЬЕДИНЕНИЕ"  ("ТЭО")</v>
          </cell>
          <cell r="B180" t="str">
            <v>620003 ЕКАТЕРИНБУРГ ЧКАЛОВСКИЙ Р-ОН УЛ 8МАРТА 267А-204</v>
          </cell>
          <cell r="C180">
            <v>256</v>
          </cell>
          <cell r="D180">
            <v>631</v>
          </cell>
        </row>
        <row r="181">
          <cell r="A181" t="str">
            <v>ЗАО "МЕТОД"</v>
          </cell>
          <cell r="B181" t="str">
            <v>143000,Г.ОДИНЦОВО,МОСКОВСКАЯ ОБЛ.,Б.НОВОСЕЛОВОЙ 7</v>
          </cell>
          <cell r="C181">
            <v>255</v>
          </cell>
          <cell r="D181">
            <v>71</v>
          </cell>
        </row>
        <row r="182">
          <cell r="A182" t="str">
            <v>ЗАО "СВА"</v>
          </cell>
          <cell r="B182" t="str">
            <v>198097,С-ПЕТЕРБУРГ,УЛ.ТРЕФОЛЕВА, 42</v>
          </cell>
          <cell r="C182">
            <v>254</v>
          </cell>
          <cell r="D182">
            <v>73</v>
          </cell>
        </row>
        <row r="183">
          <cell r="A183" t="str">
            <v>ООО "ЯРВИКО"</v>
          </cell>
          <cell r="B183" t="str">
            <v>150014 Г.ЯРОСЛАВЛЬ, УЛ.УГЛИЧСКАЯ, 13, КВ.16.</v>
          </cell>
          <cell r="C183">
            <v>250</v>
          </cell>
          <cell r="D183">
            <v>23</v>
          </cell>
        </row>
        <row r="184">
          <cell r="A184" t="str">
            <v>ООО "ФРОНТЕРА"</v>
          </cell>
          <cell r="B184" t="str">
            <v>115583 Г.МОСКВА,УЛ.ВОРОНЕЖСКАЯ,Д.8,КОРП.4</v>
          </cell>
          <cell r="C184">
            <v>248</v>
          </cell>
          <cell r="D184">
            <v>95</v>
          </cell>
        </row>
        <row r="185">
          <cell r="A185" t="str">
            <v>ООО "СК МАСТЕР"</v>
          </cell>
          <cell r="B185" t="str">
            <v>ЧИТИНСКАЯ ОБЛ.Г.ШИЛКА УЛ.ШКОЛИНА 32</v>
          </cell>
          <cell r="C185">
            <v>246</v>
          </cell>
          <cell r="D185">
            <v>45</v>
          </cell>
        </row>
        <row r="186">
          <cell r="A186" t="str">
            <v>АООТ "КАББАЛКВТОРМЕТ"</v>
          </cell>
          <cell r="B186" t="str">
            <v>360051 РОССИЯ НАЛЬЧИК 1-Й ПРОМПРОЕЗД,5</v>
          </cell>
          <cell r="C186">
            <v>242</v>
          </cell>
          <cell r="D186">
            <v>71</v>
          </cell>
        </row>
        <row r="187">
          <cell r="A187" t="str">
            <v>ООО "ЯНТЭЙ"</v>
          </cell>
          <cell r="B187" t="str">
            <v>664000 Г ИРКУТСК БУЛЬВАР ГАГАРИНА 40-310</v>
          </cell>
          <cell r="C187">
            <v>240</v>
          </cell>
          <cell r="D187">
            <v>75</v>
          </cell>
        </row>
        <row r="188">
          <cell r="A188" t="str">
            <v>ОАО "ВОЛОГДАВТОРМЕТ"</v>
          </cell>
          <cell r="B188" t="str">
            <v>160000, Г.ВОЛОГДА, СОВЕТСКИЙ ПР., 35</v>
          </cell>
          <cell r="C188">
            <v>240</v>
          </cell>
          <cell r="D188">
            <v>85</v>
          </cell>
        </row>
        <row r="189">
          <cell r="A189" t="str">
            <v>"ОПТ" ИЧП.</v>
          </cell>
          <cell r="B189" t="str">
            <v>РК, г.Петрозаводск ул.Мерецкого 3-13</v>
          </cell>
          <cell r="C189">
            <v>240</v>
          </cell>
          <cell r="D189">
            <v>75</v>
          </cell>
        </row>
        <row r="190">
          <cell r="A190" t="str">
            <v>АТП ГГП "ЧИТАГЕОЛОГИЯ"</v>
          </cell>
          <cell r="B190" t="str">
            <v>672012 Г ЧИТА УЛ КУРНАТОВСКОГО 82</v>
          </cell>
          <cell r="C190">
            <v>240</v>
          </cell>
          <cell r="D190">
            <v>65</v>
          </cell>
        </row>
        <row r="191">
          <cell r="A191" t="str">
            <v>ООО "ИРЛИТ"</v>
          </cell>
          <cell r="B191" t="str">
            <v>664043 Г ИРКУТСК БУЛЬВАР РЯБИКОВА 22А-205</v>
          </cell>
          <cell r="C191">
            <v>240</v>
          </cell>
          <cell r="D191">
            <v>70</v>
          </cell>
        </row>
        <row r="192">
          <cell r="A192" t="str">
            <v>ЗАО "РУСМЕТАЛЛ"</v>
          </cell>
          <cell r="B192" t="str">
            <v>123242 МОСКВА,УЛ.БОЛЬШАЯ ГРУЗИНСКАЯ Д.14-1</v>
          </cell>
          <cell r="C192">
            <v>239</v>
          </cell>
          <cell r="D192">
            <v>1093</v>
          </cell>
        </row>
        <row r="193">
          <cell r="A193" t="str">
            <v>ТЮТЯЕВ РОМАН АНАТОЛЬЕВИЧ</v>
          </cell>
          <cell r="B193" t="str">
            <v>БЛАГОВЕЩЕНСК,УЛ.СЕВЕРНАЯ 242-1 ПАСПОРТ IV-ЖО 603831</v>
          </cell>
          <cell r="C193">
            <v>238</v>
          </cell>
          <cell r="D193">
            <v>96</v>
          </cell>
        </row>
        <row r="194">
          <cell r="A194" t="str">
            <v>ЗАО "НПО ДЕМИЛОНГ"</v>
          </cell>
          <cell r="B194" t="str">
            <v>141100 РОССИЯ МОCК.ОБЛ.Г.ЩЕЛКОВО УЛ.ПАРКОВАЯ, 9А-38</v>
          </cell>
          <cell r="C194">
            <v>231</v>
          </cell>
          <cell r="D194">
            <v>1100</v>
          </cell>
        </row>
        <row r="195">
          <cell r="A195" t="str">
            <v>ООО "МЕТТА-ПЛЮС"</v>
          </cell>
          <cell r="B195" t="str">
            <v>443009 Г.САМАРА УЛ.КРАСНОДОНСКАЯ 20 ТЕЛ.353-466</v>
          </cell>
          <cell r="C195">
            <v>230</v>
          </cell>
          <cell r="D195">
            <v>649</v>
          </cell>
        </row>
        <row r="196">
          <cell r="A196" t="str">
            <v>ООО "ТЕХНОЛОГИЯ"</v>
          </cell>
          <cell r="B196" t="str">
            <v>442500 Г.КУЗНЕЦК ПЕНЗЕНСКОЙ ОБЛ.УЛ.ЧКАЛОВА 59.</v>
          </cell>
          <cell r="C196">
            <v>230</v>
          </cell>
          <cell r="D196">
            <v>68</v>
          </cell>
        </row>
        <row r="197">
          <cell r="A197" t="str">
            <v>ООО "БОСФОР-В"</v>
          </cell>
          <cell r="B197" t="str">
            <v>Г.УССУРИЙСК УЛ.СОВЕТСКАЯ 77  3-42-80</v>
          </cell>
          <cell r="C197">
            <v>222</v>
          </cell>
          <cell r="D197">
            <v>55</v>
          </cell>
        </row>
        <row r="198">
          <cell r="A198" t="str">
            <v>ЗАО "БИЗНЕС-ИННОВАЦИЯ" *6663024462</v>
          </cell>
          <cell r="B198" t="str">
            <v>620098 РОССИЯ ЕКАТЕРИНБУРГ УЛ.КОММУНИСТИЧЕСКАЯ,18-17</v>
          </cell>
          <cell r="C198">
            <v>220</v>
          </cell>
          <cell r="D198">
            <v>650</v>
          </cell>
        </row>
        <row r="199">
          <cell r="A199" t="str">
            <v>ООО"АЛЬЯНС-МАРИНА О.М."</v>
          </cell>
          <cell r="B199" t="str">
            <v>644019 Г.ОМСК,УЛ.ОМСКАЯ 223</v>
          </cell>
          <cell r="C199">
            <v>220</v>
          </cell>
          <cell r="D199">
            <v>88</v>
          </cell>
        </row>
        <row r="200">
          <cell r="A200" t="str">
            <v>ЧП БАТРАЕВ СЕРГЕЙ ЗАХАРОВИЧ РП № 7426</v>
          </cell>
          <cell r="B200" t="str">
            <v>672007 ЧИТА УЛ ЖУРВЛЕВА 87 КВ 9</v>
          </cell>
          <cell r="C200">
            <v>220</v>
          </cell>
          <cell r="D200">
            <v>63</v>
          </cell>
        </row>
        <row r="201">
          <cell r="A201" t="str">
            <v>ООО "ДЕЛАЙН"</v>
          </cell>
          <cell r="B201" t="str">
            <v>692512 Г.УССУРИЙСК УЛ.СОВЕТСКАЯ 84</v>
          </cell>
          <cell r="C201">
            <v>214</v>
          </cell>
          <cell r="D201">
            <v>62</v>
          </cell>
        </row>
        <row r="202">
          <cell r="A202" t="str">
            <v>ПКООО "ПРИЗМА"</v>
          </cell>
          <cell r="B202" t="str">
            <v>188270 РОССИЯ ЛЕН.ОБЛ. ЛУЖСКИЙ Р-Н П.ЗАКЛИНЬЕ УЛ.НОВАЯ 25-32</v>
          </cell>
          <cell r="C202">
            <v>210</v>
          </cell>
          <cell r="D202">
            <v>55</v>
          </cell>
        </row>
        <row r="203">
          <cell r="A203" t="str">
            <v>ЗАО "ПКФ ЭЛЕКТРОЭКСМАШ"</v>
          </cell>
          <cell r="B203" t="str">
            <v>129010 Г.МОСКВА,УЛ.БОЛЬШАЯ СПАССКАЯ 6,СТР.1</v>
          </cell>
          <cell r="C203">
            <v>205</v>
          </cell>
          <cell r="D203">
            <v>1120</v>
          </cell>
        </row>
        <row r="204">
          <cell r="A204" t="str">
            <v>ГП МП "ЗВЕЗДОЧКА"</v>
          </cell>
          <cell r="B204" t="str">
            <v>164509,АРХ.ОБЛ.,Г.СЕВЕРОДВИНСК,ПР.МАШИНОСТРОИТЕЛЕЙ,12</v>
          </cell>
          <cell r="C204">
            <v>202</v>
          </cell>
          <cell r="D204">
            <v>68</v>
          </cell>
        </row>
        <row r="205">
          <cell r="A205" t="str">
            <v>ООО "НПО "СТН КАБЕЛЬ"</v>
          </cell>
          <cell r="B205" t="str">
            <v>191104,СПБ,УЛ.МАЯКОВСКОГО,50 ТЕЛ.263-15-60</v>
          </cell>
          <cell r="C205">
            <v>200</v>
          </cell>
          <cell r="D205">
            <v>55</v>
          </cell>
        </row>
        <row r="206">
          <cell r="A206" t="str">
            <v>ЗАО "СПЛАВ"</v>
          </cell>
          <cell r="B206" t="str">
            <v>167000,Г.СЫКТЫВКАР,УЛ.28 НЕВЕЛЬСКОЙ ДИВИЗИИ,Д.6</v>
          </cell>
          <cell r="C206">
            <v>200</v>
          </cell>
          <cell r="D206">
            <v>59</v>
          </cell>
        </row>
        <row r="207">
          <cell r="A207" t="str">
            <v>ООО РИКО</v>
          </cell>
          <cell r="B207" t="str">
            <v>454006 ЧЕЛЯБИНСК РОССИЙСКАЯ 40</v>
          </cell>
          <cell r="C207">
            <v>195</v>
          </cell>
          <cell r="D207">
            <v>190</v>
          </cell>
        </row>
        <row r="208">
          <cell r="A208" t="str">
            <v>ООО "АВТОТУРИСТ"</v>
          </cell>
          <cell r="B208" t="str">
            <v>184284, МУРМАНСКАЯ ОБЛАСТЬ, ОЛЕНЕГОРСК, СТРОИТЕЛЬНАЯ УЛ., Д. 72</v>
          </cell>
          <cell r="C208">
            <v>195</v>
          </cell>
          <cell r="D208">
            <v>42</v>
          </cell>
        </row>
        <row r="209">
          <cell r="A209" t="str">
            <v>ООО "АССОЦИАЦИЯ МЕТАЛЛУРГОВ И       ИНВЕСТОРОВ"</v>
          </cell>
          <cell r="B209" t="str">
            <v>117049, МОСКВА, КРЫМСКИЙ ВАЛ, ДОМ 8</v>
          </cell>
          <cell r="C209">
            <v>188</v>
          </cell>
          <cell r="D209">
            <v>960</v>
          </cell>
        </row>
        <row r="210">
          <cell r="A210" t="str">
            <v>ООО "КЛЕАТРОН-ТЕРМИНАЛ"</v>
          </cell>
          <cell r="B210" t="str">
            <v>С-ПЕТЕРБУРГ,ПР.НЕПОКОРЕННЫХ,Д.63</v>
          </cell>
          <cell r="C210">
            <v>188</v>
          </cell>
          <cell r="D210">
            <v>500</v>
          </cell>
        </row>
        <row r="211">
          <cell r="A211" t="str">
            <v>ООО "СВИФТ"</v>
          </cell>
          <cell r="B211" t="str">
            <v>199034,РОССИЯ, САНКТ-ПЕТЕРБУРГ,В.О.,  БЛЬШОЙ ПР.,31, ПОМ.111 Т:315-8465</v>
          </cell>
          <cell r="C211">
            <v>188</v>
          </cell>
          <cell r="D211">
            <v>730</v>
          </cell>
        </row>
        <row r="212">
          <cell r="A212" t="str">
            <v>ОАО "ДОРОГОБУЖ"</v>
          </cell>
          <cell r="B212" t="str">
            <v>215735 П.В-ДНЕПРОВСКИЙ,ДОРОГОБУЖСКОГО Р-НА,СМОЛЕНСКОЙ ОБЛ.</v>
          </cell>
          <cell r="C212">
            <v>183</v>
          </cell>
          <cell r="D212">
            <v>53</v>
          </cell>
        </row>
        <row r="213">
          <cell r="A213" t="str">
            <v>ЗАО"ФИНАНСОВО-ПРОМЫШЛЕННАЯ ГРУППА"В.М.С."</v>
          </cell>
          <cell r="B213" t="str">
            <v>101000,МОСКВА,УЛ.МЯСНИЦКАЯ,Д.30/1-2,СТР.1</v>
          </cell>
          <cell r="C213">
            <v>180</v>
          </cell>
          <cell r="D213">
            <v>780</v>
          </cell>
        </row>
        <row r="214">
          <cell r="A214" t="str">
            <v>ФИРМА "ЕТЛ" (ООО)</v>
          </cell>
          <cell r="B214" t="str">
            <v>180023,Г.ПСКОВ,УЛ.2 ПЕСОЧНАЯ,Д.50</v>
          </cell>
          <cell r="C214">
            <v>177</v>
          </cell>
          <cell r="D214">
            <v>50</v>
          </cell>
        </row>
        <row r="215">
          <cell r="A215" t="str">
            <v>ТОВАРИЩЕСТВО С ОГРАНИЧЕННОЙ ОТВЕТСТВЕННОСТЬЮ "УНИВЕРСАЛ"</v>
          </cell>
          <cell r="B215" t="str">
            <v>674650 П.ЗАБАЙКАЛЬСК УЛ.ПЕРВОМАЙСКАЯ 2 КВ.1</v>
          </cell>
          <cell r="C215">
            <v>170</v>
          </cell>
          <cell r="D215">
            <v>39</v>
          </cell>
        </row>
        <row r="216">
          <cell r="A216" t="str">
            <v>ПКФ "РУССКИЙ ВЕК" (ТОО)</v>
          </cell>
          <cell r="B216" t="str">
            <v>440028 Г.ПЕНЗА УЛ.КУЛИБИНА 11-91</v>
          </cell>
          <cell r="C216">
            <v>170</v>
          </cell>
          <cell r="D216">
            <v>45</v>
          </cell>
        </row>
        <row r="217">
          <cell r="A217" t="str">
            <v>ООО "НЕВА-НОРД"</v>
          </cell>
          <cell r="B217" t="str">
            <v>197374,Г.С-ПЕТЕРБУРГ, УЛ.САВУШКИНА, Д.125,К.2 ТЕЛ.812 5155790</v>
          </cell>
          <cell r="C217">
            <v>162</v>
          </cell>
          <cell r="D217">
            <v>80</v>
          </cell>
        </row>
        <row r="218">
          <cell r="A218" t="str">
            <v>"ЭСАЛХ" АОЗТ</v>
          </cell>
          <cell r="B218" t="str">
            <v>188540 ЛЕНИНГР.ОБЛ.Г.СЛАНЦЫ КИНГИСЕППСКОЕ Ш.14</v>
          </cell>
          <cell r="C218">
            <v>161</v>
          </cell>
          <cell r="D218">
            <v>54</v>
          </cell>
        </row>
        <row r="219">
          <cell r="A219" t="str">
            <v>КАРЛИН ЮРИЙ МИХАЙЛОВИЧ СВИД-ВО №1485  ОТ 22.04.96 ПАСП.XV-АК 698409</v>
          </cell>
          <cell r="B219" t="str">
            <v>СПБ. Г.ЛОМОНОСОВ ПР.СВЕРДЛОВА 18А-19  РОССИЯ ТЕЛ 422-2523</v>
          </cell>
          <cell r="C219">
            <v>160</v>
          </cell>
          <cell r="D219">
            <v>70</v>
          </cell>
        </row>
        <row r="220">
          <cell r="A220" t="str">
            <v>ООО ПКФ "СЕЛЕЙ"</v>
          </cell>
          <cell r="B220" t="str">
            <v>664050 Г ИРКУТСК ПРОСПЕКТ КАРЛ-МАРКС-ШТАДТ 20-119</v>
          </cell>
          <cell r="C220">
            <v>160</v>
          </cell>
          <cell r="D220">
            <v>65</v>
          </cell>
        </row>
        <row r="221">
          <cell r="A221" t="str">
            <v>ЗАО"БАЛТИЙСКАЯ ГРУППА"</v>
          </cell>
          <cell r="B221" t="str">
            <v>190000, С-ПЕТЕРБУРГ УЛ.ПОЧТАМТСКАЯ 4</v>
          </cell>
          <cell r="C221">
            <v>160</v>
          </cell>
          <cell r="D221">
            <v>870</v>
          </cell>
        </row>
        <row r="222">
          <cell r="A222" t="str">
            <v>"АЛКОР ЭДВАНС ТРЕЙДИНГ" ЗАО</v>
          </cell>
          <cell r="B222" t="str">
            <v>198162, С-ПЕТЕРБУРГ, В.О.,12-Я ЛИНИЯ, 11</v>
          </cell>
          <cell r="C222">
            <v>156</v>
          </cell>
          <cell r="D222">
            <v>73</v>
          </cell>
        </row>
        <row r="223">
          <cell r="A223" t="str">
            <v>ТОО "ДИЛЕР"</v>
          </cell>
          <cell r="B223" t="str">
            <v>Г.ЧИТА УЛ.АМУРСКАЯ,52</v>
          </cell>
          <cell r="C223">
            <v>155</v>
          </cell>
          <cell r="D223">
            <v>65</v>
          </cell>
        </row>
        <row r="224">
          <cell r="A224" t="str">
            <v>ИНДИВИДУАЛЬНЫЙ ПРЕДПРИНИМАТЕЛЬ ПИНЧУК И. Б.</v>
          </cell>
          <cell r="B224" t="str">
            <v>174126 НОВГОРОДСКАЯ ОБЛ.,НОВГОРОДСКИЙ Р-ОН,РП ПАНКОВКА,УЛ.ПИОНЕРСКАЯ,Д.3,КВ.33</v>
          </cell>
          <cell r="C224">
            <v>154</v>
          </cell>
          <cell r="D224">
            <v>53</v>
          </cell>
        </row>
        <row r="225">
          <cell r="A225" t="str">
            <v>ТОО КЭНГ</v>
          </cell>
          <cell r="B225" t="str">
            <v>423807 НАБ ЧЕЛНЫ УЛ ГИДРОСТРОИТЕЛЕЙ 17</v>
          </cell>
          <cell r="C225">
            <v>153</v>
          </cell>
          <cell r="D225">
            <v>25</v>
          </cell>
        </row>
        <row r="226">
          <cell r="A226" t="str">
            <v>ООО "ЭКОПРОМКОМПЛЕКС"</v>
          </cell>
          <cell r="B226" t="str">
            <v>Г.ВЫБОРГ, ТАММИСУО</v>
          </cell>
          <cell r="C226">
            <v>150</v>
          </cell>
          <cell r="D226">
            <v>83</v>
          </cell>
        </row>
        <row r="227">
          <cell r="A227" t="str">
            <v>ООО "РЕМ ВМ"</v>
          </cell>
          <cell r="B227" t="str">
            <v>109544, Г.МОСКВА, УЛ.БИБЛИОТЕЧНАЯ, Д.27,КОМН.ПРАВЛ.ЖСК "КОЛОМНА"</v>
          </cell>
          <cell r="C227">
            <v>150</v>
          </cell>
          <cell r="D227">
            <v>83</v>
          </cell>
        </row>
        <row r="228">
          <cell r="A228" t="str">
            <v>ООО "МЕТЭКС"</v>
          </cell>
          <cell r="B228" t="str">
            <v>191028, С-ПЕТЕРБУРГ,ЛИТЕЙНЫЙ ПР.22</v>
          </cell>
          <cell r="C228">
            <v>144</v>
          </cell>
          <cell r="D228">
            <v>274</v>
          </cell>
        </row>
        <row r="229">
          <cell r="A229" t="str">
            <v>ООО "МАРКОС"</v>
          </cell>
          <cell r="B229" t="str">
            <v>614068 Г.ПЕРМЬ,УЛ.УСПЕНСКОГО 12</v>
          </cell>
          <cell r="C229">
            <v>142</v>
          </cell>
          <cell r="D229">
            <v>680</v>
          </cell>
        </row>
        <row r="230">
          <cell r="A230" t="str">
            <v>ОАО "САНКТ-ПЕТЕРБУРГ-МЕТАЛЛ" *7810218872</v>
          </cell>
          <cell r="B230" t="str">
            <v>196128 РОССИЯ Г.САНКТ-ПЕТЕРБУРГ, ПЛ.ЧЕРНЫШЕВСКОГО,5.</v>
          </cell>
          <cell r="C230">
            <v>141</v>
          </cell>
          <cell r="D230">
            <v>680</v>
          </cell>
        </row>
        <row r="231">
          <cell r="A231" t="str">
            <v>ООО"КОМПАНИЯ ПАЛАНТИН"</v>
          </cell>
          <cell r="B231" t="str">
            <v>125195,Г.МОСКВА УЛ.СМОЛЬНАЯ Д.37</v>
          </cell>
          <cell r="C231">
            <v>140</v>
          </cell>
          <cell r="D231">
            <v>77</v>
          </cell>
        </row>
        <row r="232">
          <cell r="A232" t="str">
            <v>ЗАО "ФИРМА ИНТЕГРАЛ"</v>
          </cell>
          <cell r="B232" t="str">
            <v>121002 МОСКВА МАЛ.МОГИЛЬЦЕВСКИЙ ПЕР. 3</v>
          </cell>
          <cell r="C232">
            <v>139</v>
          </cell>
          <cell r="D232">
            <v>802</v>
          </cell>
        </row>
        <row r="233">
          <cell r="A233" t="str">
            <v>ООО "ЭКОЛОГИЯ-МЕТАЛЛ"</v>
          </cell>
          <cell r="B233" t="str">
            <v>109428, МОСКВА, МИХАЙЛОВА, 39, СТР. 1</v>
          </cell>
          <cell r="C233">
            <v>138</v>
          </cell>
          <cell r="D233">
            <v>700</v>
          </cell>
        </row>
        <row r="234">
          <cell r="A234" t="str">
            <v>ООО "СТР"</v>
          </cell>
          <cell r="B234" t="str">
            <v>191040,С-ПЕТЕРБУРГ,ПР.ЛИГОВСКИЙ,43/45</v>
          </cell>
          <cell r="C234">
            <v>137</v>
          </cell>
          <cell r="D234">
            <v>72</v>
          </cell>
        </row>
        <row r="235">
          <cell r="A235" t="str">
            <v>ООО "ТОРГОВАЯ ПЛОЩАДЬ"</v>
          </cell>
          <cell r="B235" t="str">
            <v>180019,Г.ПСКОВ,УЛ.СОВЕТСКАЯ,93А</v>
          </cell>
          <cell r="C235">
            <v>134</v>
          </cell>
          <cell r="D235">
            <v>70</v>
          </cell>
        </row>
        <row r="236">
          <cell r="A236" t="str">
            <v>АСИПЕНОК ВЛАДИМИР ПАВЛОВИЧ</v>
          </cell>
          <cell r="B236" t="str">
            <v>Г.БЛАГОВЕЩЕНСК,УЛ.ПАРТИЗАНСКАЯ 22/2 КВ.92 ПАСПОРТ Y ЖО 615142</v>
          </cell>
          <cell r="C236">
            <v>134</v>
          </cell>
          <cell r="D236">
            <v>105</v>
          </cell>
        </row>
        <row r="237">
          <cell r="A237" t="str">
            <v>"РИК" ЗАО</v>
          </cell>
          <cell r="B237" t="str">
            <v>195257, С-ПЕТЕРБУРГ, ПР.НАУКИ 10, КОРП.1</v>
          </cell>
          <cell r="C237">
            <v>134</v>
          </cell>
          <cell r="D237">
            <v>200</v>
          </cell>
        </row>
        <row r="238">
          <cell r="A238" t="str">
            <v>СТРОИТЕЛЬНО-ПРОМЫШЛЕННОЕ АКЦИОНЕРНОЕ ОБЩЕСТВО "ПУС"</v>
          </cell>
          <cell r="B238" t="str">
            <v>674665 ЧИТИНСКАЯ ОБЛ,Г.КРАСНОКАМЕНСК,А/Я 5</v>
          </cell>
          <cell r="C238">
            <v>133</v>
          </cell>
          <cell r="D238">
            <v>79</v>
          </cell>
        </row>
        <row r="239">
          <cell r="A239" t="str">
            <v>ООО "НАВИ-2"</v>
          </cell>
          <cell r="B239" t="str">
            <v>197342,С-ПЕТЕРБУРГ,ул.НОВОСИБИРСКАЯ,д.18/5,ПОМ.1</v>
          </cell>
          <cell r="C239">
            <v>132</v>
          </cell>
          <cell r="D239">
            <v>95</v>
          </cell>
        </row>
        <row r="240">
          <cell r="A240" t="str">
            <v>ПРЕДПРИНИМАТЕЛЬ САМСОНОВА ГАЛИНА СЕРГЕЕВНА</v>
          </cell>
          <cell r="B240" t="str">
            <v>1103414000, 352130 Г.КРОПОТКИН, УЛ.КРАСНОДАРСКАЯ,135</v>
          </cell>
          <cell r="C240">
            <v>132</v>
          </cell>
          <cell r="D240">
            <v>70</v>
          </cell>
        </row>
        <row r="241">
          <cell r="A241" t="str">
            <v>ЗАО "АЗИМУТ"</v>
          </cell>
          <cell r="B241" t="str">
            <v>652000,КЕМЕРОВСКАЯ ОБЛ.,Г.ЮРГА,УЛ.КИРОВА,6</v>
          </cell>
          <cell r="C241">
            <v>130</v>
          </cell>
          <cell r="D241">
            <v>110</v>
          </cell>
        </row>
        <row r="242">
          <cell r="A242" t="str">
            <v>ИНДИВИДУАЛЬНЫЙ ПРЕДПРИНИМАТЕЛЬ ДУХАНИН ВИКТОР ВАСИЛЬЕВИЧ</v>
          </cell>
          <cell r="B242" t="str">
            <v>КАРЕЛИЯ Г.ЛАХДЕНПОХЬЯ УЛ.ТРУБАЧЕВА 7А-48</v>
          </cell>
          <cell r="C242">
            <v>130</v>
          </cell>
          <cell r="D242">
            <v>43</v>
          </cell>
        </row>
        <row r="243">
          <cell r="A243" t="str">
            <v>ЗАО НПФ "ВАЛЕ"</v>
          </cell>
          <cell r="B243" t="str">
            <v>454047 РОССИЯ ЧЕЛЯБИНСК УЛ.СТАЛЕВАРОВ 5</v>
          </cell>
          <cell r="C243">
            <v>129</v>
          </cell>
          <cell r="D243">
            <v>824</v>
          </cell>
        </row>
        <row r="244">
          <cell r="A244" t="str">
            <v>ООО "ВУМЕН"</v>
          </cell>
          <cell r="B244" t="str">
            <v>113519 МОСКВА УЛ.КРАСНОГО МАЯКА 13-4</v>
          </cell>
          <cell r="C244">
            <v>127</v>
          </cell>
          <cell r="D244">
            <v>67</v>
          </cell>
        </row>
        <row r="245">
          <cell r="A245" t="str">
            <v>ИЧП "АЛЕКС И СДКА"</v>
          </cell>
          <cell r="B245" t="str">
            <v>690017 Г.ВЛАДИВОСТОК УЛ.КАТЕРНАЯ 5 А -4</v>
          </cell>
          <cell r="C245">
            <v>127</v>
          </cell>
          <cell r="D245">
            <v>70</v>
          </cell>
        </row>
        <row r="246">
          <cell r="A246" t="str">
            <v>ООО "ЮРГАЛ"</v>
          </cell>
          <cell r="B246" t="str">
            <v>456203 Г.ЗЛАТОУСТ УЛ.КИРОВА Д3</v>
          </cell>
          <cell r="C246">
            <v>126</v>
          </cell>
          <cell r="D246">
            <v>90</v>
          </cell>
        </row>
        <row r="247">
          <cell r="A247" t="str">
            <v>Ч.П.ВЫСОТИН НИКОЛАЙ ИВАНОВИЧ      ПАСПОРТ I-СТ 694166 ОТ 07.09.76</v>
          </cell>
          <cell r="B247" t="str">
            <v>665470 Г.УСОЛЬЕ-СИБИРСКОЕ ИРК.ОБЛ УЛ.РОЗЫ ЛЮКСЕМБУРГ 5-82</v>
          </cell>
          <cell r="C247">
            <v>123</v>
          </cell>
          <cell r="D247">
            <v>80</v>
          </cell>
        </row>
        <row r="248">
          <cell r="A248" t="str">
            <v>ООО"СПЕЦТЕХПРОМ"</v>
          </cell>
          <cell r="B248" t="str">
            <v>191025,С-ПЕТЕРБУРГ,УЛ.ВОССТАНИЯ,Д.1/39,ЛИТ."Т",ПОМ.5-Н</v>
          </cell>
          <cell r="C248">
            <v>122</v>
          </cell>
          <cell r="D248">
            <v>500</v>
          </cell>
        </row>
        <row r="249">
          <cell r="A249" t="str">
            <v>ООО "МАТАДОР"</v>
          </cell>
          <cell r="B249" t="str">
            <v>673370 ЧИТИНСКАЯ ОБЛ.Г.ШИЛКА УЛ.ЛЕНИНА 78</v>
          </cell>
          <cell r="C249">
            <v>120</v>
          </cell>
          <cell r="D249">
            <v>80</v>
          </cell>
        </row>
        <row r="250">
          <cell r="A250" t="str">
            <v>ЗАО"ТОРГОВЫЙ ДОМ "ТАТ"</v>
          </cell>
          <cell r="B250" t="str">
            <v>162622,ВОЛОГОДСКАЯ ОБЛ.,Г.ЧЕРЕПОВЕЦ,    СОВЕТСКИЙ ПРОСП.,Д99-А</v>
          </cell>
          <cell r="C250">
            <v>120</v>
          </cell>
          <cell r="D250">
            <v>78</v>
          </cell>
        </row>
        <row r="251">
          <cell r="A251" t="str">
            <v>ООО "АРКАНА"</v>
          </cell>
          <cell r="B251" t="str">
            <v>664074 Г ИРКУТСК УЛ ДОБРОЛЮБОВА 1-58</v>
          </cell>
          <cell r="C251">
            <v>120</v>
          </cell>
          <cell r="D251">
            <v>110</v>
          </cell>
        </row>
        <row r="252">
          <cell r="A252" t="str">
            <v>ООО "ПАРУС"</v>
          </cell>
          <cell r="B252" t="str">
            <v>674650 ЧИТИНСКАЯ ОБЛАСТЬ П ЗАБАЙКАЛЬСК  УЛ КРАСНОАРМЕЙСКАЯ 7/12</v>
          </cell>
          <cell r="C252">
            <v>120</v>
          </cell>
          <cell r="D252">
            <v>40</v>
          </cell>
        </row>
        <row r="253">
          <cell r="A253" t="str">
            <v>ИСТРАТОВ НИКОЛАЙ АЛЕКСАНДРОВИЧ</v>
          </cell>
          <cell r="B253" t="str">
            <v>664058 Г ИРКУТСК УЛ ВАМПИЛОВА 13А-34</v>
          </cell>
          <cell r="C253">
            <v>119</v>
          </cell>
          <cell r="D253">
            <v>55</v>
          </cell>
        </row>
        <row r="254">
          <cell r="A254" t="str">
            <v>ЗАО "ТЕХКОМПЛЕКТ"</v>
          </cell>
          <cell r="B254" t="str">
            <v>462363, ОРЕНБУРГСКАЯ ОБЛ., Г.НОВОТРОИЦК,ПР. МЕТАЛЛУРГОВ, Д.25, КВ.81</v>
          </cell>
          <cell r="C254">
            <v>118</v>
          </cell>
          <cell r="D254">
            <v>136</v>
          </cell>
        </row>
        <row r="255">
          <cell r="A255" t="str">
            <v>СП ООО ТОРГОВЫЙ ДОМ "СУНГАРИ" (РОССИЙСКО-КИТАЙСКОЕ)</v>
          </cell>
          <cell r="B255" t="str">
            <v>664018 Г ИРКУТСК УЛ ПРИМОРСКАЯ 2А</v>
          </cell>
          <cell r="C255">
            <v>116</v>
          </cell>
          <cell r="D255">
            <v>65</v>
          </cell>
        </row>
        <row r="256">
          <cell r="A256" t="str">
            <v>ЧИП "ДАПС"</v>
          </cell>
          <cell r="B256" t="str">
            <v>633190 БЕРДСК МИКРОРАЙОН 15-40</v>
          </cell>
          <cell r="C256">
            <v>116</v>
          </cell>
          <cell r="D256">
            <v>100</v>
          </cell>
        </row>
        <row r="257">
          <cell r="A257" t="str">
            <v>ТОО ПКФ "ГЕНЕЗ"</v>
          </cell>
          <cell r="B257" t="str">
            <v>192241,С-ПЕТЕРБУРГ,УЛ.ТУРКУ,Д.31,КВ.277</v>
          </cell>
          <cell r="C257">
            <v>115</v>
          </cell>
          <cell r="D257">
            <v>87</v>
          </cell>
        </row>
        <row r="258">
          <cell r="A258" t="str">
            <v>"ЭЛИС СИТИ" ОБЩЕСТВО С ОГРАНИЧЕННОЙ ОТВЕТСТВЕННОСТЬЮ</v>
          </cell>
          <cell r="B258" t="str">
            <v>674665 ЧИТИНСКАЯ ОБЛ.,Г.КРАСНОКАМЕНСК, Д. 105, КВ.41</v>
          </cell>
          <cell r="C258">
            <v>111</v>
          </cell>
          <cell r="D258">
            <v>23</v>
          </cell>
        </row>
        <row r="259">
          <cell r="A259" t="str">
            <v>ООО"ПЕРСПЕКТИВА"</v>
          </cell>
          <cell r="B259" t="str">
            <v>191194, С-ПЕТЕРБУРГ,УЛ.ЧАЙКОВСКОГО 65,ПОМ.7Н</v>
          </cell>
          <cell r="C259">
            <v>110</v>
          </cell>
          <cell r="D259">
            <v>151</v>
          </cell>
        </row>
        <row r="260">
          <cell r="A260" t="str">
            <v>ОАО"ЗВЕЗДА"</v>
          </cell>
          <cell r="B260" t="str">
            <v>193012,СПБ,УЛ.БАБУШКИНА,123</v>
          </cell>
          <cell r="C260">
            <v>109</v>
          </cell>
          <cell r="D260">
            <v>50</v>
          </cell>
        </row>
        <row r="261">
          <cell r="A261" t="str">
            <v>АК НОВОМОСКОВСКБЫТХИМ</v>
          </cell>
          <cell r="B261" t="str">
            <v>301670 НОВОМОСКОВСК КОМСОМОЛЬСКОЕ ШОССЕ 64</v>
          </cell>
          <cell r="C261">
            <v>109</v>
          </cell>
          <cell r="D261">
            <v>33</v>
          </cell>
        </row>
        <row r="262">
          <cell r="A262" t="str">
            <v>АО "НОВОЛИПЕЦКИЙ МЕТКОМБИНАТ"</v>
          </cell>
          <cell r="B262" t="str">
            <v>398040, Г.ЛИПЕЦК, ПЛ.МЕТАЛЛУРГОВ, 2</v>
          </cell>
          <cell r="C262">
            <v>106</v>
          </cell>
          <cell r="D262">
            <v>149</v>
          </cell>
        </row>
        <row r="263">
          <cell r="A263" t="str">
            <v>СОЛОВЬЕВ Н.К.ЧАСТ.ПРЕДПРИН.С-ВО И №2963</v>
          </cell>
          <cell r="B263" t="str">
            <v>Г.КРАСНОКАМЕНСК ДОМ 15-Ц КВ.8</v>
          </cell>
          <cell r="C263">
            <v>104</v>
          </cell>
          <cell r="D263">
            <v>27</v>
          </cell>
        </row>
        <row r="264">
          <cell r="A264" t="str">
            <v>ТОО ПРЕДПРИЯТИЕ "РОСТОК"</v>
          </cell>
          <cell r="B264" t="str">
            <v>454081 РОССИЯ Г.ЧЕЛЯБИНСК УЛ.ГОРЬКОГО, 47</v>
          </cell>
          <cell r="C264">
            <v>104</v>
          </cell>
          <cell r="D264">
            <v>550</v>
          </cell>
        </row>
        <row r="265">
          <cell r="A265" t="str">
            <v>ЧИТИНСКОЕ ЗАГОТАВИТЕЛЬНОЕ ПРОИЗВОДСТВЕН-НО-КОМЕРЧЕСКОЕ ПРЕДПРИЯТИЕ (ТОО)</v>
          </cell>
          <cell r="B265" t="str">
            <v>Г.ЧИТА, ИНГОДИНСКИЙ Р-Н,УЛ.КИРОВА ,1</v>
          </cell>
          <cell r="C265">
            <v>103</v>
          </cell>
          <cell r="D265">
            <v>55</v>
          </cell>
        </row>
        <row r="266">
          <cell r="A266" t="str">
            <v>ЗАО "ТИМЕНС"</v>
          </cell>
          <cell r="B266" t="str">
            <v>620003 РОССИЯ ЕКАТЕРИНБУРГ УЛ. 8 МАРТА, 267А - 204</v>
          </cell>
          <cell r="C266">
            <v>102</v>
          </cell>
          <cell r="D266">
            <v>615</v>
          </cell>
        </row>
        <row r="267">
          <cell r="A267" t="str">
            <v>АОЗТ "ТЕХМЕТ"</v>
          </cell>
          <cell r="B267" t="str">
            <v>188900 Г.ВЫБОРГ ПЕКАРНЫЙ ПЕРЕУЛОК, Д.3</v>
          </cell>
          <cell r="C267">
            <v>101</v>
          </cell>
          <cell r="D267">
            <v>95</v>
          </cell>
        </row>
        <row r="268">
          <cell r="A268" t="str">
            <v>ООО"ЭКОМЕТ"</v>
          </cell>
          <cell r="B268" t="str">
            <v>199155, С-ПЕТЕРБУРГ,ОДОЕВСКОГО 24 КОРП.1</v>
          </cell>
          <cell r="C268">
            <v>100</v>
          </cell>
          <cell r="D268">
            <v>80</v>
          </cell>
        </row>
        <row r="269">
          <cell r="A269" t="str">
            <v>МИХАЙЛИК АЛЕКСЕЙ НИКОЛАЕВИЧ РП 924</v>
          </cell>
          <cell r="B269" t="str">
            <v>672022 Г.ЧТИТА УЛ.ЭНТУЗИАСТОВ 79,КВ.65</v>
          </cell>
          <cell r="C269">
            <v>100</v>
          </cell>
          <cell r="D269">
            <v>40</v>
          </cell>
        </row>
        <row r="270">
          <cell r="A270" t="str">
            <v>ОАО "ПОДПОРОЖСКИЙ ПОРТ"</v>
          </cell>
          <cell r="B270" t="str">
            <v>187741 П.НИКОЛЬСКИЙ ПОДПОРОЖСКИЙ Р-Н,ЛЕН.ОБЛ (ПО ПОР.ЗАО НПО "СЕВЕРСПЛАВ")</v>
          </cell>
          <cell r="C270">
            <v>100</v>
          </cell>
          <cell r="D270">
            <v>87</v>
          </cell>
        </row>
        <row r="271">
          <cell r="A271" t="str">
            <v>ТОО "ИН УРАЛ"</v>
          </cell>
          <cell r="B271" t="str">
            <v>623730 РОССИЯ РЕЖ УЛ. ПУШКИНА, 3 ТЕЛ. 22-50-89</v>
          </cell>
          <cell r="C271">
            <v>99</v>
          </cell>
          <cell r="D271">
            <v>650</v>
          </cell>
        </row>
        <row r="272">
          <cell r="A272" t="str">
            <v>ЗАО "ЭЛАНИТ"</v>
          </cell>
          <cell r="B272" t="str">
            <v>366720 НАЗРАНЬ ИНГУШЕТИЯ УЛ.МОСКОВСКАЯ,13А</v>
          </cell>
          <cell r="C272">
            <v>99</v>
          </cell>
          <cell r="D272">
            <v>412</v>
          </cell>
        </row>
        <row r="273">
          <cell r="A273" t="str">
            <v>ООО "МАСТЕРЪ"</v>
          </cell>
          <cell r="B273" t="str">
            <v>190121, С-ПЕТЕРБУРГ,АНГЛИЙСКИЙ ПР.,19,КВ.236</v>
          </cell>
          <cell r="C273">
            <v>98</v>
          </cell>
          <cell r="D273">
            <v>64</v>
          </cell>
        </row>
        <row r="274">
          <cell r="A274" t="str">
            <v>ДОНЦОВ АЛЕКСАНДР СЕРГЕЕВИЧ</v>
          </cell>
          <cell r="B274" t="str">
            <v>БЛАГОВЕЩЕНСК,УЛ.СТУДЕНЧЕСКАЯ 35-201 ПАСПОРТ V-ЖО 526001</v>
          </cell>
          <cell r="C274">
            <v>98</v>
          </cell>
          <cell r="D274">
            <v>90</v>
          </cell>
        </row>
        <row r="275">
          <cell r="A275" t="str">
            <v>ЕСАУЛЕНКО АНАТОЛИЙ ВЛАДИМИРОВИЧ</v>
          </cell>
          <cell r="B275" t="str">
            <v>БЛАГОВЕЩЕНСК,УЛ.АМУРСКАЯ 32-37 ПАСПОРТI-ЖО 557474</v>
          </cell>
          <cell r="C275">
            <v>97</v>
          </cell>
          <cell r="D275">
            <v>90</v>
          </cell>
        </row>
        <row r="276">
          <cell r="A276" t="str">
            <v>ПРЕДПРИНИМАТЕЛЬ МИХАЙЛИК В.Н.</v>
          </cell>
          <cell r="B276" t="str">
            <v>674665,Г.КРАСНОКАМЕНСК ЧИТИНСКОЙ ОБЛ.,  Д.410 КВ.136</v>
          </cell>
          <cell r="C276">
            <v>97</v>
          </cell>
          <cell r="D276">
            <v>33</v>
          </cell>
        </row>
        <row r="277">
          <cell r="A277" t="str">
            <v>ООО"ЛИНА",692060,Г.ЛЕСОЗАВОДСК,</v>
          </cell>
          <cell r="B277" t="str">
            <v>УЛ.БУДНИКА,111</v>
          </cell>
          <cell r="C277">
            <v>96</v>
          </cell>
          <cell r="D277">
            <v>55</v>
          </cell>
        </row>
        <row r="278">
          <cell r="A278" t="str">
            <v>ООО "ПРИЗМА-СЕРВИС"</v>
          </cell>
          <cell r="B278" t="str">
            <v>160004 Г. ВОЛОГДА, УЛ. ГОНЧАРНАЯ 10</v>
          </cell>
          <cell r="C278">
            <v>95</v>
          </cell>
          <cell r="D278">
            <v>78</v>
          </cell>
        </row>
        <row r="279">
          <cell r="A279" t="str">
            <v>ООО "АЭ"</v>
          </cell>
          <cell r="B279" t="str">
            <v>300060 Г.ТУЛА РП СКУРАТОВСКИЙ ВАРВАРОВ- СКИЙ ПР.Д.12</v>
          </cell>
          <cell r="C279">
            <v>95</v>
          </cell>
          <cell r="D279">
            <v>74</v>
          </cell>
        </row>
        <row r="280">
          <cell r="A280" t="str">
            <v>ТОО ФИРМА  "ДИНАМИКА"</v>
          </cell>
          <cell r="B280" t="str">
            <v>614022 Г.ПЕРМЬ, УЛ.САМОЛЕТНАЯ 34-12</v>
          </cell>
          <cell r="C280">
            <v>92</v>
          </cell>
          <cell r="D280">
            <v>672</v>
          </cell>
        </row>
        <row r="281">
          <cell r="A281" t="str">
            <v>ЗАО "МРК"</v>
          </cell>
          <cell r="B281" t="str">
            <v>236004 КАЛИHИHГРАД,АЛЛЕЯ СМЕЛЫХ 31</v>
          </cell>
          <cell r="C281">
            <v>88</v>
          </cell>
          <cell r="D281">
            <v>605</v>
          </cell>
        </row>
        <row r="282">
          <cell r="A282" t="str">
            <v>ООО ПКП "МЕТПРОМ"</v>
          </cell>
          <cell r="B282" t="str">
            <v>394000 Г.ВОРОНЕЖ,УЛ.НИКИТИНСКАЯ,Д.1</v>
          </cell>
          <cell r="C282">
            <v>86</v>
          </cell>
          <cell r="D282">
            <v>75</v>
          </cell>
        </row>
        <row r="283">
          <cell r="A283" t="str">
            <v>ООО"РАУМЕТ"</v>
          </cell>
          <cell r="B283" t="str">
            <v>193036,С-ПЕТЕРБУРГ,ЛИГОВСКИЙ ПР.,29</v>
          </cell>
          <cell r="C283">
            <v>86</v>
          </cell>
          <cell r="D283">
            <v>67</v>
          </cell>
        </row>
        <row r="284">
          <cell r="A284" t="str">
            <v>АООТ "ЩЕРБИНКАВТОРЦВЕТМЕТ"</v>
          </cell>
          <cell r="B284" t="str">
            <v>142111 М.О.ПОДОЛЬСК-11</v>
          </cell>
          <cell r="C284">
            <v>86</v>
          </cell>
          <cell r="D284">
            <v>561</v>
          </cell>
        </row>
        <row r="285">
          <cell r="A285" t="str">
            <v>"АУСТЕНИТ" ООО</v>
          </cell>
          <cell r="B285" t="str">
            <v>191104, С-ПЕТЕРБУРГ,УЛ.ЧАЙКОВСКОГО,65/67, ПОМ.7-Н</v>
          </cell>
          <cell r="C285">
            <v>81</v>
          </cell>
          <cell r="D285">
            <v>738</v>
          </cell>
        </row>
        <row r="286">
          <cell r="A286" t="str">
            <v>ООО "ФИРМА ИНКО"</v>
          </cell>
          <cell r="B286" t="str">
            <v>113208 МОСКВА,СУМСКОЙ ПР-Д,2/3  ТЕЛ.232-29-80</v>
          </cell>
          <cell r="C286">
            <v>80</v>
          </cell>
          <cell r="D286">
            <v>900</v>
          </cell>
        </row>
        <row r="287">
          <cell r="A287" t="str">
            <v>ООО "НПТБ" / СИМБ ЛТД.</v>
          </cell>
          <cell r="B287" t="str">
            <v>198095 С-ПЕТЕРБУРГ,ОГОРОДНЫЙ ПЕР.5</v>
          </cell>
          <cell r="C287">
            <v>80</v>
          </cell>
          <cell r="D287">
            <v>286</v>
          </cell>
        </row>
        <row r="288">
          <cell r="A288" t="str">
            <v>"РОККО" ООО</v>
          </cell>
          <cell r="B288" t="str">
            <v>196105, С-ПЕТЕРБУРГ,ПР.Ю.ГАГАРИНА 1</v>
          </cell>
          <cell r="C288">
            <v>80</v>
          </cell>
          <cell r="D288">
            <v>727</v>
          </cell>
        </row>
        <row r="289">
          <cell r="A289" t="str">
            <v>ЗАО "НАРОДНАЯ ЭКСПОРТНАЯ КОМПАНИЯ"</v>
          </cell>
          <cell r="B289" t="str">
            <v>117908, МОСКВА, УЛ.ОРДЖОНИКИДЗЕ 11</v>
          </cell>
          <cell r="C289">
            <v>80</v>
          </cell>
          <cell r="D289">
            <v>1835</v>
          </cell>
        </row>
        <row r="290">
          <cell r="A290" t="str">
            <v>ЗАО "МЕТАЛЛ ЮВ"</v>
          </cell>
          <cell r="B290" t="str">
            <v>127322, Г.МОСКВА, УЛ.МИЛАШЕНКОВА, Д.10, КВ.96</v>
          </cell>
          <cell r="C290">
            <v>79</v>
          </cell>
          <cell r="D290">
            <v>690</v>
          </cell>
        </row>
        <row r="291">
          <cell r="A291" t="str">
            <v>ЗАО"МЕТАЛЛУРГИЯ ВТОРИЧНОГО АЛЮМИНИЯ"</v>
          </cell>
          <cell r="B291" t="str">
            <v>129110 Г.МОСКВА ПР-Т МИРА 57</v>
          </cell>
          <cell r="C291">
            <v>77</v>
          </cell>
          <cell r="D291">
            <v>869</v>
          </cell>
        </row>
        <row r="292">
          <cell r="A292" t="str">
            <v>АООТ "ПСКОВИНКОМ"</v>
          </cell>
          <cell r="B292" t="str">
            <v>180004,Г.ПСКОВ,УЛ.БАСТИОННАЯ,9-А</v>
          </cell>
          <cell r="C292">
            <v>76</v>
          </cell>
          <cell r="D292">
            <v>75</v>
          </cell>
        </row>
        <row r="293">
          <cell r="A293" t="str">
            <v>ООО "ФЭН-ЭЛЕКТРОНИК"</v>
          </cell>
          <cell r="B293" t="str">
            <v>Г.УССУРИЙСК УЛ.ЛЕНИНА,91</v>
          </cell>
          <cell r="C293">
            <v>75</v>
          </cell>
          <cell r="D293">
            <v>415</v>
          </cell>
        </row>
        <row r="294">
          <cell r="A294" t="str">
            <v>ПРЕДПРИНИМАТЕЛЬ ПЕКУТ ТАМАРА МИХАЙЛОВНА</v>
          </cell>
          <cell r="B294" t="str">
            <v>690069 Г.ВЛАДИВОСТОК,ПРОСП.100 ВЛАД-КУ,128А, КВ.51 ТЕЛ.31-25-41</v>
          </cell>
          <cell r="C294">
            <v>75</v>
          </cell>
          <cell r="D294">
            <v>150</v>
          </cell>
        </row>
        <row r="295">
          <cell r="A295" t="str">
            <v>ЧАСТНОЕ ПРЕДПРИЯТИЕ "РУБИН" ПАЛЬШИНЫХ</v>
          </cell>
          <cell r="B295" t="str">
            <v>674610 Г.БОРЗЯ,УЛ.ПУШКИНА,1</v>
          </cell>
          <cell r="C295">
            <v>74</v>
          </cell>
          <cell r="D295">
            <v>39</v>
          </cell>
        </row>
        <row r="296">
          <cell r="A296" t="str">
            <v>ТОО "ТЕРМИНАЛ-КОМПЛЕКС"</v>
          </cell>
          <cell r="B296" t="str">
            <v>/ДЛЯ ЗАО "ВТОРПРОМРЕСУРСЫ"МОСКВА/ 142111 М.О.ПОДОЛЬСК НЕФТЕБАЗОВСКИЙ</v>
          </cell>
          <cell r="C296">
            <v>73</v>
          </cell>
          <cell r="D296">
            <v>774</v>
          </cell>
        </row>
        <row r="297">
          <cell r="A297" t="str">
            <v>ЗАО "СЕЛЬХОЗЭКСПОРТ"</v>
          </cell>
          <cell r="B297" t="str">
            <v>127427 МОСКВА ДМИТРОВСКОЕ ШОССЕ Д.107 КОМ.254 485-59-90</v>
          </cell>
          <cell r="C297">
            <v>69</v>
          </cell>
          <cell r="D297">
            <v>2121</v>
          </cell>
        </row>
        <row r="298">
          <cell r="A298" t="str">
            <v>ТОО КПФ "ШАХТОРУДСТРОЙ" *6623000095</v>
          </cell>
          <cell r="B298" t="str">
            <v>622001 РОССИЯ Н-ТАГИЛ А/Я 254</v>
          </cell>
          <cell r="C298">
            <v>66</v>
          </cell>
          <cell r="D298">
            <v>360</v>
          </cell>
        </row>
        <row r="299">
          <cell r="A299" t="str">
            <v>"ВВС ПЛЮС" ООО</v>
          </cell>
          <cell r="B299" t="str">
            <v>194902, С-ПЕТЕРБУРГ,ВЫБОРГСКОЕ ШОССЕ,226</v>
          </cell>
          <cell r="C299">
            <v>63</v>
          </cell>
          <cell r="D299">
            <v>825</v>
          </cell>
        </row>
        <row r="300">
          <cell r="A300" t="str">
            <v>ЧП КРАПИВКО СЕРГЕЙ ИВАНОВИЧ РП 9010</v>
          </cell>
          <cell r="B300" t="str">
            <v>672039 ЧИТА УЛ УКРАИНСКИЙ БУЛЬВАР 28 КВ 63</v>
          </cell>
          <cell r="C300">
            <v>63</v>
          </cell>
          <cell r="D300">
            <v>60</v>
          </cell>
        </row>
        <row r="301">
          <cell r="A301" t="str">
            <v>ТОО "РИБОН"</v>
          </cell>
          <cell r="B301" t="str">
            <v>Г.ВОСКРЕСЕНСК МОСКОВСКОЙ ОБЛ. РОССИЯ</v>
          </cell>
          <cell r="C301">
            <v>62</v>
          </cell>
          <cell r="D301">
            <v>349</v>
          </cell>
        </row>
        <row r="302">
          <cell r="A302" t="str">
            <v>ЗАО"ЛЕВАРТ"</v>
          </cell>
          <cell r="B302" t="str">
            <v>РОССИЯ 140200 Г.ВОСКРЕСЕНСК, УЛ.ГАРАЖНАЯ</v>
          </cell>
          <cell r="C302">
            <v>61</v>
          </cell>
          <cell r="D302">
            <v>42</v>
          </cell>
        </row>
        <row r="303">
          <cell r="A303" t="str">
            <v>ООО "ЭНЕРГИЯ 97"</v>
          </cell>
          <cell r="B303" t="str">
            <v>125047,МОСКВА,ОРУЖЕЙНЫЙ ПЕР.,5-9</v>
          </cell>
          <cell r="C303">
            <v>60</v>
          </cell>
          <cell r="D303">
            <v>980</v>
          </cell>
        </row>
        <row r="304">
          <cell r="A304" t="str">
            <v>ООО ГЕРЦОГ</v>
          </cell>
          <cell r="B304" t="str">
            <v>188909 Г. ВЫСОЦК УЛ.КИРОВСКАЯ,2 КВ.14</v>
          </cell>
          <cell r="C304">
            <v>60</v>
          </cell>
          <cell r="D304">
            <v>59</v>
          </cell>
        </row>
        <row r="305">
          <cell r="A305" t="str">
            <v>OOO "ТЕОДОР"</v>
          </cell>
          <cell r="B305" t="str">
            <v>193036, С-ПЕТЕРБУРГ,ЛИГОВСКИЙ ПР.,Д.29,ПОМ.16-Н.</v>
          </cell>
          <cell r="C305">
            <v>60</v>
          </cell>
          <cell r="D305">
            <v>75</v>
          </cell>
        </row>
        <row r="306">
          <cell r="A306" t="str">
            <v>ООО "ТОРКОМ"</v>
          </cell>
          <cell r="B306" t="str">
            <v>600014,Г.ВЛАДИМИР,ПР.СТРОИТЕЛЕЙ,20А</v>
          </cell>
          <cell r="C306">
            <v>60</v>
          </cell>
          <cell r="D306">
            <v>65</v>
          </cell>
        </row>
        <row r="307">
          <cell r="A307" t="str">
            <v>ТОО ДВНПЦ"ОКЕАН"</v>
          </cell>
          <cell r="B307" t="str">
            <v>Г.ВЛАДИВОСТОК УЛ.3-Я СТРОИТЕЛЬНАЯ 16 ТЕЛ 232312</v>
          </cell>
          <cell r="C307">
            <v>60</v>
          </cell>
          <cell r="D307">
            <v>75</v>
          </cell>
        </row>
        <row r="308">
          <cell r="A308" t="str">
            <v>ТАНКОВ ЛЕОНИД ГРИГОРЬЕВИЧ ИНДИВИДУАЛЬНЫЙ ПРЕДПРИНИМАТЕЛЬ</v>
          </cell>
          <cell r="B308" t="str">
            <v>188540 Г.СЛАНЦЫ УЛ.ЛЕНИНА Д0.30Б КВ.56</v>
          </cell>
          <cell r="C308">
            <v>59</v>
          </cell>
          <cell r="D308">
            <v>56</v>
          </cell>
        </row>
        <row r="309">
          <cell r="A309" t="str">
            <v>"СВЕЛЕН" ЗАО</v>
          </cell>
          <cell r="B309" t="str">
            <v>194156, С-ПЕТЕРБУРГ,СЕРДОБОЛЬСКАЯ,1</v>
          </cell>
          <cell r="C309">
            <v>59</v>
          </cell>
          <cell r="D309">
            <v>841</v>
          </cell>
        </row>
        <row r="310">
          <cell r="A310" t="str">
            <v>ЗАО "УПРАВЛЕНИЕ МЕТАЛЛМОНТАЖ"</v>
          </cell>
          <cell r="B310" t="str">
            <v>117342,Г.МОСКВА,УЛ.БУТЛЕРОВА,Д.24,ПОМ ПРАВЛЕНИЯ</v>
          </cell>
          <cell r="C310">
            <v>59</v>
          </cell>
          <cell r="D310">
            <v>600</v>
          </cell>
        </row>
        <row r="311">
          <cell r="A311" t="str">
            <v>ИНДИВИДУАЛЬНЫЙ ПРЕДПРИНИМАТЕЛЬ АЛИЕВА НАТАЛЬЯ МИХАЙЛОВНА</v>
          </cell>
          <cell r="B311" t="str">
            <v>175045 НОВГОРОДСКАЯ ОБЛ СОЛЕЦКИЙ Р-Н,Д ВЫБИТИ</v>
          </cell>
          <cell r="C311">
            <v>58</v>
          </cell>
          <cell r="D311">
            <v>85</v>
          </cell>
        </row>
        <row r="312">
          <cell r="A312" t="str">
            <v>ПК РЕСУРС</v>
          </cell>
          <cell r="B312" t="str">
            <v>603108, Н.НОВГОРОД, ПР-Д БАЗОВЫЙ 1А 46 53 08</v>
          </cell>
          <cell r="C312">
            <v>58</v>
          </cell>
          <cell r="D312">
            <v>417</v>
          </cell>
        </row>
        <row r="313">
          <cell r="A313" t="str">
            <v>ООО "ВАДИРА"</v>
          </cell>
          <cell r="B313" t="str">
            <v>1107401366,355000,Г.СТАВРОПОЛЬ,ПР-Т,К.МАРКСА,15</v>
          </cell>
          <cell r="C313">
            <v>58</v>
          </cell>
          <cell r="D313">
            <v>36</v>
          </cell>
        </row>
        <row r="314">
          <cell r="A314" t="str">
            <v>ООО "КОМПАНИЯ "АКТИС"</v>
          </cell>
          <cell r="B314" t="str">
            <v>117571,МОСКВА,ПРОСПЕКТ ВЕРНАДСКОГО,Д.125</v>
          </cell>
          <cell r="C314">
            <v>58</v>
          </cell>
          <cell r="D314">
            <v>979</v>
          </cell>
        </row>
        <row r="315">
          <cell r="A315" t="str">
            <v>ТОО "АРТЕМИДА"</v>
          </cell>
          <cell r="B315" t="str">
            <v>672012 ЧИТА УГДАНСКАЯ 40 КВ.31</v>
          </cell>
          <cell r="C315">
            <v>55</v>
          </cell>
          <cell r="D315">
            <v>60</v>
          </cell>
        </row>
        <row r="316">
          <cell r="A316" t="str">
            <v>ООО "УРАЛ-НЕВА-ТОРГМЕТАЛЛ"</v>
          </cell>
          <cell r="B316" t="str">
            <v>620057 РОССИЯ Г.ЕКАТЕРИНБУРГ, УЛ.КОРЕПИНА,56</v>
          </cell>
          <cell r="C316">
            <v>55</v>
          </cell>
          <cell r="D316">
            <v>650</v>
          </cell>
        </row>
        <row r="317">
          <cell r="A317" t="str">
            <v>ЗАО ФИРМА "АГРОПРОМСТРОЙКОМПЛЕКТ"</v>
          </cell>
          <cell r="B317" t="str">
            <v>180007,Г.ПСКОВ,УЛ.ИНЖЕНЕРНАЯ,Д.9</v>
          </cell>
          <cell r="C317">
            <v>55</v>
          </cell>
          <cell r="D317">
            <v>46</v>
          </cell>
        </row>
        <row r="318">
          <cell r="A318" t="str">
            <v>ООО "ТРАНСМЕТ"</v>
          </cell>
          <cell r="B318" t="str">
            <v>358000 КАЛМЫКИЯ,Г.ЭЛИСТА УЛ.ЛЕНИНА 249-505</v>
          </cell>
          <cell r="C318">
            <v>55</v>
          </cell>
          <cell r="D318">
            <v>620</v>
          </cell>
        </row>
        <row r="319">
          <cell r="A319" t="str">
            <v>ООО "СТРОЙПРОЕКТ-ХОЛДИНГ"</v>
          </cell>
          <cell r="B319" t="str">
            <v>198097 РОССИЯ С-ПЕТЕРБУРГ УЛ.ТРЕФОЛЕВА,42</v>
          </cell>
          <cell r="C319">
            <v>54</v>
          </cell>
          <cell r="D319">
            <v>65</v>
          </cell>
        </row>
        <row r="320">
          <cell r="A320" t="str">
            <v>ООО "ПРОМЫШЛЕННАЯ ГРУППА "РОСЦВЕТМЕТ"</v>
          </cell>
          <cell r="B320" t="str">
            <v>117513 РОССИЯ МОСКВА ПР.ЛЕНИНСКИЙ Д.123 КОР.1 КОМН.ПРАВЛЕНИЯ</v>
          </cell>
          <cell r="C320">
            <v>53</v>
          </cell>
          <cell r="D320">
            <v>700</v>
          </cell>
        </row>
        <row r="321">
          <cell r="A321" t="str">
            <v>ТОО ТАКТ</v>
          </cell>
          <cell r="B321" t="str">
            <v>198255,Г.СПБ,ПР. ВЕТЕРАНОВ 13-31</v>
          </cell>
          <cell r="C321">
            <v>53</v>
          </cell>
          <cell r="D321">
            <v>550</v>
          </cell>
        </row>
        <row r="322">
          <cell r="A322" t="str">
            <v>ООО "НОРД-ИНВЕСТ"</v>
          </cell>
          <cell r="B322" t="str">
            <v>665806 ИРКУТСКАЯ ОБЛ Г АНГАРСК УЛ О.КОШЕВОГО Д 9</v>
          </cell>
          <cell r="C322">
            <v>53</v>
          </cell>
          <cell r="D322">
            <v>50</v>
          </cell>
        </row>
        <row r="323">
          <cell r="A323" t="str">
            <v>ТОО "АЭРОПОРТ МЕНЗА"</v>
          </cell>
          <cell r="B323" t="str">
            <v>673030 ЧИТИНСКАЯ ОБЛ.КРАСНОЧИКОЙСКИЙ Р-НС.КРАСНЫЙ ЧИКОЙ(Г.ЧИТА УЛ.ЗВЕЗНАЯ14 КВ55</v>
          </cell>
          <cell r="C323">
            <v>52</v>
          </cell>
          <cell r="D323">
            <v>67</v>
          </cell>
        </row>
        <row r="324">
          <cell r="A324" t="str">
            <v>ООО "ПКФ  А Я К С"</v>
          </cell>
          <cell r="B324" t="str">
            <v>111024 Г.МОСКВА,УЛ.2-Я КАБЕЛЬНАЯ,10</v>
          </cell>
          <cell r="C324">
            <v>52</v>
          </cell>
          <cell r="D324">
            <v>775</v>
          </cell>
        </row>
        <row r="325">
          <cell r="A325" t="str">
            <v>ООО"СЕЗАР"</v>
          </cell>
          <cell r="B325" t="str">
            <v>193313,С-ПЕТЕРБУРГ,ПР.БОЛЬШЕВИКОВ,9,КОРП.1</v>
          </cell>
          <cell r="C325">
            <v>51</v>
          </cell>
          <cell r="D325">
            <v>1175</v>
          </cell>
        </row>
        <row r="326">
          <cell r="A326" t="str">
            <v>ИНДИВИДУАЛЬНЫЙ ПРЕДПРИНИМАТЕЛЬ ВОТИНЦЕВ НИКОЛАЙ НИКОЛАЕВИЧ</v>
          </cell>
          <cell r="B326" t="str">
            <v>674650 РП.ЗАБАЙКАЛЬСК УЛ.КОМСОМОЛЬСКАЯ  17А КВ.1</v>
          </cell>
          <cell r="C326">
            <v>51</v>
          </cell>
          <cell r="D326">
            <v>44</v>
          </cell>
        </row>
        <row r="327">
          <cell r="A327" t="str">
            <v>АКЦИОНЕРНОЕ ОБЩЕСТВО "АЗОТ"</v>
          </cell>
          <cell r="B327" t="str">
            <v>618401 ПЕРМСКАЯ ОБЛ., Г.БЕРЕЗНИКИ,ЧУРТАНСКОЕ ШОССЕ 75</v>
          </cell>
          <cell r="C327">
            <v>51</v>
          </cell>
          <cell r="D327">
            <v>600</v>
          </cell>
        </row>
        <row r="328">
          <cell r="A328" t="str">
            <v>ООО "ГРАДОН"</v>
          </cell>
          <cell r="B328" t="str">
            <v>170028, Г.ТВЕРЬ, УЛ.ЛУКИНА,4</v>
          </cell>
          <cell r="C328">
            <v>51</v>
          </cell>
          <cell r="D328">
            <v>80</v>
          </cell>
        </row>
        <row r="329">
          <cell r="A329" t="str">
            <v>ЗАО"ИНТЕРКОН"</v>
          </cell>
          <cell r="B329" t="str">
            <v>190000,С-ПЕТЕРБУРГ,УЛ.Б.МОРСКАЯ 35</v>
          </cell>
          <cell r="C329">
            <v>50</v>
          </cell>
          <cell r="D329">
            <v>590</v>
          </cell>
        </row>
        <row r="330">
          <cell r="A330" t="str">
            <v>ООО "ФУЛАЙ"</v>
          </cell>
          <cell r="B330" t="str">
            <v>664050 Г ИРКУТСК УЛ БАЙКАЛЬСКАЯ 266-17</v>
          </cell>
          <cell r="C330">
            <v>50</v>
          </cell>
          <cell r="D330">
            <v>70</v>
          </cell>
        </row>
        <row r="331">
          <cell r="A331" t="str">
            <v>ООО   "АРСЕHАЛ"</v>
          </cell>
          <cell r="B331" t="str">
            <v>182100 ПСК.ОБЛ.Г.В-ЛУКИ УЛ.3-Й УДАРHОЙ АРМИИ Д.69</v>
          </cell>
          <cell r="C331">
            <v>50</v>
          </cell>
          <cell r="D331">
            <v>44</v>
          </cell>
        </row>
        <row r="332">
          <cell r="A332" t="str">
            <v>ООО "МИРАНДА"</v>
          </cell>
          <cell r="B332" t="str">
            <v>692676 С.ГАЛЕНКИ УЛ.КАЛИНИНА 93 ОКТЯБРЬСКОГО РАЙОНА ПРИМОРСКОГО КРАЯ</v>
          </cell>
          <cell r="C332">
            <v>50</v>
          </cell>
          <cell r="D332">
            <v>102</v>
          </cell>
        </row>
        <row r="333">
          <cell r="A333" t="str">
            <v>ТОО "ТРАНССЕРВИС"</v>
          </cell>
          <cell r="B333" t="str">
            <v>192288,С-ПЕТЕРБУРГ,УЛ.ПРОМЫШЛЕННАЯ,2</v>
          </cell>
          <cell r="C333">
            <v>50</v>
          </cell>
          <cell r="D333">
            <v>700</v>
          </cell>
        </row>
        <row r="334">
          <cell r="A334" t="str">
            <v>ТОО"СТРОИТЕЛЬ", Г.ВЛАДИВОСТОК,</v>
          </cell>
          <cell r="B334" t="str">
            <v>УЛ. КАЛИНИНА, 240</v>
          </cell>
          <cell r="C334">
            <v>50</v>
          </cell>
          <cell r="D334">
            <v>71</v>
          </cell>
        </row>
        <row r="335">
          <cell r="A335" t="str">
            <v>ОБЩЕСТВО С ОГРАНИЧЕННОЙ ОТВЕТСТВЕННОСТЬЮ "ПЛАМЯ"</v>
          </cell>
          <cell r="B335" t="str">
            <v>674665 Г.КРАСНОКАМЕНСК Д.477 КВ.23</v>
          </cell>
          <cell r="C335">
            <v>49</v>
          </cell>
          <cell r="D335">
            <v>78</v>
          </cell>
        </row>
        <row r="336">
          <cell r="A336" t="str">
            <v>ОБЩЕСТВО С ОГРАНИЧЕННОЙ ОТВЕТСТВЕННОСТЬЮ" ГРАНИТ "</v>
          </cell>
          <cell r="B336" t="str">
            <v>674610, ЧИТИНСКАЯ ОБЛАСТЬ, Г.БОРЗЯ,     ПЕР.СТРОИТЕЛЬНЫЙ, ДОМ 5</v>
          </cell>
          <cell r="C336">
            <v>47</v>
          </cell>
          <cell r="D336">
            <v>52</v>
          </cell>
        </row>
        <row r="337">
          <cell r="A337" t="str">
            <v>ООО"БАРС"</v>
          </cell>
          <cell r="B337" t="str">
            <v>ПРИМОРСКИЙ КРАЙ АРСЕНЬЕВ УЛ.ЖУКОВСКОГО 19  2-26-57</v>
          </cell>
          <cell r="C337">
            <v>45</v>
          </cell>
          <cell r="D337">
            <v>73</v>
          </cell>
        </row>
        <row r="338">
          <cell r="A338" t="str">
            <v>ООО "ШЭН-ШО ЭКСПОРТ-ИМПОРТ"</v>
          </cell>
          <cell r="B338" t="str">
            <v>БЛАГОВЕЩЕНСК,УЛ.ЧАЙКОВСКОГО 7-113</v>
          </cell>
          <cell r="C338">
            <v>42</v>
          </cell>
          <cell r="D338">
            <v>110</v>
          </cell>
        </row>
        <row r="339">
          <cell r="A339" t="str">
            <v>ООО "ЦВЕТМЕТЭКСПОРТ"</v>
          </cell>
          <cell r="B339" t="str">
            <v>620019 РОССИЯ ЕКАТЕРИНБУРГ УЛ.ГОРОДСКАЯ,1-А</v>
          </cell>
          <cell r="C339">
            <v>42</v>
          </cell>
          <cell r="D339">
            <v>659</v>
          </cell>
        </row>
        <row r="340">
          <cell r="A340" t="str">
            <v>СТАРИКОВ В.А.</v>
          </cell>
          <cell r="B340" t="str">
            <v>603136 Н.НОВГОРОД,УЛ.РОКОССОВСКОГО 6 КВ.76</v>
          </cell>
          <cell r="C340">
            <v>41</v>
          </cell>
          <cell r="D340">
            <v>45</v>
          </cell>
        </row>
        <row r="341">
          <cell r="A341" t="str">
            <v>ООО "МВС"</v>
          </cell>
          <cell r="B341" t="str">
            <v>РОССИЯ  249020 Г.ОБНИНСК УЛ.ЛЕСНАЯ 1А</v>
          </cell>
          <cell r="C341">
            <v>40</v>
          </cell>
          <cell r="D341">
            <v>619</v>
          </cell>
        </row>
        <row r="342">
          <cell r="A342" t="str">
            <v>ЗАО "МЕТЭКО"</v>
          </cell>
          <cell r="B342" t="str">
            <v>454017 РОССИЯ ЧЕЛЯБИНСК УЛ.ХМЕЛЬНИЦКОГО,13-74</v>
          </cell>
          <cell r="C342">
            <v>40</v>
          </cell>
          <cell r="D342">
            <v>600</v>
          </cell>
        </row>
        <row r="343">
          <cell r="A343" t="str">
            <v>ООО "ФИРМА БИМЕТ"</v>
          </cell>
          <cell r="B343" t="str">
            <v>125015 МОСКВА БУТЫРСКАЯ 86"Б"</v>
          </cell>
          <cell r="C343">
            <v>40</v>
          </cell>
          <cell r="D343">
            <v>601</v>
          </cell>
        </row>
        <row r="344">
          <cell r="A344" t="str">
            <v>ЗАО "АЛЮМИНИЙ-ЭКСКЛЮЗИВ"</v>
          </cell>
          <cell r="B344" t="str">
            <v>123585, Г.МОСКВА, УЛ.МАРШАЛА ТУХАЧЕВСКОГО, Д.26, КОРП.2, КОМН.ПРАВЛЕНИЯ</v>
          </cell>
          <cell r="C344">
            <v>40</v>
          </cell>
          <cell r="D344">
            <v>667</v>
          </cell>
        </row>
        <row r="345">
          <cell r="A345" t="str">
            <v>ТОО "МАХАГОН"</v>
          </cell>
          <cell r="B345" t="str">
            <v>129110 МОСКВА,УЛ.ГИЛЯРОВСКОГО Д.54,СТР.1 ТЕЛ. 283-48-98</v>
          </cell>
          <cell r="C345">
            <v>40</v>
          </cell>
          <cell r="D345">
            <v>825</v>
          </cell>
        </row>
        <row r="346">
          <cell r="A346" t="str">
            <v>ООО "ТОМСКАЯ СТАЛЬНАЯ КОМПАНИЯ"</v>
          </cell>
          <cell r="B346" t="str">
            <v>634027,Г.ТОМСК,УЛ.СМИРНОВА,Д.30 КВ.139</v>
          </cell>
          <cell r="C346">
            <v>39</v>
          </cell>
          <cell r="D346">
            <v>701</v>
          </cell>
        </row>
        <row r="347">
          <cell r="A347" t="str">
            <v>"ТРАСТ-НЕВА" ООО</v>
          </cell>
          <cell r="B347" t="str">
            <v>197227, С-ПЕТЕРБУРГ, УЛ. БАЙКОНУРСКАЯ,Д. 13, КВ. 2</v>
          </cell>
          <cell r="C347">
            <v>39</v>
          </cell>
          <cell r="D347">
            <v>700</v>
          </cell>
        </row>
        <row r="348">
          <cell r="A348" t="str">
            <v>СП ТОО "ЛИК"</v>
          </cell>
          <cell r="B348" t="str">
            <v>СВЕТОГОРСК,ПИОНЕРСКАЯ,8-А</v>
          </cell>
          <cell r="C348">
            <v>39</v>
          </cell>
          <cell r="D348">
            <v>40</v>
          </cell>
        </row>
        <row r="349">
          <cell r="A349" t="str">
            <v>ТОО"ЮСИДА"</v>
          </cell>
          <cell r="B349" t="str">
            <v>195253,РОССИЯ,С-ПЕТЕРБУРГ,УЛ.  ТУХАЧЕВСКОГО,17 ,ТЕЛ.234-5534</v>
          </cell>
          <cell r="C349">
            <v>38</v>
          </cell>
          <cell r="D349">
            <v>565</v>
          </cell>
        </row>
        <row r="350">
          <cell r="A350" t="str">
            <v>"ТРЕЙДИНГ" ООО</v>
          </cell>
          <cell r="B350" t="str">
            <v>192007, С-ПЕТЕРБУРГ,УЛ.ТАМБОВСКАЯ,8/10Б</v>
          </cell>
          <cell r="C350">
            <v>38</v>
          </cell>
          <cell r="D350">
            <v>480</v>
          </cell>
        </row>
        <row r="351">
          <cell r="A351" t="str">
            <v>ООО "МЕТАЛЛ ИНВЕСТ"</v>
          </cell>
          <cell r="B351" t="str">
            <v>129010,г.МОСКВА,ул.Б.СПАССКАЯ,д.10/1,КОМНАТА ПРАВЛЕНИЯ</v>
          </cell>
          <cell r="C351">
            <v>37</v>
          </cell>
          <cell r="D351">
            <v>1150</v>
          </cell>
        </row>
        <row r="352">
          <cell r="A352" t="str">
            <v>СП "ВОСТОК ЗАПАД"</v>
          </cell>
          <cell r="B352" t="str">
            <v>ЧЕЛЯБИНСК ХУДЯКОВА,12  454092 РОССИЯ</v>
          </cell>
          <cell r="C352">
            <v>36</v>
          </cell>
          <cell r="D352">
            <v>556</v>
          </cell>
        </row>
        <row r="353">
          <cell r="A353" t="str">
            <v>ТОО "АЛЛАД"</v>
          </cell>
          <cell r="B353" t="str">
            <v>117330,Г.МОСКВА,УЛ.МОСФИЛЬМОВСКАЯ,Д.17Б,КОМ.5</v>
          </cell>
          <cell r="C353">
            <v>36</v>
          </cell>
          <cell r="D353">
            <v>329</v>
          </cell>
        </row>
        <row r="354">
          <cell r="A354" t="str">
            <v>"ЭДИКТ-ПРИМОРЬЕ" ЗАО</v>
          </cell>
          <cell r="B354" t="str">
            <v>Г.ВЛАДИВОСТОК, УЛ.КОМАНДОРСКАЯ 11</v>
          </cell>
          <cell r="C354">
            <v>35</v>
          </cell>
          <cell r="D354">
            <v>450</v>
          </cell>
        </row>
        <row r="355">
          <cell r="A355" t="str">
            <v>ТОО ТОРГОВЫЙ ДОМ "МИНОРА"</v>
          </cell>
          <cell r="B355" t="str">
            <v>ЧИТИНСКАЯ ОБЛ,Г.КРАСНОКАМЕНСК,Д.704,КВ.320</v>
          </cell>
          <cell r="C355">
            <v>32</v>
          </cell>
          <cell r="D355">
            <v>25</v>
          </cell>
        </row>
        <row r="356">
          <cell r="A356" t="str">
            <v>ТОВАРИЩЕСТВО С ОГРАНИЧЕННОЙ ОТВЕТСТВЕННОСТЬЮ " К В А Р Ц "</v>
          </cell>
          <cell r="B356" t="str">
            <v>674610 ЧИТИНСКАЯ ОБЛ.Г.БОРЗЯ УЛ.МАТРОСОВА 17</v>
          </cell>
          <cell r="C356">
            <v>32</v>
          </cell>
          <cell r="D356">
            <v>23</v>
          </cell>
        </row>
        <row r="357">
          <cell r="A357" t="str">
            <v>ИНДИВИДУАЛЬНЫЙ ПРЕДПРИНИМАТЕЛЬ БАДМАЖАПОВ БАТО-ЖАРГАЛ НАМЖИНОВИЧ</v>
          </cell>
          <cell r="B357" t="str">
            <v>674690 ЧИТИНСКАЯ ОБЛ. П.БИЛИТУЙ    УЛ.СТЕПНАЯ Д.32</v>
          </cell>
          <cell r="C357">
            <v>32</v>
          </cell>
          <cell r="D357">
            <v>20</v>
          </cell>
        </row>
        <row r="358">
          <cell r="A358" t="str">
            <v>ООО"ПОЛИПЛАН"</v>
          </cell>
          <cell r="B358" t="str">
            <v>188900,Г.ВЫБОРГ,УЛ.ЛЕНИНГРАДСКОЕ ШОССЕ,ДОМ 21А</v>
          </cell>
          <cell r="C358">
            <v>32</v>
          </cell>
          <cell r="D358">
            <v>589</v>
          </cell>
        </row>
        <row r="359">
          <cell r="A359" t="str">
            <v>ООО "ЮНИС К"</v>
          </cell>
          <cell r="B359" t="str">
            <v>692503 Г.УССУРИЙСК УЛ.КИРОВА 25 А</v>
          </cell>
          <cell r="C359">
            <v>31</v>
          </cell>
          <cell r="D359">
            <v>157</v>
          </cell>
        </row>
        <row r="360">
          <cell r="A360" t="str">
            <v>ООО ТОРГОВО-ЭКОНОМИЧЕСКАЯ КОМПАНИЯ "КЕНТАВР"</v>
          </cell>
          <cell r="B360" t="str">
            <v>660048,КРАСНОЯРСКИЙ КРАЙ,Г.КРАСНОЯРСК,УЛ.МАЕРЧАКА 51, Т.246472</v>
          </cell>
          <cell r="C360">
            <v>30</v>
          </cell>
          <cell r="D360">
            <v>266</v>
          </cell>
        </row>
        <row r="361">
          <cell r="A361" t="str">
            <v>"ИДЕАЛ"  ТОО</v>
          </cell>
          <cell r="B361" t="str">
            <v>188537,ЛЕНГ.ОБЛ.Г.СОСНОВЫЙ БОР,УЛ.СОЛНЕЧНАЯ,39 КВ.121</v>
          </cell>
          <cell r="C361">
            <v>30</v>
          </cell>
          <cell r="D361">
            <v>45</v>
          </cell>
        </row>
        <row r="362">
          <cell r="A362" t="str">
            <v>ООО"ВЕЛЕС"</v>
          </cell>
          <cell r="B362" t="str">
            <v>454047 РОССИЯ ЧЕЛЯБИНСК УЛ.ПРИБОРОСТРОИТЕЛЕЙ 16А</v>
          </cell>
          <cell r="C362">
            <v>30</v>
          </cell>
          <cell r="D362">
            <v>928</v>
          </cell>
        </row>
        <row r="363">
          <cell r="A363" t="str">
            <v>ТОО "БАЛТЭКСКОМ"</v>
          </cell>
          <cell r="B363" t="str">
            <v>236000,КАЛИНИНГРАД,ПР.МИРА 85</v>
          </cell>
          <cell r="C363">
            <v>22</v>
          </cell>
          <cell r="D363">
            <v>482</v>
          </cell>
        </row>
        <row r="364">
          <cell r="A364" t="str">
            <v>ЧП ПИЧУЕВ С.М. СВИД. ШШ 504</v>
          </cell>
          <cell r="B364" t="str">
            <v>673370 ЧИТИНСКАЯ ОБЛ.Г.ШИЛКА УЛ.2-Я НАБЕРЕЖНАЯ 18А</v>
          </cell>
          <cell r="C364">
            <v>22</v>
          </cell>
          <cell r="D364">
            <v>40</v>
          </cell>
        </row>
        <row r="365">
          <cell r="A365" t="str">
            <v>КРЕСТЬЯНСКОЕ ФЕРМЕРСКОЕ ХОЗЯЙСТВО  "НАДЕЖДА-2"</v>
          </cell>
          <cell r="B365" t="str">
            <v>674668 ЧИТ.ОБЛ.П.СТЕПНОЙ</v>
          </cell>
          <cell r="C365">
            <v>22</v>
          </cell>
          <cell r="D365">
            <v>42</v>
          </cell>
        </row>
        <row r="366">
          <cell r="A366" t="str">
            <v>"ДИКТИС", ООО</v>
          </cell>
          <cell r="B366" t="str">
            <v>196158, С-ПЕТЕРБУРГ, МОСКОВСКОЕ ШОССЕ, 4</v>
          </cell>
          <cell r="C366">
            <v>22</v>
          </cell>
          <cell r="D366">
            <v>580</v>
          </cell>
        </row>
        <row r="367">
          <cell r="A367" t="str">
            <v>ЗАО"МИТЕКС"</v>
          </cell>
          <cell r="B367" t="str">
            <v>198092, С-ПЕТЕРБУРГ,МИТРОФАНЬЕВСКОЕ,ШОССЕ,5В</v>
          </cell>
          <cell r="C367">
            <v>22</v>
          </cell>
          <cell r="D367">
            <v>625</v>
          </cell>
        </row>
        <row r="368">
          <cell r="A368" t="str">
            <v>ЗАО "МАРВЕЛЛ"</v>
          </cell>
          <cell r="B368" t="str">
            <v>236038 КАЛИНИНГРАД УЛ.ЕЛОВАЯ,10 ТЕЛ.217987</v>
          </cell>
          <cell r="C368">
            <v>22</v>
          </cell>
          <cell r="D368">
            <v>810</v>
          </cell>
        </row>
        <row r="369">
          <cell r="A369" t="str">
            <v>"ТЕХКОНТАКТ" АОЗТ</v>
          </cell>
          <cell r="B369" t="str">
            <v>195267,С-ПЕТЕРБУРГ,УЛ,УШИНСКОГО,41</v>
          </cell>
          <cell r="C369">
            <v>21</v>
          </cell>
          <cell r="D369">
            <v>680</v>
          </cell>
        </row>
        <row r="370">
          <cell r="A370" t="str">
            <v>ЗАО"МТМ МЕТАЛЛ"</v>
          </cell>
          <cell r="B370" t="str">
            <v>115516,МОСКВА,УЛ.ЛУГАНСКАЯ 4/1</v>
          </cell>
          <cell r="C370">
            <v>20</v>
          </cell>
          <cell r="D370">
            <v>800</v>
          </cell>
        </row>
        <row r="371">
          <cell r="A371" t="str">
            <v>ИП ЮЛДАШЕВ ИГОРЬ ЭГАМБЕРДОВИЧ</v>
          </cell>
          <cell r="B371" t="str">
            <v>214014 Г.СМОЛЕНСК УЛ.ИСАКОВСКРГО Д.22 КВ.20</v>
          </cell>
          <cell r="C371">
            <v>20</v>
          </cell>
          <cell r="D371">
            <v>438</v>
          </cell>
        </row>
        <row r="372">
          <cell r="A372" t="str">
            <v>"КВАРЦ"ОБЩЕСТВО С ОГРАНИЧЕННОЙ ОТВЕТСТВЕННОСТЬЮ</v>
          </cell>
          <cell r="B372" t="str">
            <v>674665 Г.КРАСНОКАМЕНСК,Д.438,КВ.263 ТЕЛ.4-64-73</v>
          </cell>
          <cell r="C372">
            <v>20</v>
          </cell>
          <cell r="D372">
            <v>65</v>
          </cell>
        </row>
        <row r="373">
          <cell r="A373" t="str">
            <v>"ВНЕШМЕТАЛЛТОРГ" ООО</v>
          </cell>
          <cell r="B373" t="str">
            <v>195197, С-ПЕТЕРБУРГ,ЛАБОРАТОРНЫЙ ПР. 23</v>
          </cell>
          <cell r="C373">
            <v>20</v>
          </cell>
          <cell r="D373">
            <v>1828</v>
          </cell>
        </row>
        <row r="374">
          <cell r="A374" t="str">
            <v>ТОО "КАЗАНЬВТОРЦВЕТМЕТ"</v>
          </cell>
          <cell r="B374" t="str">
            <v>420054 Г.КАЗАНЬ УЛ.СКЛАДСКАЯ Д.4</v>
          </cell>
          <cell r="C374">
            <v>20</v>
          </cell>
          <cell r="D374">
            <v>617</v>
          </cell>
        </row>
        <row r="375">
          <cell r="A375" t="str">
            <v>ЗАО-ПТО "САМАЛ"</v>
          </cell>
          <cell r="B375" t="str">
            <v>446228 РОССИЯ П.СТРОЙКЕРАМИКА, УЛ.ДРУЖБЫ,19-71 Т.359-137</v>
          </cell>
          <cell r="C375">
            <v>20</v>
          </cell>
          <cell r="D375">
            <v>715</v>
          </cell>
        </row>
        <row r="376">
          <cell r="A376" t="str">
            <v>ООО "ПЕТРОВИВ"</v>
          </cell>
          <cell r="B376" t="str">
            <v>198107, С-ПЕТЕРБУРГ,ПР. СТАЧЕК, 136</v>
          </cell>
          <cell r="C376">
            <v>20</v>
          </cell>
          <cell r="D376">
            <v>650</v>
          </cell>
        </row>
        <row r="377">
          <cell r="A377" t="str">
            <v>ООО "ТОРГОВЫЙ ДОМ "НЕБРОСКО"</v>
          </cell>
          <cell r="B377" t="str">
            <v>127599 МОСКВА УЛ.БУСИНОВСКАЯ ГОРКА Д.1,КОРП.2</v>
          </cell>
          <cell r="C377">
            <v>20</v>
          </cell>
          <cell r="D377">
            <v>900</v>
          </cell>
        </row>
        <row r="378">
          <cell r="A378" t="str">
            <v>ЗАО"НПО"АВАНГАРД"</v>
          </cell>
          <cell r="B378" t="str">
            <v>113638 МОСКВА,УЛ.КРИВОРОЖСКАЯ,Д.33</v>
          </cell>
          <cell r="C378">
            <v>20</v>
          </cell>
          <cell r="D378">
            <v>705</v>
          </cell>
        </row>
        <row r="379">
          <cell r="A379" t="str">
            <v>ЗАО"ВТОРПРОМРЕСУРСЫ"</v>
          </cell>
          <cell r="B379" t="str">
            <v>115583 МОСКВА ВОРОНЕЖСКАЯ 8-4</v>
          </cell>
          <cell r="C379">
            <v>20</v>
          </cell>
          <cell r="D379">
            <v>775</v>
          </cell>
        </row>
        <row r="380">
          <cell r="A380" t="str">
            <v>ТОО "ГЕРЭЙ"</v>
          </cell>
          <cell r="B380" t="str">
            <v>125130 МОСКВА УЛ.ПРИОРОВА, 36</v>
          </cell>
          <cell r="C380">
            <v>20</v>
          </cell>
          <cell r="D380">
            <v>750</v>
          </cell>
        </row>
        <row r="381">
          <cell r="A381" t="str">
            <v>ЗАО "РЕЦИМЕТАЛЛ"</v>
          </cell>
          <cell r="B381" t="str">
            <v>113519, МОСКВА, УЛ.ЧЕРТАНОВСКАЯ, Д.31, К.1</v>
          </cell>
          <cell r="C381">
            <v>19</v>
          </cell>
          <cell r="D381">
            <v>757</v>
          </cell>
        </row>
        <row r="382">
          <cell r="A382" t="str">
            <v>ЗАО "РУСЬСТАЛЬРЕСУРС"</v>
          </cell>
          <cell r="B382" t="str">
            <v>115201,МОСКВА,КАШИРСКИЙ ПР.17/18 РОССИЯ</v>
          </cell>
          <cell r="C382">
            <v>19</v>
          </cell>
          <cell r="D382">
            <v>850</v>
          </cell>
        </row>
        <row r="383">
          <cell r="A383" t="str">
            <v>ЗАО "КОМПАНИЯ "ПРОМТЕХНОЛОГИЯ"</v>
          </cell>
          <cell r="B383" t="str">
            <v>125047,МОСКВА,УЛ.ГОТВАЛЬДА 8/26 ТЕЛ: 489-88-51</v>
          </cell>
          <cell r="C383">
            <v>19</v>
          </cell>
          <cell r="D383">
            <v>750</v>
          </cell>
        </row>
        <row r="384">
          <cell r="A384" t="str">
            <v>ООО "БУСТЕК"</v>
          </cell>
          <cell r="B384" t="str">
            <v>143952, МОСКОВСКАЯ ОБЛ., Г.РЕУТОВ, УЛ.КОМСОМОЛЬСКАЯ, 27, КВ.21</v>
          </cell>
          <cell r="C384">
            <v>19</v>
          </cell>
          <cell r="D384">
            <v>520</v>
          </cell>
        </row>
        <row r="385">
          <cell r="A385" t="str">
            <v>"БРИГАДИР" ООО</v>
          </cell>
          <cell r="B385" t="str">
            <v>188900, Г.ВЫБОРГ, ПР.ЛЕНИНА, Д.5, КВ.4</v>
          </cell>
          <cell r="C385">
            <v>19</v>
          </cell>
          <cell r="D385">
            <v>550</v>
          </cell>
        </row>
        <row r="386">
          <cell r="A386" t="str">
            <v>ООО "ЛАКОНИКА"</v>
          </cell>
          <cell r="B386" t="str">
            <v>238340 Г.СВЕТЛЫЙ,УЛ.МИРА,4 ТЕЛ.27-38-86</v>
          </cell>
          <cell r="C386">
            <v>18</v>
          </cell>
          <cell r="D386">
            <v>854</v>
          </cell>
        </row>
        <row r="387">
          <cell r="A387" t="str">
            <v>ООО"АТТИС-Р"</v>
          </cell>
          <cell r="B387" t="str">
            <v>113452 МОСКВА УЛ.ЯЛТИНСКАЯ 7</v>
          </cell>
          <cell r="C387">
            <v>17</v>
          </cell>
          <cell r="D387">
            <v>600</v>
          </cell>
        </row>
        <row r="388">
          <cell r="A388" t="str">
            <v>ООО"РАМЭКСО"</v>
          </cell>
          <cell r="B388" t="str">
            <v>454100 РОССИЯ ЧЕЛЯБИНСК УЛ.ЧИЧЕРИНА 5-313</v>
          </cell>
          <cell r="C388">
            <v>15</v>
          </cell>
          <cell r="D388">
            <v>1224</v>
          </cell>
        </row>
        <row r="389">
          <cell r="A389" t="str">
            <v>ООО"ЭНИГМА"</v>
          </cell>
          <cell r="B389" t="str">
            <v>692570 С.ПОКРОВКА ПЕР.РАБОЧИЙ 5 КВ.8 ОКТЯБРЬСКОГО Р-НА ПРИМОРСКОГО КРАЯ</v>
          </cell>
          <cell r="C389">
            <v>15</v>
          </cell>
          <cell r="D389">
            <v>160</v>
          </cell>
        </row>
        <row r="390">
          <cell r="A390" t="str">
            <v>ЗАО "РОСМАРК-СТАЛЬ"</v>
          </cell>
          <cell r="B390" t="str">
            <v>196233, С-ПЕТЕРБУРГ,ПР.КОСМОНАВТОВ,Д.42 ПОМ.10 Н</v>
          </cell>
          <cell r="C390">
            <v>15</v>
          </cell>
          <cell r="D390">
            <v>654</v>
          </cell>
        </row>
        <row r="391">
          <cell r="A391" t="str">
            <v>ИЧП А.А.ИЕВЛИВОЙ "АЛИРЛИАНЖ"</v>
          </cell>
          <cell r="B391" t="str">
            <v>692570 С.ПОКРОВКА  УЛ.ОКТЯБРЬСКАЯ 5-23  ОКТЯБРЬСКОГО РАЙОНА</v>
          </cell>
          <cell r="C391">
            <v>15</v>
          </cell>
          <cell r="D391">
            <v>160</v>
          </cell>
        </row>
        <row r="392">
          <cell r="A392" t="str">
            <v>ООО"ТРЕЙД-ИНВЕСТ"</v>
          </cell>
          <cell r="B392" t="str">
            <v>193036,С-ПЕТЕРБУРГ,ЛИГОВСКИЙ ПР.29.</v>
          </cell>
          <cell r="C392">
            <v>14</v>
          </cell>
          <cell r="D392">
            <v>332</v>
          </cell>
        </row>
        <row r="393">
          <cell r="A393" t="str">
            <v>ОЛЬШЕВСКИЙ АНДРЕЙ ИГОРЕВИЧ VII-ВС N 659886  ОТ 29.01.87 УССУРИЙСКИМ ОВД ПРИМ.КР.</v>
          </cell>
          <cell r="B393" t="str">
            <v>692550 С.МИХАЙЛОВКА УЛ.ЗАВОДСКАЯ 6А КВ.9ПРИМОРСКИЙ КРАЙ МИХАЙЛОВСКИЙ Р-Н</v>
          </cell>
          <cell r="C393">
            <v>14</v>
          </cell>
          <cell r="D393">
            <v>160</v>
          </cell>
        </row>
        <row r="394">
          <cell r="A394" t="str">
            <v>ОТКРЫТОЕ АКЦИОНЕРНОЕ ОБЩЕСТВО"ДАЛЬВТОРЦВЕТМЕТ"</v>
          </cell>
          <cell r="B394" t="str">
            <v>680032 Г. ХАБАРОВСК,УЛ.ЗЕЛЕНАЯ,2А</v>
          </cell>
          <cell r="C394">
            <v>14</v>
          </cell>
          <cell r="D394">
            <v>500</v>
          </cell>
        </row>
        <row r="395">
          <cell r="A395" t="str">
            <v>ОАО "КАЛИНИНГРАДВТОРМЕТ"</v>
          </cell>
          <cell r="B395" t="str">
            <v>236017 Г.КАЛИНИНГРАД   ПР.ПОБЕДЫ,35    ТЕЛ.215480</v>
          </cell>
          <cell r="C395">
            <v>13</v>
          </cell>
          <cell r="D395">
            <v>545</v>
          </cell>
        </row>
        <row r="396">
          <cell r="A396" t="str">
            <v>ООО "МОДЭКС"</v>
          </cell>
          <cell r="B396" t="str">
            <v>173003,Г.НОВГОРОД УЛ.ГЕРМАНА 25</v>
          </cell>
          <cell r="C396">
            <v>13</v>
          </cell>
          <cell r="D396">
            <v>511</v>
          </cell>
        </row>
        <row r="397">
          <cell r="A397" t="str">
            <v>ГП "ВТОРЦВЕТМЕТ"</v>
          </cell>
          <cell r="B397" t="str">
            <v>163035,Г.АРХАНГЕЛЬСК,УЛ.2-Я БИРЖЕВАЯ ВЕТКА</v>
          </cell>
          <cell r="C397">
            <v>12</v>
          </cell>
          <cell r="D397">
            <v>163</v>
          </cell>
        </row>
        <row r="398">
          <cell r="A398" t="str">
            <v>ОАО "МОСТОЧЛЕГМАШ"</v>
          </cell>
          <cell r="B398" t="str">
            <v>121354,МОСКВА,УЛ.ДОРОГОБУЖСКАЯ,Д.14 ТЕЛ.447-38-75</v>
          </cell>
          <cell r="C398">
            <v>10</v>
          </cell>
          <cell r="D398">
            <v>362</v>
          </cell>
        </row>
        <row r="399">
          <cell r="A399" t="str">
            <v>МОСКАЛЕНКО АНТОНИНА АЛЕКСАНДРОВНА П-Т VIII-ЖС 615801 ОТ 01.07.80 ВАСИЛЬЕВ.РОВД</v>
          </cell>
          <cell r="B399" t="str">
            <v>692570 С.ПОКРОВКА УЛ.КОСМОНАВТОВ 3-48</v>
          </cell>
          <cell r="C399">
            <v>9</v>
          </cell>
          <cell r="D399">
            <v>90</v>
          </cell>
        </row>
        <row r="400">
          <cell r="A400" t="str">
            <v>ЗАО "ЭКОДОР"</v>
          </cell>
          <cell r="B400" t="str">
            <v>129343,МОСКВА,ПР-Д СЕРЕБРЯКОВА,ВЛАД.2 ПО ПОРУЧЕНИЮ ООО "ФИРМА"ВИВИД" T.187-78-18</v>
          </cell>
          <cell r="C400">
            <v>9</v>
          </cell>
          <cell r="D400">
            <v>400</v>
          </cell>
        </row>
        <row r="401">
          <cell r="A401" t="str">
            <v>ООО"КРИТЕРИЙ"</v>
          </cell>
          <cell r="B401" t="str">
            <v>236010 КАЛИНИНГРАД,УЛ.НЕФТЯНАЯ,2  РОССИЯ</v>
          </cell>
          <cell r="C401">
            <v>9</v>
          </cell>
          <cell r="D401">
            <v>600</v>
          </cell>
        </row>
        <row r="402">
          <cell r="A402" t="str">
            <v>CП ООО "ВИСТ И К"</v>
          </cell>
          <cell r="B402" t="str">
            <v>236013 КАЛИНИНГРАД,УЛ.МАГНИТОГОРСКАЯ Д.4</v>
          </cell>
          <cell r="C402">
            <v>7</v>
          </cell>
          <cell r="D402">
            <v>502</v>
          </cell>
        </row>
        <row r="403">
          <cell r="A403" t="str">
            <v>ООО "ЛИ ДА"</v>
          </cell>
          <cell r="B403" t="str">
            <v>690091 Г.ВЛАДИВОСТОК УЛ.АЛЕУТСКАЯ 11 ПРИМОРСКОГО КРАЯ</v>
          </cell>
          <cell r="C403">
            <v>7</v>
          </cell>
          <cell r="D403">
            <v>250</v>
          </cell>
        </row>
        <row r="404">
          <cell r="A404" t="str">
            <v>СП-ООО "ВТОРМЕТ-ВЕСТ ГМБХ"                                       1407</v>
          </cell>
          <cell r="B404" t="str">
            <v>390000 РЯЗАНЬ КУДРЯВЦЕВА Д.19</v>
          </cell>
          <cell r="C404">
            <v>6</v>
          </cell>
          <cell r="D404">
            <v>603</v>
          </cell>
        </row>
        <row r="405">
          <cell r="A405" t="str">
            <v>ООО"ТОП-ТРЕЙДИНГ"</v>
          </cell>
          <cell r="B405" t="str">
            <v>121352 МОСКВА,СЛАВЯНСКИЙ Б/Р,15/1 К.6 ТЕЛ.207-99-94</v>
          </cell>
          <cell r="C405">
            <v>5</v>
          </cell>
          <cell r="D405">
            <v>640</v>
          </cell>
        </row>
        <row r="406">
          <cell r="A406" t="str">
            <v>ООО "ТРАНС-ЮГ"</v>
          </cell>
          <cell r="B406" t="str">
            <v>674650 ЧИТИНСКАЯ ОБЛ.П.ЗАБАЙКАЛЬСК,УЛ.КОМСОМОЛЬСКАЯ 5/9</v>
          </cell>
          <cell r="C406">
            <v>5</v>
          </cell>
          <cell r="D406">
            <v>300</v>
          </cell>
        </row>
        <row r="407">
          <cell r="A407" t="str">
            <v>БАРАНОВА НАДЕЖДА ВАЛЕРЬЕВНА П-Т III-БВ 743065 ОТ 23.08.79 ОВД ХМЕЛЬНИЦКОГО ГОРИС</v>
          </cell>
          <cell r="B407" t="str">
            <v>692570 С.ПОКРОВКА УЛ.КОСМОНАВТОВ 3 КВ.25ОКТЯБРЬСКОГО Р-НА ПРИМОРСКОГО КРАЯ</v>
          </cell>
          <cell r="C407">
            <v>5</v>
          </cell>
          <cell r="D407">
            <v>140</v>
          </cell>
        </row>
        <row r="408">
          <cell r="A408" t="str">
            <v>ООО "МЕТАЛКАСТ"</v>
          </cell>
          <cell r="B408" t="str">
            <v>236040,КАЛИНИНГРАД ЛЕНИНСКИЙ ПР-Т,27/31</v>
          </cell>
          <cell r="C408">
            <v>5</v>
          </cell>
          <cell r="D408">
            <v>634</v>
          </cell>
        </row>
        <row r="409">
          <cell r="A409" t="str">
            <v>ООО"ТАНГЕНС"</v>
          </cell>
          <cell r="B409" t="str">
            <v>190121, С-ПЕТЕРБУРГ,АНГЛИЙСКИЙ ПР.Д.19,КВ.236</v>
          </cell>
          <cell r="C409">
            <v>4</v>
          </cell>
          <cell r="D409">
            <v>600</v>
          </cell>
        </row>
        <row r="410">
          <cell r="A410" t="str">
            <v>"ФРАММ"ОБЩЕСТВО С ОГРАНИЧЕННОЙ ОТВЕТСТВЕ</v>
          </cell>
          <cell r="B410" t="str">
            <v>674665 Г КРАСНОКАМЕНСК ДОМ 9-Ц КВ 194</v>
          </cell>
          <cell r="C410">
            <v>4</v>
          </cell>
          <cell r="D410">
            <v>30</v>
          </cell>
        </row>
        <row r="411">
          <cell r="A411" t="str">
            <v>ЗАО "УЗПС" ТОРГОВЫЙ ДОМ"</v>
          </cell>
          <cell r="B411" t="str">
            <v>624070 РОССИЯ БЕРЕЗОВСКИЙ СВЕРДЛ.ОБЛ.</v>
          </cell>
          <cell r="C411">
            <v>3</v>
          </cell>
          <cell r="D411">
            <v>1572</v>
          </cell>
        </row>
        <row r="412">
          <cell r="A412" t="str">
            <v>ООО "ФОБОС"</v>
          </cell>
          <cell r="B412" t="str">
            <v>692570 С.ПОКРОВКА УЛ.СОВЕТОВ 101 КВ.3</v>
          </cell>
          <cell r="C412">
            <v>2</v>
          </cell>
          <cell r="D412">
            <v>160</v>
          </cell>
        </row>
        <row r="413">
          <cell r="A413" t="str">
            <v>ЗАО "НЕФТЕГАЗ КОМПАНИ ЛТД"</v>
          </cell>
          <cell r="B413" t="str">
            <v>119517,г.МОСКВА,ул.НЕЖИНСКАЯ,19,корп.2</v>
          </cell>
          <cell r="C413">
            <v>2</v>
          </cell>
          <cell r="D413">
            <v>1500</v>
          </cell>
        </row>
        <row r="414">
          <cell r="A414" t="str">
            <v>"АРМАН-2" ИНДИВИДУАЛЬНОЕ ЧАСТНОЕ ПРЕДПРИ</v>
          </cell>
          <cell r="B414" t="str">
            <v>674665 Г.КРАСНОКАМЕНСК ДОМ 431 КВ 63</v>
          </cell>
          <cell r="C414">
            <v>2</v>
          </cell>
          <cell r="D414">
            <v>49</v>
          </cell>
        </row>
        <row r="415">
          <cell r="A415" t="str">
            <v>ТОВАРИЩЕСТВО С ОГРАНИЧЕННОЙ ОТВЕТСТВЕННОСТЬЮ "ПРОТОН"</v>
          </cell>
          <cell r="B415" t="str">
            <v>673382 ЧИТИНСКАЯ ОБЛ.РП.ПЕРВОМАЙСКИЙ    А/Я 53</v>
          </cell>
          <cell r="C415">
            <v>2</v>
          </cell>
          <cell r="D415">
            <v>100</v>
          </cell>
        </row>
        <row r="416">
          <cell r="A416" t="str">
            <v>ООО ТПК"МЕТАЛЛОСЕРВИС"</v>
          </cell>
          <cell r="B416" t="str">
            <v>Г.УССУРИЙСК,УЛ.СОВЕТСКАЯ 84 ТЕЛ 32167</v>
          </cell>
          <cell r="C416">
            <v>1</v>
          </cell>
          <cell r="D416">
            <v>60</v>
          </cell>
        </row>
      </sheetData>
      <sheetData sheetId="2" refreshError="1">
        <row r="1">
          <cell r="A1" t="str">
            <v>Выражение1</v>
          </cell>
          <cell r="B1" t="str">
            <v>тонн</v>
          </cell>
          <cell r="C1" t="str">
            <v>долл за тонну</v>
          </cell>
        </row>
        <row r="2">
          <cell r="A2" t="str">
            <v>720449</v>
          </cell>
          <cell r="B2">
            <v>345408</v>
          </cell>
          <cell r="C2">
            <v>74</v>
          </cell>
        </row>
        <row r="3">
          <cell r="A3" t="str">
            <v>720441</v>
          </cell>
          <cell r="B3">
            <v>19681</v>
          </cell>
          <cell r="C3">
            <v>55</v>
          </cell>
        </row>
        <row r="4">
          <cell r="A4" t="str">
            <v>720421</v>
          </cell>
          <cell r="B4">
            <v>15129</v>
          </cell>
          <cell r="C4">
            <v>742</v>
          </cell>
        </row>
        <row r="5">
          <cell r="A5" t="str">
            <v>720429</v>
          </cell>
          <cell r="B5">
            <v>12825</v>
          </cell>
          <cell r="C5">
            <v>119</v>
          </cell>
        </row>
        <row r="6">
          <cell r="A6" t="str">
            <v>720410</v>
          </cell>
          <cell r="B6">
            <v>7579</v>
          </cell>
          <cell r="C6">
            <v>76</v>
          </cell>
        </row>
        <row r="7">
          <cell r="A7" t="str">
            <v>720450</v>
          </cell>
          <cell r="B7">
            <v>856</v>
          </cell>
          <cell r="C7">
            <v>161</v>
          </cell>
        </row>
      </sheetData>
      <sheetData sheetId="3" refreshError="1">
        <row r="1">
          <cell r="A1" t="str">
            <v>Выражение1</v>
          </cell>
          <cell r="B1" t="str">
            <v>NAIM</v>
          </cell>
          <cell r="C1" t="str">
            <v>тонн</v>
          </cell>
          <cell r="D1" t="str">
            <v>долл за тонну</v>
          </cell>
        </row>
        <row r="2">
          <cell r="A2" t="str">
            <v>720410</v>
          </cell>
          <cell r="B2" t="str">
            <v>Лом и отходы литейного чугуна</v>
          </cell>
          <cell r="C2">
            <v>7579</v>
          </cell>
          <cell r="D2">
            <v>76</v>
          </cell>
        </row>
        <row r="3">
          <cell r="A3" t="str">
            <v>720421</v>
          </cell>
          <cell r="B3" t="str">
            <v>ОТХОДЫ И ЛОМ ЛЕГИРОВАННОЙ, КОРРОЗИОНОСТОЙКОЙ [НЕРЖАВЕЮЩЕЙ] СТАЛИ</v>
          </cell>
          <cell r="C3">
            <v>15129</v>
          </cell>
          <cell r="D3">
            <v>742</v>
          </cell>
        </row>
        <row r="4">
          <cell r="A4" t="str">
            <v>720429</v>
          </cell>
          <cell r="B4" t="str">
            <v>Лом другой легированной стали</v>
          </cell>
          <cell r="C4">
            <v>12825</v>
          </cell>
          <cell r="D4">
            <v>119</v>
          </cell>
        </row>
        <row r="5">
          <cell r="A5" t="str">
            <v>720441</v>
          </cell>
          <cell r="B5" t="str">
            <v>ТОКАРНАЯ СТРУЖКА, ОБРЕЗКИ, ОБЛОМКИ, ОТХОДЫ ФРЕЗЕРНОГО ПРОИЗВОДСТВА, ОПИЛКИ, ОТХОДЫ ОБРЕЗКИ И ШТАМПОВКИ, ПАКЕТИРОВАННЫЕ ИЛИ НЕПАКЕТИРОВАННЫЕ</v>
          </cell>
          <cell r="C5">
            <v>19681</v>
          </cell>
          <cell r="D5">
            <v>55</v>
          </cell>
        </row>
        <row r="6">
          <cell r="A6" t="str">
            <v>720449</v>
          </cell>
          <cell r="B6" t="str">
            <v>ПРОЧИЕ ОТХОДЫ И ЛОМ ЧЕРНЫХ МЕТАЛЛОВ</v>
          </cell>
          <cell r="C6">
            <v>345408</v>
          </cell>
          <cell r="D6">
            <v>74</v>
          </cell>
        </row>
        <row r="7">
          <cell r="A7" t="str">
            <v>720450</v>
          </cell>
          <cell r="B7" t="str">
            <v>СЛИТКИ ЧЕРНЫХ МЕТАЛЛОВ ДЛЯ ПЕРЕПЛАВКИ (ШИХТОВЫЕ СЛИТКИ)</v>
          </cell>
          <cell r="C7">
            <v>856</v>
          </cell>
          <cell r="D7">
            <v>161</v>
          </cell>
        </row>
      </sheetData>
      <sheetData sheetId="4" refreshError="1">
        <row r="1">
          <cell r="A1" t="str">
            <v>G202</v>
          </cell>
          <cell r="B1" t="str">
            <v>G2021</v>
          </cell>
          <cell r="C1" t="str">
            <v>тонн</v>
          </cell>
          <cell r="D1" t="str">
            <v>долл за тонну</v>
          </cell>
        </row>
        <row r="2">
          <cell r="A2" t="str">
            <v>ДАФ</v>
          </cell>
          <cell r="B2" t="str">
            <v>ЗАБАЙКАЛЬСК</v>
          </cell>
          <cell r="C2">
            <v>5761</v>
          </cell>
          <cell r="D2">
            <v>63</v>
          </cell>
        </row>
        <row r="3">
          <cell r="A3" t="str">
            <v>ДАФ</v>
          </cell>
          <cell r="B3" t="str">
            <v xml:space="preserve"> ПЕЧОРЫ</v>
          </cell>
          <cell r="C3">
            <v>3790</v>
          </cell>
          <cell r="D3">
            <v>67</v>
          </cell>
        </row>
        <row r="4">
          <cell r="A4" t="str">
            <v>ДАФ</v>
          </cell>
          <cell r="B4" t="str">
            <v>ГРОДЕКОВО</v>
          </cell>
          <cell r="C4">
            <v>2169</v>
          </cell>
          <cell r="D4">
            <v>77</v>
          </cell>
        </row>
        <row r="5">
          <cell r="A5" t="str">
            <v>ДАФ</v>
          </cell>
          <cell r="B5" t="str">
            <v>ИВАНГОРОД</v>
          </cell>
          <cell r="C5">
            <v>2057</v>
          </cell>
          <cell r="D5">
            <v>83</v>
          </cell>
        </row>
        <row r="6">
          <cell r="A6" t="str">
            <v>ДАФ</v>
          </cell>
          <cell r="B6" t="str">
            <v>ПЕЧОРЫ</v>
          </cell>
          <cell r="C6">
            <v>1880</v>
          </cell>
          <cell r="D6">
            <v>63</v>
          </cell>
        </row>
        <row r="7">
          <cell r="A7" t="str">
            <v>ДАФ</v>
          </cell>
          <cell r="B7" t="str">
            <v>ВЯРТСИЛЯ</v>
          </cell>
          <cell r="C7">
            <v>1537</v>
          </cell>
          <cell r="D7">
            <v>73</v>
          </cell>
        </row>
        <row r="8">
          <cell r="A8" t="str">
            <v>ДАФ</v>
          </cell>
          <cell r="B8" t="str">
            <v>-СВЕТОГОРСК</v>
          </cell>
          <cell r="C8">
            <v>1380</v>
          </cell>
          <cell r="D8">
            <v>85</v>
          </cell>
        </row>
        <row r="9">
          <cell r="A9" t="str">
            <v>ДАФ</v>
          </cell>
          <cell r="B9" t="str">
            <v xml:space="preserve"> ПЫТАЛОВО</v>
          </cell>
          <cell r="C9">
            <v>1270</v>
          </cell>
          <cell r="D9">
            <v>65</v>
          </cell>
        </row>
        <row r="10">
          <cell r="A10" t="str">
            <v>ДАФ</v>
          </cell>
          <cell r="B10" t="str">
            <v>-ВЯРТСИЛЯ</v>
          </cell>
          <cell r="C10">
            <v>1143</v>
          </cell>
          <cell r="D10">
            <v>80</v>
          </cell>
        </row>
        <row r="11">
          <cell r="A11" t="str">
            <v>ДАФ</v>
          </cell>
          <cell r="B11" t="str">
            <v>СКАНГАЛИ</v>
          </cell>
          <cell r="C11">
            <v>1046</v>
          </cell>
          <cell r="D11">
            <v>41</v>
          </cell>
        </row>
        <row r="12">
          <cell r="A12" t="str">
            <v>ДАФ</v>
          </cell>
          <cell r="B12" t="str">
            <v xml:space="preserve"> СТ.СВЕТОГОРСК</v>
          </cell>
          <cell r="C12">
            <v>1002</v>
          </cell>
          <cell r="D12">
            <v>79</v>
          </cell>
        </row>
        <row r="13">
          <cell r="A13" t="str">
            <v>ДАФ</v>
          </cell>
          <cell r="B13" t="str">
            <v>ПОСИНЬ</v>
          </cell>
          <cell r="C13">
            <v>982</v>
          </cell>
          <cell r="D13">
            <v>68</v>
          </cell>
        </row>
        <row r="14">
          <cell r="A14" t="str">
            <v>ДАФ</v>
          </cell>
          <cell r="B14" t="str">
            <v>СЕБЕЖ</v>
          </cell>
          <cell r="C14">
            <v>926</v>
          </cell>
          <cell r="D14">
            <v>54</v>
          </cell>
        </row>
        <row r="15">
          <cell r="A15" t="str">
            <v>ДАФ</v>
          </cell>
          <cell r="B15" t="str">
            <v>МАНЬЧЖУРИЯ</v>
          </cell>
          <cell r="C15">
            <v>824</v>
          </cell>
          <cell r="D15">
            <v>41</v>
          </cell>
        </row>
        <row r="16">
          <cell r="A16" t="str">
            <v>ДАФ</v>
          </cell>
          <cell r="B16" t="str">
            <v xml:space="preserve"> ГРАНИЦА РФ</v>
          </cell>
          <cell r="C16">
            <v>800</v>
          </cell>
          <cell r="D16">
            <v>62</v>
          </cell>
        </row>
        <row r="17">
          <cell r="A17" t="str">
            <v>ДАФ</v>
          </cell>
          <cell r="B17" t="str">
            <v xml:space="preserve"> СТ.БУСЛОВСКАЯ</v>
          </cell>
          <cell r="C17">
            <v>630</v>
          </cell>
          <cell r="D17">
            <v>78</v>
          </cell>
        </row>
        <row r="18">
          <cell r="A18" t="str">
            <v>ДАФ</v>
          </cell>
          <cell r="B18" t="str">
            <v>-СТ.СВЕТОГОРСК</v>
          </cell>
          <cell r="C18">
            <v>595</v>
          </cell>
          <cell r="D18">
            <v>75</v>
          </cell>
        </row>
        <row r="19">
          <cell r="A19" t="str">
            <v>ДАФ</v>
          </cell>
          <cell r="B19" t="str">
            <v>Г. МАНЬЧЖУРИЯ.</v>
          </cell>
          <cell r="C19">
            <v>475</v>
          </cell>
          <cell r="D19">
            <v>80</v>
          </cell>
        </row>
        <row r="20">
          <cell r="A20" t="str">
            <v>ДАФ</v>
          </cell>
          <cell r="B20" t="str">
            <v>СТ.ПЕЧОРЫ-ПСКОВСКИЕ</v>
          </cell>
          <cell r="C20">
            <v>452</v>
          </cell>
          <cell r="D20">
            <v>57</v>
          </cell>
        </row>
        <row r="21">
          <cell r="A21" t="str">
            <v>ДАФ</v>
          </cell>
          <cell r="B21" t="str">
            <v>ПОСЕНЬ</v>
          </cell>
          <cell r="C21">
            <v>450</v>
          </cell>
          <cell r="D21">
            <v>56</v>
          </cell>
        </row>
        <row r="22">
          <cell r="A22" t="str">
            <v>ДАФ</v>
          </cell>
          <cell r="B22" t="str">
            <v>КРАСНЫЙ ХУТОР</v>
          </cell>
          <cell r="C22">
            <v>380</v>
          </cell>
          <cell r="D22">
            <v>83</v>
          </cell>
        </row>
        <row r="23">
          <cell r="A23" t="str">
            <v>ДАФ</v>
          </cell>
          <cell r="B23" t="str">
            <v>ПЫТАЛОВ</v>
          </cell>
          <cell r="C23">
            <v>377</v>
          </cell>
          <cell r="D23">
            <v>58</v>
          </cell>
        </row>
        <row r="24">
          <cell r="A24" t="str">
            <v>ДАФ</v>
          </cell>
          <cell r="B24" t="str">
            <v xml:space="preserve"> СКАНГАЛИ</v>
          </cell>
          <cell r="C24">
            <v>368</v>
          </cell>
          <cell r="D24">
            <v>67</v>
          </cell>
        </row>
        <row r="25">
          <cell r="A25" t="str">
            <v>ДАФ</v>
          </cell>
          <cell r="B25" t="str">
            <v>СВЕТОГОРСК-ИМАТРАНКОСКИ</v>
          </cell>
          <cell r="C25">
            <v>331</v>
          </cell>
          <cell r="D25">
            <v>86</v>
          </cell>
        </row>
        <row r="26">
          <cell r="A26" t="str">
            <v>ДАФ</v>
          </cell>
          <cell r="B26" t="str">
            <v xml:space="preserve"> ИВАНГОРОД</v>
          </cell>
          <cell r="C26">
            <v>306</v>
          </cell>
          <cell r="D26">
            <v>64</v>
          </cell>
        </row>
        <row r="27">
          <cell r="A27" t="str">
            <v>ДАФ</v>
          </cell>
          <cell r="B27" t="str">
            <v>-СОВЕТСК</v>
          </cell>
          <cell r="C27">
            <v>275</v>
          </cell>
          <cell r="D27">
            <v>57</v>
          </cell>
        </row>
        <row r="28">
          <cell r="A28" t="str">
            <v>ДАФ</v>
          </cell>
          <cell r="B28" t="str">
            <v>МУУГА</v>
          </cell>
          <cell r="C28">
            <v>255</v>
          </cell>
          <cell r="D28">
            <v>88</v>
          </cell>
        </row>
        <row r="29">
          <cell r="A29" t="str">
            <v>ДАФ</v>
          </cell>
          <cell r="B29" t="str">
            <v>КРАСНОЕ</v>
          </cell>
          <cell r="C29">
            <v>250</v>
          </cell>
          <cell r="D29">
            <v>58</v>
          </cell>
        </row>
        <row r="30">
          <cell r="A30" t="str">
            <v>ДАФ</v>
          </cell>
          <cell r="B30" t="str">
            <v>СВЕТОГОРСК</v>
          </cell>
          <cell r="C30">
            <v>247</v>
          </cell>
          <cell r="D30">
            <v>67</v>
          </cell>
        </row>
        <row r="31">
          <cell r="A31" t="str">
            <v>ДАФ</v>
          </cell>
          <cell r="B31" t="str">
            <v>БЛАГОВЕЩЕНСК</v>
          </cell>
          <cell r="C31">
            <v>238</v>
          </cell>
          <cell r="D31">
            <v>96</v>
          </cell>
        </row>
        <row r="32">
          <cell r="A32" t="str">
            <v>ДАФ</v>
          </cell>
          <cell r="B32" t="str">
            <v>-БУСЛАВСКАЯ</v>
          </cell>
          <cell r="C32">
            <v>222</v>
          </cell>
          <cell r="D32">
            <v>76</v>
          </cell>
        </row>
        <row r="33">
          <cell r="A33" t="str">
            <v>ДАФ</v>
          </cell>
          <cell r="B33" t="str">
            <v xml:space="preserve"> БУСЛОВСКАЯ</v>
          </cell>
          <cell r="C33">
            <v>219</v>
          </cell>
          <cell r="D33">
            <v>67</v>
          </cell>
        </row>
        <row r="34">
          <cell r="A34" t="str">
            <v>ДАФ</v>
          </cell>
          <cell r="B34" t="str">
            <v>ГУДОГАЙ</v>
          </cell>
          <cell r="C34">
            <v>203</v>
          </cell>
          <cell r="D34">
            <v>45</v>
          </cell>
        </row>
        <row r="35">
          <cell r="A35" t="str">
            <v>ДАФ</v>
          </cell>
          <cell r="B35" t="str">
            <v xml:space="preserve"> ИВАН-ГОРОД</v>
          </cell>
          <cell r="C35">
            <v>201</v>
          </cell>
          <cell r="D35">
            <v>72</v>
          </cell>
        </row>
        <row r="36">
          <cell r="A36" t="str">
            <v>ДАФ</v>
          </cell>
          <cell r="B36" t="str">
            <v xml:space="preserve"> СВЕТОГОРСК</v>
          </cell>
          <cell r="C36">
            <v>195</v>
          </cell>
          <cell r="D36">
            <v>80</v>
          </cell>
        </row>
        <row r="37">
          <cell r="A37" t="str">
            <v>ДАФ</v>
          </cell>
          <cell r="B37" t="str">
            <v>СТ.ПОСИНЬ</v>
          </cell>
          <cell r="C37">
            <v>183</v>
          </cell>
          <cell r="D37">
            <v>53</v>
          </cell>
        </row>
        <row r="38">
          <cell r="A38" t="str">
            <v>ДАФ</v>
          </cell>
          <cell r="B38" t="str">
            <v xml:space="preserve"> СТ.ИВАНГОРОД-НАРВСКИЙ</v>
          </cell>
          <cell r="C38">
            <v>182</v>
          </cell>
          <cell r="D38">
            <v>73</v>
          </cell>
        </row>
        <row r="39">
          <cell r="A39" t="str">
            <v>ДАФ</v>
          </cell>
          <cell r="B39" t="str">
            <v>ПОСИНЬ-ЭКСП</v>
          </cell>
          <cell r="C39">
            <v>175</v>
          </cell>
          <cell r="D39">
            <v>40</v>
          </cell>
        </row>
        <row r="40">
          <cell r="A40" t="str">
            <v>ДАФ</v>
          </cell>
          <cell r="B40" t="str">
            <v xml:space="preserve">  ИВАНГОРОД</v>
          </cell>
          <cell r="C40">
            <v>160</v>
          </cell>
          <cell r="D40">
            <v>90</v>
          </cell>
        </row>
        <row r="41">
          <cell r="A41" t="str">
            <v>ДАФ</v>
          </cell>
          <cell r="B41" t="str">
            <v>КАЛИНИНГРАД</v>
          </cell>
          <cell r="C41">
            <v>153</v>
          </cell>
          <cell r="D41">
            <v>25</v>
          </cell>
        </row>
        <row r="42">
          <cell r="A42" t="str">
            <v>ДАФ</v>
          </cell>
          <cell r="B42" t="str">
            <v>БУСЛОВСКАЯ</v>
          </cell>
          <cell r="C42">
            <v>150</v>
          </cell>
          <cell r="D42">
            <v>83</v>
          </cell>
        </row>
        <row r="43">
          <cell r="A43" t="str">
            <v>ДАФ</v>
          </cell>
          <cell r="B43" t="str">
            <v>ЗАБАЙКАЛЬСКИЙ</v>
          </cell>
          <cell r="C43">
            <v>142</v>
          </cell>
          <cell r="D43">
            <v>40</v>
          </cell>
        </row>
        <row r="44">
          <cell r="A44" t="str">
            <v>ДАФ</v>
          </cell>
          <cell r="B44" t="str">
            <v xml:space="preserve"> - РФ</v>
          </cell>
          <cell r="C44">
            <v>140</v>
          </cell>
          <cell r="D44">
            <v>67</v>
          </cell>
        </row>
        <row r="45">
          <cell r="A45" t="str">
            <v>ДАФ</v>
          </cell>
          <cell r="B45" t="str">
            <v>СВЕТОГОРСК/ИМАТРАНКОСКИ</v>
          </cell>
          <cell r="C45">
            <v>132</v>
          </cell>
          <cell r="D45">
            <v>95</v>
          </cell>
        </row>
        <row r="46">
          <cell r="A46" t="str">
            <v>ДАФ</v>
          </cell>
          <cell r="B46" t="str">
            <v>СУЙФЭНЬХЭ</v>
          </cell>
          <cell r="C46">
            <v>127</v>
          </cell>
          <cell r="D46">
            <v>70</v>
          </cell>
        </row>
        <row r="47">
          <cell r="A47" t="str">
            <v>ДАФ</v>
          </cell>
          <cell r="B47" t="str">
            <v xml:space="preserve"> ВЯРТСИЛЯ</v>
          </cell>
          <cell r="C47">
            <v>120</v>
          </cell>
          <cell r="D47">
            <v>75</v>
          </cell>
        </row>
        <row r="48">
          <cell r="A48" t="str">
            <v>ДАФ</v>
          </cell>
          <cell r="B48" t="str">
            <v>МАНЧЖУРИЯ</v>
          </cell>
          <cell r="C48">
            <v>119</v>
          </cell>
          <cell r="D48">
            <v>55</v>
          </cell>
        </row>
        <row r="49">
          <cell r="A49" t="str">
            <v>ДАФ</v>
          </cell>
          <cell r="B49" t="str">
            <v>ПЫТАЛОВО</v>
          </cell>
          <cell r="C49">
            <v>116</v>
          </cell>
          <cell r="D49">
            <v>77</v>
          </cell>
        </row>
        <row r="50">
          <cell r="A50" t="str">
            <v>ДАФ</v>
          </cell>
          <cell r="B50" t="str">
            <v>БУСЛАВСКАЯ</v>
          </cell>
          <cell r="C50">
            <v>110</v>
          </cell>
          <cell r="D50">
            <v>70</v>
          </cell>
        </row>
        <row r="51">
          <cell r="A51" t="str">
            <v>ДАФ</v>
          </cell>
          <cell r="B51" t="str">
            <v>ПОЛТАВКА</v>
          </cell>
          <cell r="C51">
            <v>103</v>
          </cell>
          <cell r="D51">
            <v>55</v>
          </cell>
        </row>
        <row r="52">
          <cell r="A52" t="str">
            <v>ДАФ</v>
          </cell>
          <cell r="B52" t="str">
            <v>CВЕТОГОРСК</v>
          </cell>
          <cell r="C52">
            <v>101</v>
          </cell>
          <cell r="D52">
            <v>95</v>
          </cell>
        </row>
        <row r="53">
          <cell r="A53" t="str">
            <v>ДАФ</v>
          </cell>
          <cell r="B53" t="str">
            <v>ПЕЧОРСКАЯ</v>
          </cell>
          <cell r="C53">
            <v>95</v>
          </cell>
          <cell r="D53">
            <v>74</v>
          </cell>
        </row>
        <row r="54">
          <cell r="A54" t="str">
            <v>ДАФ</v>
          </cell>
          <cell r="B54" t="str">
            <v>ДУНИН</v>
          </cell>
          <cell r="C54">
            <v>94</v>
          </cell>
          <cell r="D54">
            <v>90</v>
          </cell>
        </row>
        <row r="55">
          <cell r="A55" t="str">
            <v>ДАФ</v>
          </cell>
          <cell r="B55" t="str">
            <v xml:space="preserve"> СТ.ПЕЧОРЫ-ПСКОВСКИЕ</v>
          </cell>
          <cell r="C55">
            <v>92</v>
          </cell>
          <cell r="D55">
            <v>56</v>
          </cell>
        </row>
        <row r="56">
          <cell r="A56" t="str">
            <v>ДАФ</v>
          </cell>
          <cell r="B56" t="str">
            <v xml:space="preserve"> СОВЕТСК</v>
          </cell>
          <cell r="C56">
            <v>85</v>
          </cell>
          <cell r="D56">
            <v>59</v>
          </cell>
        </row>
        <row r="57">
          <cell r="A57" t="str">
            <v>ДАФ</v>
          </cell>
          <cell r="B57" t="str">
            <v>НАРВА</v>
          </cell>
          <cell r="C57">
            <v>80</v>
          </cell>
          <cell r="D57">
            <v>90</v>
          </cell>
        </row>
        <row r="58">
          <cell r="A58" t="str">
            <v>ДАФ</v>
          </cell>
          <cell r="B58" t="str">
            <v>- СОВЕТСК</v>
          </cell>
          <cell r="C58">
            <v>73</v>
          </cell>
          <cell r="D58">
            <v>58</v>
          </cell>
        </row>
        <row r="59">
          <cell r="A59" t="str">
            <v>ДАФ</v>
          </cell>
          <cell r="B59" t="str">
            <v xml:space="preserve"> Г.МАНЬЧЖУРИЯ</v>
          </cell>
          <cell r="C59">
            <v>73</v>
          </cell>
          <cell r="D59">
            <v>40</v>
          </cell>
        </row>
        <row r="60">
          <cell r="A60" t="str">
            <v>ДАФ</v>
          </cell>
          <cell r="B60" t="str">
            <v xml:space="preserve"> СТ.ВЯРТСИЛЯ</v>
          </cell>
          <cell r="C60">
            <v>65</v>
          </cell>
          <cell r="D60">
            <v>83</v>
          </cell>
        </row>
        <row r="61">
          <cell r="A61" t="str">
            <v>ДАФ</v>
          </cell>
          <cell r="B61" t="str">
            <v>ВЯРТСИЛЯ-НИИРАЛА</v>
          </cell>
          <cell r="C61">
            <v>60</v>
          </cell>
          <cell r="D61">
            <v>90</v>
          </cell>
        </row>
        <row r="62">
          <cell r="A62" t="str">
            <v>ДАФ</v>
          </cell>
          <cell r="B62" t="str">
            <v>ПЕЧОРЫ ПСКОВСКИЕ</v>
          </cell>
          <cell r="C62">
            <v>51</v>
          </cell>
          <cell r="D62">
            <v>80</v>
          </cell>
        </row>
        <row r="63">
          <cell r="A63" t="str">
            <v>ДАФ</v>
          </cell>
          <cell r="B63" t="str">
            <v xml:space="preserve"> СТ. ИВАН-ГОРОД НАРВСКИЙ</v>
          </cell>
          <cell r="C63">
            <v>50</v>
          </cell>
          <cell r="D63">
            <v>78</v>
          </cell>
        </row>
        <row r="64">
          <cell r="A64" t="str">
            <v>ДАФ</v>
          </cell>
          <cell r="B64" t="str">
            <v xml:space="preserve"> ПОСИНЬ</v>
          </cell>
          <cell r="C64">
            <v>40</v>
          </cell>
          <cell r="D64">
            <v>44</v>
          </cell>
        </row>
        <row r="65">
          <cell r="A65" t="str">
            <v>ДАФ</v>
          </cell>
          <cell r="B65" t="str">
            <v xml:space="preserve"> МАНЬЧЖУРИЯ</v>
          </cell>
          <cell r="C65">
            <v>8</v>
          </cell>
          <cell r="D65">
            <v>20</v>
          </cell>
        </row>
        <row r="66">
          <cell r="A66" t="str">
            <v>ДАФ</v>
          </cell>
          <cell r="B66" t="str">
            <v xml:space="preserve"> ТОРФЯНОВКА</v>
          </cell>
          <cell r="C66">
            <v>6</v>
          </cell>
          <cell r="D66">
            <v>80</v>
          </cell>
        </row>
        <row r="67">
          <cell r="A67" t="str">
            <v>ДАФ</v>
          </cell>
          <cell r="B67" t="str">
            <v xml:space="preserve">   Г.МАНЬЧЖУРИЯ</v>
          </cell>
          <cell r="C67">
            <v>0</v>
          </cell>
          <cell r="D67">
            <v>20</v>
          </cell>
        </row>
        <row r="68">
          <cell r="A68" t="str">
            <v>ДДУ</v>
          </cell>
          <cell r="B68" t="str">
            <v>АРГУНЬ</v>
          </cell>
          <cell r="C68">
            <v>52</v>
          </cell>
          <cell r="D68">
            <v>67</v>
          </cell>
        </row>
        <row r="69">
          <cell r="A69" t="str">
            <v>ЕХВ</v>
          </cell>
          <cell r="B69" t="str">
            <v>БЛАГОВЕЩЕНСК</v>
          </cell>
          <cell r="C69">
            <v>885</v>
          </cell>
          <cell r="D69">
            <v>89</v>
          </cell>
        </row>
        <row r="70">
          <cell r="A70" t="str">
            <v>ЕХВ</v>
          </cell>
          <cell r="B70" t="str">
            <v xml:space="preserve"> ЛАХДЕНПОХЬЯ</v>
          </cell>
          <cell r="C70">
            <v>130</v>
          </cell>
          <cell r="D70">
            <v>43</v>
          </cell>
        </row>
        <row r="71">
          <cell r="A71" t="str">
            <v>СИП</v>
          </cell>
          <cell r="B71" t="str">
            <v>НОВОРОССИЙСК</v>
          </cell>
          <cell r="C71">
            <v>800</v>
          </cell>
          <cell r="D71">
            <v>75</v>
          </cell>
        </row>
        <row r="72">
          <cell r="A72" t="str">
            <v>СИП</v>
          </cell>
          <cell r="B72" t="str">
            <v>МУУГА</v>
          </cell>
          <cell r="C72">
            <v>191</v>
          </cell>
          <cell r="D72">
            <v>99</v>
          </cell>
        </row>
        <row r="73">
          <cell r="A73" t="str">
            <v>СИП</v>
          </cell>
          <cell r="B73" t="str">
            <v>ПЕЧОРА</v>
          </cell>
          <cell r="C73">
            <v>153</v>
          </cell>
          <cell r="D73">
            <v>90</v>
          </cell>
        </row>
        <row r="74">
          <cell r="A74" t="str">
            <v>СИФ</v>
          </cell>
          <cell r="B74" t="str">
            <v>ХЭЙХЭ</v>
          </cell>
          <cell r="C74">
            <v>134</v>
          </cell>
          <cell r="D74">
            <v>105</v>
          </cell>
        </row>
        <row r="75">
          <cell r="A75" t="str">
            <v>СПТ</v>
          </cell>
          <cell r="B75" t="str">
            <v>-С.ПЕТЕРБУРГ</v>
          </cell>
          <cell r="C75">
            <v>8000</v>
          </cell>
          <cell r="D75">
            <v>74</v>
          </cell>
        </row>
        <row r="76">
          <cell r="A76" t="str">
            <v>СПТ</v>
          </cell>
          <cell r="B76" t="str">
            <v>ПОРТ С.ПЕТЕРБУРГ</v>
          </cell>
          <cell r="C76">
            <v>6200</v>
          </cell>
          <cell r="D76">
            <v>74</v>
          </cell>
        </row>
        <row r="77">
          <cell r="A77" t="str">
            <v>СПТ</v>
          </cell>
          <cell r="B77" t="str">
            <v>НОВОРОССИЙСК</v>
          </cell>
          <cell r="C77">
            <v>5125</v>
          </cell>
          <cell r="D77">
            <v>71</v>
          </cell>
        </row>
        <row r="78">
          <cell r="A78" t="str">
            <v>СПТ</v>
          </cell>
          <cell r="B78" t="str">
            <v>ПОРТ С-ПЕТЕРБУРГ</v>
          </cell>
          <cell r="C78">
            <v>3718</v>
          </cell>
          <cell r="D78">
            <v>80</v>
          </cell>
        </row>
        <row r="79">
          <cell r="A79" t="str">
            <v>СПТ</v>
          </cell>
          <cell r="B79" t="str">
            <v>ТУАПСЕ</v>
          </cell>
          <cell r="C79">
            <v>1039</v>
          </cell>
          <cell r="D79">
            <v>83</v>
          </cell>
        </row>
        <row r="80">
          <cell r="A80" t="str">
            <v>СПТ</v>
          </cell>
          <cell r="B80" t="str">
            <v>С-ПЕТЕРБУРГ</v>
          </cell>
          <cell r="C80">
            <v>696</v>
          </cell>
          <cell r="D80">
            <v>78</v>
          </cell>
        </row>
        <row r="81">
          <cell r="A81" t="str">
            <v>СПТ</v>
          </cell>
          <cell r="B81" t="str">
            <v>ХЭЙХЭ</v>
          </cell>
          <cell r="C81">
            <v>195</v>
          </cell>
          <cell r="D81">
            <v>90</v>
          </cell>
        </row>
        <row r="82">
          <cell r="A82" t="str">
            <v>СПТ</v>
          </cell>
          <cell r="B82" t="str">
            <v>КЛАЙПЕДА</v>
          </cell>
          <cell r="C82">
            <v>160</v>
          </cell>
          <cell r="D82">
            <v>70</v>
          </cell>
        </row>
        <row r="83">
          <cell r="A83" t="str">
            <v>СПТ</v>
          </cell>
          <cell r="B83" t="str">
            <v xml:space="preserve"> ПЕЧОРЫ</v>
          </cell>
          <cell r="C83">
            <v>50</v>
          </cell>
          <cell r="D83">
            <v>45</v>
          </cell>
        </row>
        <row r="84">
          <cell r="A84" t="str">
            <v>СПТ</v>
          </cell>
          <cell r="B84" t="str">
            <v>БЛАГОВЕЩЕHСК</v>
          </cell>
          <cell r="C84">
            <v>42</v>
          </cell>
          <cell r="D84">
            <v>110</v>
          </cell>
        </row>
        <row r="85">
          <cell r="A85" t="str">
            <v>СПТ</v>
          </cell>
          <cell r="B85" t="str">
            <v>ЗАБАЙКАЛЬСК</v>
          </cell>
          <cell r="C85">
            <v>15</v>
          </cell>
          <cell r="D85">
            <v>40</v>
          </cell>
        </row>
        <row r="86">
          <cell r="A86" t="str">
            <v>СФР</v>
          </cell>
          <cell r="B86" t="str">
            <v>ГЕНТ</v>
          </cell>
          <cell r="C86">
            <v>5270</v>
          </cell>
          <cell r="D86">
            <v>75</v>
          </cell>
        </row>
        <row r="87">
          <cell r="A87" t="str">
            <v>ФАС</v>
          </cell>
          <cell r="B87" t="str">
            <v>ЕЙСК</v>
          </cell>
          <cell r="C87">
            <v>7591</v>
          </cell>
          <cell r="D87">
            <v>80</v>
          </cell>
        </row>
        <row r="88">
          <cell r="A88" t="str">
            <v>ФАС</v>
          </cell>
          <cell r="B88" t="str">
            <v>ГОРСКАЯ</v>
          </cell>
          <cell r="C88">
            <v>4906</v>
          </cell>
          <cell r="D88">
            <v>72</v>
          </cell>
        </row>
        <row r="89">
          <cell r="A89" t="str">
            <v>ФАС</v>
          </cell>
          <cell r="B89" t="str">
            <v>НОВОРОССИЙСК</v>
          </cell>
          <cell r="C89">
            <v>2300</v>
          </cell>
          <cell r="D89">
            <v>77</v>
          </cell>
        </row>
        <row r="90">
          <cell r="A90" t="str">
            <v>ФАС</v>
          </cell>
          <cell r="B90" t="str">
            <v>-АРХАНГЕЛЬСК</v>
          </cell>
          <cell r="C90">
            <v>1602</v>
          </cell>
          <cell r="D90">
            <v>73</v>
          </cell>
        </row>
        <row r="91">
          <cell r="A91" t="str">
            <v>ФАС</v>
          </cell>
          <cell r="B91" t="str">
            <v>Г.ЕЙСК</v>
          </cell>
          <cell r="C91">
            <v>1589</v>
          </cell>
          <cell r="D91">
            <v>94</v>
          </cell>
        </row>
        <row r="92">
          <cell r="A92" t="str">
            <v>ФАС</v>
          </cell>
          <cell r="B92" t="str">
            <v>ТЕМРЮК</v>
          </cell>
          <cell r="C92">
            <v>988</v>
          </cell>
          <cell r="D92">
            <v>76</v>
          </cell>
        </row>
        <row r="93">
          <cell r="A93" t="str">
            <v>ФАС</v>
          </cell>
          <cell r="B93" t="str">
            <v>АЗОВ</v>
          </cell>
          <cell r="C93">
            <v>907</v>
          </cell>
          <cell r="D93">
            <v>96</v>
          </cell>
        </row>
        <row r="94">
          <cell r="A94" t="str">
            <v>ФАС</v>
          </cell>
          <cell r="B94" t="str">
            <v>КАЛИНИНГРАД</v>
          </cell>
          <cell r="C94">
            <v>830</v>
          </cell>
          <cell r="D94">
            <v>75</v>
          </cell>
        </row>
        <row r="95">
          <cell r="A95" t="str">
            <v>ФАС</v>
          </cell>
          <cell r="B95" t="str">
            <v>ГОPСKАЯ</v>
          </cell>
          <cell r="C95">
            <v>713</v>
          </cell>
          <cell r="D95">
            <v>72</v>
          </cell>
        </row>
        <row r="96">
          <cell r="A96" t="str">
            <v>ФАС</v>
          </cell>
          <cell r="B96" t="str">
            <v>Г.КАЛИНИНГРАД</v>
          </cell>
          <cell r="C96">
            <v>108</v>
          </cell>
          <cell r="D96">
            <v>77</v>
          </cell>
        </row>
        <row r="97">
          <cell r="A97" t="str">
            <v>ФОБ</v>
          </cell>
          <cell r="B97" t="str">
            <v>РОСТОВ</v>
          </cell>
          <cell r="C97">
            <v>14080</v>
          </cell>
          <cell r="D97">
            <v>64</v>
          </cell>
        </row>
        <row r="98">
          <cell r="A98" t="str">
            <v>ФОБ</v>
          </cell>
          <cell r="B98" t="str">
            <v>НОВОРОССИЙСК</v>
          </cell>
          <cell r="C98">
            <v>10619</v>
          </cell>
          <cell r="D98">
            <v>72</v>
          </cell>
        </row>
        <row r="99">
          <cell r="A99" t="str">
            <v>ФОБ</v>
          </cell>
          <cell r="B99" t="str">
            <v>АЗОВ</v>
          </cell>
          <cell r="C99">
            <v>9096</v>
          </cell>
          <cell r="D99">
            <v>87</v>
          </cell>
        </row>
        <row r="100">
          <cell r="A100" t="str">
            <v>ФОБ</v>
          </cell>
          <cell r="B100" t="str">
            <v>КАЛИНИНГРАД</v>
          </cell>
          <cell r="C100">
            <v>8412</v>
          </cell>
          <cell r="D100">
            <v>67</v>
          </cell>
        </row>
        <row r="101">
          <cell r="A101" t="str">
            <v>ФОБ</v>
          </cell>
          <cell r="B101" t="str">
            <v>ВЫБОРГ</v>
          </cell>
          <cell r="C101">
            <v>6939</v>
          </cell>
          <cell r="D101">
            <v>80</v>
          </cell>
        </row>
        <row r="102">
          <cell r="A102" t="str">
            <v>ФОБ</v>
          </cell>
          <cell r="B102" t="str">
            <v>ВОСТОЧНЫЙ</v>
          </cell>
          <cell r="C102">
            <v>6570</v>
          </cell>
          <cell r="D102">
            <v>104</v>
          </cell>
        </row>
        <row r="103">
          <cell r="A103" t="str">
            <v>ФОБ</v>
          </cell>
          <cell r="B103" t="str">
            <v>САНКТ-ПЕТЕРБУРГ</v>
          </cell>
          <cell r="C103">
            <v>6051</v>
          </cell>
          <cell r="D103">
            <v>81</v>
          </cell>
        </row>
        <row r="104">
          <cell r="A104" t="str">
            <v>ФОБ</v>
          </cell>
          <cell r="B104" t="str">
            <v>КОРСАКОВ</v>
          </cell>
          <cell r="C104">
            <v>5800</v>
          </cell>
          <cell r="D104">
            <v>67</v>
          </cell>
        </row>
        <row r="105">
          <cell r="A105" t="str">
            <v>ФОБ</v>
          </cell>
          <cell r="B105" t="str">
            <v>ТАГАНРОГ</v>
          </cell>
          <cell r="C105">
            <v>5757</v>
          </cell>
          <cell r="D105">
            <v>84</v>
          </cell>
        </row>
        <row r="106">
          <cell r="A106" t="str">
            <v>ФОБ</v>
          </cell>
          <cell r="B106" t="str">
            <v>РОСТОВ Н/Д</v>
          </cell>
          <cell r="C106">
            <v>3537</v>
          </cell>
          <cell r="D106">
            <v>47</v>
          </cell>
        </row>
        <row r="107">
          <cell r="A107" t="str">
            <v>ФОБ</v>
          </cell>
          <cell r="B107" t="str">
            <v>СЛАВЯНКА</v>
          </cell>
          <cell r="C107">
            <v>3355</v>
          </cell>
          <cell r="D107">
            <v>97</v>
          </cell>
        </row>
        <row r="108">
          <cell r="A108" t="str">
            <v>ФОБ</v>
          </cell>
          <cell r="B108" t="str">
            <v>ВЛАДИВОСТОК</v>
          </cell>
          <cell r="C108">
            <v>3052</v>
          </cell>
          <cell r="D108">
            <v>92</v>
          </cell>
        </row>
        <row r="109">
          <cell r="A109" t="str">
            <v>ФОБ</v>
          </cell>
          <cell r="B109" t="str">
            <v>МАГАДАН</v>
          </cell>
          <cell r="C109">
            <v>2950</v>
          </cell>
          <cell r="D109">
            <v>60</v>
          </cell>
        </row>
        <row r="110">
          <cell r="A110" t="str">
            <v>ФОБ</v>
          </cell>
          <cell r="B110" t="str">
            <v>С-ПБ</v>
          </cell>
          <cell r="C110">
            <v>2871</v>
          </cell>
          <cell r="D110">
            <v>85</v>
          </cell>
        </row>
        <row r="111">
          <cell r="A111" t="str">
            <v>ФОБ</v>
          </cell>
          <cell r="B111" t="str">
            <v>СОЧИ</v>
          </cell>
          <cell r="C111">
            <v>2604</v>
          </cell>
          <cell r="D111">
            <v>21</v>
          </cell>
        </row>
        <row r="112">
          <cell r="A112" t="str">
            <v>ФОБ</v>
          </cell>
          <cell r="B112" t="str">
            <v>ВАНИНО</v>
          </cell>
          <cell r="C112">
            <v>2596</v>
          </cell>
          <cell r="D112">
            <v>93</v>
          </cell>
        </row>
        <row r="113">
          <cell r="A113" t="str">
            <v>ФОБ</v>
          </cell>
          <cell r="B113" t="str">
            <v>СЛАВЯHКА</v>
          </cell>
          <cell r="C113">
            <v>2496</v>
          </cell>
          <cell r="D113">
            <v>101</v>
          </cell>
        </row>
        <row r="114">
          <cell r="A114" t="str">
            <v>ФОБ</v>
          </cell>
          <cell r="B114" t="str">
            <v>НАХОДКА</v>
          </cell>
          <cell r="C114">
            <v>2266</v>
          </cell>
          <cell r="D114">
            <v>123</v>
          </cell>
        </row>
        <row r="115">
          <cell r="A115" t="str">
            <v>ФОБ</v>
          </cell>
          <cell r="B115" t="str">
            <v>МУРМАНСК</v>
          </cell>
          <cell r="C115">
            <v>1867</v>
          </cell>
          <cell r="D115">
            <v>85</v>
          </cell>
        </row>
        <row r="116">
          <cell r="A116" t="str">
            <v>ФОБ</v>
          </cell>
          <cell r="B116" t="str">
            <v>-АРХАНГЕЛЬСК</v>
          </cell>
          <cell r="C116">
            <v>1800</v>
          </cell>
          <cell r="D116">
            <v>86</v>
          </cell>
        </row>
        <row r="117">
          <cell r="A117" t="str">
            <v>ФОБ</v>
          </cell>
          <cell r="B117" t="str">
            <v>БОЛЬШОЙ КАМЕНЬ</v>
          </cell>
          <cell r="C117">
            <v>1500</v>
          </cell>
          <cell r="D117">
            <v>80</v>
          </cell>
        </row>
        <row r="118">
          <cell r="A118" t="str">
            <v>ФОБ</v>
          </cell>
          <cell r="B118" t="str">
            <v>БОЛЬШОЙ-КАМЕНЬ</v>
          </cell>
          <cell r="C118">
            <v>1400</v>
          </cell>
          <cell r="D118">
            <v>95</v>
          </cell>
        </row>
        <row r="119">
          <cell r="A119" t="str">
            <v>ФОБ</v>
          </cell>
          <cell r="B119" t="str">
            <v>РУДНАЯ ПРИСТАНЬ</v>
          </cell>
          <cell r="C119">
            <v>1200</v>
          </cell>
          <cell r="D119">
            <v>71</v>
          </cell>
        </row>
        <row r="120">
          <cell r="A120" t="str">
            <v>ФОБ</v>
          </cell>
          <cell r="B120" t="str">
            <v>КОЗЬМИНО</v>
          </cell>
          <cell r="C120">
            <v>1199</v>
          </cell>
          <cell r="D120">
            <v>103</v>
          </cell>
        </row>
        <row r="121">
          <cell r="A121" t="str">
            <v>ФОБ</v>
          </cell>
          <cell r="B121" t="str">
            <v>ФОБ ВОСТОЧНЫЙ</v>
          </cell>
          <cell r="C121">
            <v>840</v>
          </cell>
          <cell r="D121">
            <v>87</v>
          </cell>
        </row>
        <row r="122">
          <cell r="A122" t="str">
            <v>ФОБ</v>
          </cell>
          <cell r="B122" t="str">
            <v>П-КАМЧАТСКИЙ</v>
          </cell>
          <cell r="C122">
            <v>307</v>
          </cell>
          <cell r="D122">
            <v>45</v>
          </cell>
        </row>
        <row r="123">
          <cell r="A123" t="str">
            <v>ФСА</v>
          </cell>
          <cell r="B123" t="str">
            <v>САМАРА</v>
          </cell>
          <cell r="C123">
            <v>11032</v>
          </cell>
          <cell r="D123">
            <v>57</v>
          </cell>
        </row>
        <row r="124">
          <cell r="A124" t="str">
            <v>ФСА</v>
          </cell>
          <cell r="B124" t="str">
            <v>ВЛАДИМИР</v>
          </cell>
          <cell r="C124">
            <v>9066</v>
          </cell>
          <cell r="D124">
            <v>66</v>
          </cell>
        </row>
        <row r="125">
          <cell r="A125" t="str">
            <v>ФСА</v>
          </cell>
          <cell r="B125" t="str">
            <v>ПЕНЗА</v>
          </cell>
          <cell r="C125">
            <v>7472</v>
          </cell>
          <cell r="D125">
            <v>59</v>
          </cell>
        </row>
        <row r="126">
          <cell r="A126" t="str">
            <v>ФСА</v>
          </cell>
          <cell r="B126" t="str">
            <v>АСТРАХАНЬ</v>
          </cell>
          <cell r="C126">
            <v>7454</v>
          </cell>
          <cell r="D126">
            <v>65</v>
          </cell>
        </row>
        <row r="127">
          <cell r="A127" t="str">
            <v>ФСА</v>
          </cell>
          <cell r="B127" t="str">
            <v>Н.НОВГОРОД</v>
          </cell>
          <cell r="C127">
            <v>7269</v>
          </cell>
          <cell r="D127">
            <v>57</v>
          </cell>
        </row>
        <row r="128">
          <cell r="A128" t="str">
            <v>ФСА</v>
          </cell>
          <cell r="B128" t="str">
            <v>МОСКВА</v>
          </cell>
          <cell r="C128">
            <v>6896</v>
          </cell>
          <cell r="D128">
            <v>91</v>
          </cell>
        </row>
        <row r="129">
          <cell r="A129" t="str">
            <v>ФСА</v>
          </cell>
          <cell r="B129" t="str">
            <v>Г.ВОЛГОГРАД</v>
          </cell>
          <cell r="C129">
            <v>6067</v>
          </cell>
          <cell r="D129">
            <v>79</v>
          </cell>
        </row>
        <row r="130">
          <cell r="A130" t="str">
            <v>ФСА</v>
          </cell>
          <cell r="B130" t="str">
            <v>СТ.АВТОВО</v>
          </cell>
          <cell r="C130">
            <v>5396</v>
          </cell>
          <cell r="D130">
            <v>90</v>
          </cell>
        </row>
        <row r="131">
          <cell r="A131" t="str">
            <v>ФСА</v>
          </cell>
          <cell r="B131" t="str">
            <v>ЕЙСК</v>
          </cell>
          <cell r="C131">
            <v>5190</v>
          </cell>
          <cell r="D131">
            <v>89</v>
          </cell>
        </row>
        <row r="132">
          <cell r="A132" t="str">
            <v>ФСА</v>
          </cell>
          <cell r="B132" t="str">
            <v xml:space="preserve"> Г.САРАТОВ</v>
          </cell>
          <cell r="C132">
            <v>4955</v>
          </cell>
          <cell r="D132">
            <v>91</v>
          </cell>
        </row>
        <row r="133">
          <cell r="A133" t="str">
            <v>ФСА</v>
          </cell>
          <cell r="B133" t="str">
            <v>БРЯНСК</v>
          </cell>
          <cell r="C133">
            <v>3850</v>
          </cell>
          <cell r="D133">
            <v>78</v>
          </cell>
        </row>
        <row r="134">
          <cell r="A134" t="str">
            <v>ФСА</v>
          </cell>
          <cell r="B134" t="str">
            <v>ЧЕБОКСАРЫ</v>
          </cell>
          <cell r="C134">
            <v>3656</v>
          </cell>
          <cell r="D134">
            <v>74</v>
          </cell>
        </row>
        <row r="135">
          <cell r="A135" t="str">
            <v>ФСА</v>
          </cell>
          <cell r="B135" t="str">
            <v>ПОРТ С-ПЕТЕРБУРГ</v>
          </cell>
          <cell r="C135">
            <v>3363</v>
          </cell>
          <cell r="D135">
            <v>82</v>
          </cell>
        </row>
        <row r="136">
          <cell r="A136" t="str">
            <v>ФСА</v>
          </cell>
          <cell r="B136" t="str">
            <v>БАЛМОШНАЯ</v>
          </cell>
          <cell r="C136">
            <v>3326</v>
          </cell>
          <cell r="D136">
            <v>85</v>
          </cell>
        </row>
        <row r="137">
          <cell r="A137" t="str">
            <v>ФСА</v>
          </cell>
          <cell r="B137" t="str">
            <v>ТУЛА</v>
          </cell>
          <cell r="C137">
            <v>3282</v>
          </cell>
          <cell r="D137">
            <v>50</v>
          </cell>
        </row>
        <row r="138">
          <cell r="A138" t="str">
            <v>ФСА</v>
          </cell>
          <cell r="B138" t="str">
            <v>ВОРОНЕЖ</v>
          </cell>
          <cell r="C138">
            <v>3240</v>
          </cell>
          <cell r="D138">
            <v>62</v>
          </cell>
        </row>
        <row r="139">
          <cell r="A139" t="str">
            <v>ФСА</v>
          </cell>
          <cell r="B139" t="str">
            <v>ЯРОСЛАВЛЬ</v>
          </cell>
          <cell r="C139">
            <v>3213</v>
          </cell>
          <cell r="D139">
            <v>42</v>
          </cell>
        </row>
        <row r="140">
          <cell r="A140" t="str">
            <v>ФСА</v>
          </cell>
          <cell r="B140" t="str">
            <v>СТ.ЕЛЬШАНКА</v>
          </cell>
          <cell r="C140">
            <v>3091</v>
          </cell>
          <cell r="D140">
            <v>62</v>
          </cell>
        </row>
        <row r="141">
          <cell r="A141" t="str">
            <v>ФСА</v>
          </cell>
          <cell r="B141" t="str">
            <v>РЯЗАНЬ</v>
          </cell>
          <cell r="C141">
            <v>3010</v>
          </cell>
          <cell r="D141">
            <v>61</v>
          </cell>
        </row>
        <row r="142">
          <cell r="A142" t="str">
            <v>ФСА</v>
          </cell>
          <cell r="B142" t="str">
            <v>ОРЕЛ</v>
          </cell>
          <cell r="C142">
            <v>2631</v>
          </cell>
          <cell r="D142">
            <v>63</v>
          </cell>
        </row>
        <row r="143">
          <cell r="A143" t="str">
            <v>ФСА</v>
          </cell>
          <cell r="B143" t="str">
            <v>УЛЬЯНОВСК</v>
          </cell>
          <cell r="C143">
            <v>2300</v>
          </cell>
          <cell r="D143">
            <v>60</v>
          </cell>
        </row>
        <row r="144">
          <cell r="A144" t="str">
            <v>ФСА</v>
          </cell>
          <cell r="B144" t="str">
            <v>Г АСТРАХАНЬ</v>
          </cell>
          <cell r="C144">
            <v>2132</v>
          </cell>
          <cell r="D144">
            <v>87</v>
          </cell>
        </row>
        <row r="145">
          <cell r="A145" t="str">
            <v>ФСА</v>
          </cell>
          <cell r="B145" t="str">
            <v>БАТАЙСК</v>
          </cell>
          <cell r="C145">
            <v>1994</v>
          </cell>
          <cell r="D145">
            <v>76</v>
          </cell>
        </row>
        <row r="146">
          <cell r="A146" t="str">
            <v>ФСА</v>
          </cell>
          <cell r="B146" t="str">
            <v>ТВЕРЬ</v>
          </cell>
          <cell r="C146">
            <v>1980</v>
          </cell>
          <cell r="D146">
            <v>67</v>
          </cell>
        </row>
        <row r="147">
          <cell r="A147" t="str">
            <v>ФСА</v>
          </cell>
          <cell r="B147" t="str">
            <v xml:space="preserve"> САНКТ-ПЕТЕРБУРГ</v>
          </cell>
          <cell r="C147">
            <v>1820</v>
          </cell>
          <cell r="D147">
            <v>78</v>
          </cell>
        </row>
        <row r="148">
          <cell r="A148" t="str">
            <v>ФСА</v>
          </cell>
          <cell r="B148" t="str">
            <v>КОЛОМНА</v>
          </cell>
          <cell r="C148">
            <v>1493</v>
          </cell>
          <cell r="D148">
            <v>65</v>
          </cell>
        </row>
        <row r="149">
          <cell r="A149" t="str">
            <v>ФСА</v>
          </cell>
          <cell r="B149" t="str">
            <v>МАЙКОП</v>
          </cell>
          <cell r="C149">
            <v>1341</v>
          </cell>
          <cell r="D149">
            <v>73</v>
          </cell>
        </row>
        <row r="150">
          <cell r="A150" t="str">
            <v>ФСА</v>
          </cell>
          <cell r="B150" t="str">
            <v>НОВОМОСКОВСК</v>
          </cell>
          <cell r="C150">
            <v>1239</v>
          </cell>
          <cell r="D150">
            <v>60</v>
          </cell>
        </row>
        <row r="151">
          <cell r="A151" t="str">
            <v>ФСА</v>
          </cell>
          <cell r="B151" t="str">
            <v>ЧЕРНИКОВКА</v>
          </cell>
          <cell r="C151">
            <v>1220</v>
          </cell>
          <cell r="D151">
            <v>97</v>
          </cell>
        </row>
        <row r="152">
          <cell r="A152" t="str">
            <v>ФСА</v>
          </cell>
          <cell r="B152" t="str">
            <v>C-ПЕТЕРБУРГ</v>
          </cell>
          <cell r="C152">
            <v>1200</v>
          </cell>
          <cell r="D152">
            <v>84</v>
          </cell>
        </row>
        <row r="153">
          <cell r="A153" t="str">
            <v>ФСА</v>
          </cell>
          <cell r="B153" t="str">
            <v>ЙОШКАР-ОЛА</v>
          </cell>
          <cell r="C153">
            <v>1191</v>
          </cell>
          <cell r="D153">
            <v>87</v>
          </cell>
        </row>
        <row r="154">
          <cell r="A154" t="str">
            <v>ФСА</v>
          </cell>
          <cell r="B154" t="str">
            <v>ОРЛОВКА</v>
          </cell>
          <cell r="C154">
            <v>1016</v>
          </cell>
          <cell r="D154">
            <v>81</v>
          </cell>
        </row>
        <row r="155">
          <cell r="A155" t="str">
            <v>ФСА</v>
          </cell>
          <cell r="B155" t="str">
            <v>ЗЕЛЕЦЫНО</v>
          </cell>
          <cell r="C155">
            <v>1000</v>
          </cell>
          <cell r="D155">
            <v>79</v>
          </cell>
        </row>
        <row r="156">
          <cell r="A156" t="str">
            <v>ФСА</v>
          </cell>
          <cell r="B156" t="str">
            <v>ЧЕРДАКЛЫ</v>
          </cell>
          <cell r="C156">
            <v>1000</v>
          </cell>
          <cell r="D156">
            <v>92</v>
          </cell>
        </row>
        <row r="157">
          <cell r="A157" t="str">
            <v>ФСА</v>
          </cell>
          <cell r="B157" t="str">
            <v>КАЛИНИНГРАД</v>
          </cell>
          <cell r="C157">
            <v>969</v>
          </cell>
          <cell r="D157">
            <v>73</v>
          </cell>
        </row>
        <row r="158">
          <cell r="A158" t="str">
            <v>ФСА</v>
          </cell>
          <cell r="B158" t="str">
            <v>НОВОКУЙБЫШЕВСКАЯ</v>
          </cell>
          <cell r="C158">
            <v>902</v>
          </cell>
          <cell r="D158">
            <v>77</v>
          </cell>
        </row>
        <row r="159">
          <cell r="A159" t="str">
            <v>ФСА</v>
          </cell>
          <cell r="B159" t="str">
            <v xml:space="preserve"> СПБ</v>
          </cell>
          <cell r="C159">
            <v>902</v>
          </cell>
          <cell r="D159">
            <v>67</v>
          </cell>
        </row>
        <row r="160">
          <cell r="A160" t="str">
            <v>ФСА</v>
          </cell>
          <cell r="B160" t="str">
            <v>Г.ИВАНОВО</v>
          </cell>
          <cell r="C160">
            <v>896</v>
          </cell>
          <cell r="D160">
            <v>64</v>
          </cell>
        </row>
        <row r="161">
          <cell r="A161" t="str">
            <v>ФСА</v>
          </cell>
          <cell r="B161" t="str">
            <v>ЭЛЕКТРОСТАНЦИЯ</v>
          </cell>
          <cell r="C161">
            <v>862</v>
          </cell>
          <cell r="D161">
            <v>91</v>
          </cell>
        </row>
        <row r="162">
          <cell r="A162" t="str">
            <v>ФСА</v>
          </cell>
          <cell r="B162" t="str">
            <v>ТИХВИН</v>
          </cell>
          <cell r="C162">
            <v>781</v>
          </cell>
          <cell r="D162">
            <v>68</v>
          </cell>
        </row>
        <row r="163">
          <cell r="A163" t="str">
            <v>ФСА</v>
          </cell>
          <cell r="B163" t="str">
            <v>ТЮМЕНЬ</v>
          </cell>
          <cell r="C163">
            <v>720</v>
          </cell>
          <cell r="D163">
            <v>50</v>
          </cell>
        </row>
        <row r="164">
          <cell r="A164" t="str">
            <v>ФСА</v>
          </cell>
          <cell r="B164" t="str">
            <v>Г.ВЛАДИКАВКАЗ</v>
          </cell>
          <cell r="C164">
            <v>655</v>
          </cell>
          <cell r="D164">
            <v>64</v>
          </cell>
        </row>
        <row r="165">
          <cell r="A165" t="str">
            <v>ФСА</v>
          </cell>
          <cell r="B165" t="str">
            <v>-ВЫБОРГ</v>
          </cell>
          <cell r="C165">
            <v>584</v>
          </cell>
          <cell r="D165">
            <v>87</v>
          </cell>
        </row>
        <row r="166">
          <cell r="A166" t="str">
            <v>ФСА</v>
          </cell>
          <cell r="B166" t="str">
            <v>ЛИВНЫ</v>
          </cell>
          <cell r="C166">
            <v>565</v>
          </cell>
          <cell r="D166">
            <v>60</v>
          </cell>
        </row>
        <row r="167">
          <cell r="A167" t="str">
            <v>ФСА</v>
          </cell>
          <cell r="B167" t="str">
            <v>СКАЧКИ С-КАВ</v>
          </cell>
          <cell r="C167">
            <v>541</v>
          </cell>
          <cell r="D167">
            <v>68</v>
          </cell>
        </row>
        <row r="168">
          <cell r="A168" t="str">
            <v>ФСА</v>
          </cell>
          <cell r="B168" t="str">
            <v>УЛЬЯНОВСК 3</v>
          </cell>
          <cell r="C168">
            <v>500</v>
          </cell>
          <cell r="D168">
            <v>85</v>
          </cell>
        </row>
        <row r="169">
          <cell r="A169" t="str">
            <v>ФСА</v>
          </cell>
          <cell r="B169" t="str">
            <v>СТАВРОПОЛЬ</v>
          </cell>
          <cell r="C169">
            <v>497</v>
          </cell>
          <cell r="D169">
            <v>65</v>
          </cell>
        </row>
        <row r="170">
          <cell r="A170" t="str">
            <v>ФСА</v>
          </cell>
          <cell r="B170" t="str">
            <v>ИВАНОВО</v>
          </cell>
          <cell r="C170">
            <v>494</v>
          </cell>
          <cell r="D170">
            <v>63</v>
          </cell>
        </row>
        <row r="171">
          <cell r="A171" t="str">
            <v>ФСА</v>
          </cell>
          <cell r="B171" t="str">
            <v>Г ВОЛГОГРАД</v>
          </cell>
          <cell r="C171">
            <v>452</v>
          </cell>
          <cell r="D171">
            <v>79</v>
          </cell>
        </row>
        <row r="172">
          <cell r="A172" t="str">
            <v>ФСА</v>
          </cell>
          <cell r="B172" t="str">
            <v>ДИМИТРОВГРАД</v>
          </cell>
          <cell r="C172">
            <v>450</v>
          </cell>
          <cell r="D172">
            <v>74</v>
          </cell>
        </row>
        <row r="173">
          <cell r="A173" t="str">
            <v>ФСА</v>
          </cell>
          <cell r="B173" t="str">
            <v>ИГУМНОВО</v>
          </cell>
          <cell r="C173">
            <v>424</v>
          </cell>
          <cell r="D173">
            <v>88</v>
          </cell>
        </row>
        <row r="174">
          <cell r="A174" t="str">
            <v>ФСА</v>
          </cell>
          <cell r="B174" t="str">
            <v>МЦЕНСК</v>
          </cell>
          <cell r="C174">
            <v>403</v>
          </cell>
          <cell r="D174">
            <v>45</v>
          </cell>
        </row>
        <row r="175">
          <cell r="A175" t="str">
            <v>ФСА</v>
          </cell>
          <cell r="B175" t="str">
            <v>ЭЛИСТА</v>
          </cell>
          <cell r="C175">
            <v>400</v>
          </cell>
          <cell r="D175">
            <v>58</v>
          </cell>
        </row>
        <row r="176">
          <cell r="A176" t="str">
            <v>ФСА</v>
          </cell>
          <cell r="B176" t="str">
            <v>Г.ЧИТА</v>
          </cell>
          <cell r="C176">
            <v>385</v>
          </cell>
          <cell r="D176">
            <v>48</v>
          </cell>
        </row>
        <row r="177">
          <cell r="A177" t="str">
            <v>ФСА</v>
          </cell>
          <cell r="B177" t="str">
            <v>СТ.ДЯГИЛЕВО</v>
          </cell>
          <cell r="C177">
            <v>368</v>
          </cell>
          <cell r="D177">
            <v>51</v>
          </cell>
        </row>
        <row r="178">
          <cell r="A178" t="str">
            <v>ФСА</v>
          </cell>
          <cell r="B178" t="str">
            <v>ЕФРЕМОВ</v>
          </cell>
          <cell r="C178">
            <v>320</v>
          </cell>
          <cell r="D178">
            <v>61</v>
          </cell>
        </row>
        <row r="179">
          <cell r="A179" t="str">
            <v>ФСА</v>
          </cell>
          <cell r="B179" t="str">
            <v>ЛЫСЬВА</v>
          </cell>
          <cell r="C179">
            <v>320</v>
          </cell>
          <cell r="D179">
            <v>53</v>
          </cell>
        </row>
        <row r="180">
          <cell r="A180" t="str">
            <v>ФСА</v>
          </cell>
          <cell r="B180" t="str">
            <v xml:space="preserve"> СТ.САПЕРНАЯ</v>
          </cell>
          <cell r="C180">
            <v>315</v>
          </cell>
          <cell r="D180">
            <v>81</v>
          </cell>
        </row>
        <row r="181">
          <cell r="A181" t="str">
            <v>ФСА</v>
          </cell>
          <cell r="B181" t="str">
            <v>КАЗАНЬ</v>
          </cell>
          <cell r="C181">
            <v>300</v>
          </cell>
          <cell r="D181">
            <v>79</v>
          </cell>
        </row>
        <row r="182">
          <cell r="A182" t="str">
            <v>ФСА</v>
          </cell>
          <cell r="B182" t="str">
            <v>ПОГРЕБЫ</v>
          </cell>
          <cell r="C182">
            <v>283</v>
          </cell>
          <cell r="D182">
            <v>89</v>
          </cell>
        </row>
        <row r="183">
          <cell r="A183" t="str">
            <v>ФСА</v>
          </cell>
          <cell r="B183" t="str">
            <v>КЛИНЦЫ</v>
          </cell>
          <cell r="C183">
            <v>278</v>
          </cell>
          <cell r="D183">
            <v>88</v>
          </cell>
        </row>
        <row r="184">
          <cell r="A184" t="str">
            <v>ФСА</v>
          </cell>
          <cell r="B184" t="str">
            <v>В.ВОЛОЧЕК</v>
          </cell>
          <cell r="C184">
            <v>275</v>
          </cell>
          <cell r="D184">
            <v>74</v>
          </cell>
        </row>
        <row r="185">
          <cell r="A185" t="str">
            <v>ФСА</v>
          </cell>
          <cell r="B185" t="str">
            <v>НЕВИННОМЫССК</v>
          </cell>
          <cell r="C185">
            <v>268</v>
          </cell>
          <cell r="D185">
            <v>61</v>
          </cell>
        </row>
        <row r="186">
          <cell r="A186" t="str">
            <v>ФСА</v>
          </cell>
          <cell r="B186" t="str">
            <v>НОГИНСК</v>
          </cell>
          <cell r="C186">
            <v>255</v>
          </cell>
          <cell r="D186">
            <v>68</v>
          </cell>
        </row>
        <row r="187">
          <cell r="A187" t="str">
            <v>ФСА</v>
          </cell>
          <cell r="B187" t="str">
            <v>НАЛЬЧИК</v>
          </cell>
          <cell r="C187">
            <v>242</v>
          </cell>
          <cell r="D187">
            <v>71</v>
          </cell>
        </row>
        <row r="188">
          <cell r="A188" t="str">
            <v>ФСА</v>
          </cell>
          <cell r="B188" t="str">
            <v>МЫТИЩИ</v>
          </cell>
          <cell r="C188">
            <v>241</v>
          </cell>
          <cell r="D188">
            <v>86</v>
          </cell>
        </row>
        <row r="189">
          <cell r="A189" t="str">
            <v>ФСА</v>
          </cell>
          <cell r="B189" t="str">
            <v>КУРСК</v>
          </cell>
          <cell r="C189">
            <v>240</v>
          </cell>
          <cell r="D189">
            <v>55</v>
          </cell>
        </row>
        <row r="190">
          <cell r="A190" t="str">
            <v>ФСА</v>
          </cell>
          <cell r="B190" t="str">
            <v>КУЗНЕЦК</v>
          </cell>
          <cell r="C190">
            <v>230</v>
          </cell>
          <cell r="D190">
            <v>68</v>
          </cell>
        </row>
        <row r="191">
          <cell r="A191" t="str">
            <v>ФСА</v>
          </cell>
          <cell r="B191" t="str">
            <v>ТОРЖОК</v>
          </cell>
          <cell r="C191">
            <v>229</v>
          </cell>
          <cell r="D191">
            <v>70</v>
          </cell>
        </row>
        <row r="192">
          <cell r="A192" t="str">
            <v>ФСА</v>
          </cell>
          <cell r="B192" t="str">
            <v>КОМАРИЧИ</v>
          </cell>
          <cell r="C192">
            <v>229</v>
          </cell>
          <cell r="D192">
            <v>87</v>
          </cell>
        </row>
        <row r="193">
          <cell r="A193" t="str">
            <v>ФСА</v>
          </cell>
          <cell r="B193" t="str">
            <v>СОЛИКАМСК</v>
          </cell>
          <cell r="C193">
            <v>204</v>
          </cell>
          <cell r="D193">
            <v>54</v>
          </cell>
        </row>
        <row r="194">
          <cell r="A194" t="str">
            <v>ФСА</v>
          </cell>
          <cell r="B194" t="str">
            <v>БЕРЕЗНИКИ</v>
          </cell>
          <cell r="C194">
            <v>200</v>
          </cell>
          <cell r="D194">
            <v>94</v>
          </cell>
        </row>
        <row r="195">
          <cell r="A195" t="str">
            <v>ФСА</v>
          </cell>
          <cell r="B195" t="str">
            <v>СЫКТЫВКАР</v>
          </cell>
          <cell r="C195">
            <v>200</v>
          </cell>
          <cell r="D195">
            <v>59</v>
          </cell>
        </row>
        <row r="196">
          <cell r="A196" t="str">
            <v>ФСА</v>
          </cell>
          <cell r="B196" t="str">
            <v>НЕЛИДОВО</v>
          </cell>
          <cell r="C196">
            <v>193</v>
          </cell>
          <cell r="D196">
            <v>74</v>
          </cell>
        </row>
        <row r="197">
          <cell r="A197" t="str">
            <v>ФСА</v>
          </cell>
          <cell r="B197" t="str">
            <v>УHЕЧА</v>
          </cell>
          <cell r="C197">
            <v>193</v>
          </cell>
          <cell r="D197">
            <v>92</v>
          </cell>
        </row>
        <row r="198">
          <cell r="A198" t="str">
            <v>ФСА</v>
          </cell>
          <cell r="B198" t="str">
            <v>РЖЕВ</v>
          </cell>
          <cell r="C198">
            <v>180</v>
          </cell>
          <cell r="D198">
            <v>68</v>
          </cell>
        </row>
        <row r="199">
          <cell r="A199" t="str">
            <v>ФСА</v>
          </cell>
          <cell r="B199" t="str">
            <v xml:space="preserve"> Г. ВОЛОГДА</v>
          </cell>
          <cell r="C199">
            <v>180</v>
          </cell>
          <cell r="D199">
            <v>90</v>
          </cell>
        </row>
        <row r="200">
          <cell r="A200" t="str">
            <v>ФСА</v>
          </cell>
          <cell r="B200" t="str">
            <v>КОВРОВ</v>
          </cell>
          <cell r="C200">
            <v>180</v>
          </cell>
          <cell r="D200">
            <v>74</v>
          </cell>
        </row>
        <row r="201">
          <cell r="A201" t="str">
            <v>ФСА</v>
          </cell>
          <cell r="B201" t="str">
            <v>БЕЖЕЦК</v>
          </cell>
          <cell r="C201">
            <v>174</v>
          </cell>
          <cell r="D201">
            <v>60</v>
          </cell>
        </row>
        <row r="202">
          <cell r="A202" t="str">
            <v>ФСА</v>
          </cell>
          <cell r="B202" t="str">
            <v>РЕУТОВ</v>
          </cell>
          <cell r="C202">
            <v>150</v>
          </cell>
          <cell r="D202">
            <v>83</v>
          </cell>
        </row>
        <row r="203">
          <cell r="A203" t="str">
            <v>ФСА</v>
          </cell>
          <cell r="B203" t="str">
            <v>СТ.ГОЛУТВИН</v>
          </cell>
          <cell r="C203">
            <v>134</v>
          </cell>
          <cell r="D203">
            <v>71</v>
          </cell>
        </row>
        <row r="204">
          <cell r="A204" t="str">
            <v>ФСА</v>
          </cell>
          <cell r="B204" t="str">
            <v>СТ.КАВКАЗСКАЯ</v>
          </cell>
          <cell r="C204">
            <v>132</v>
          </cell>
          <cell r="D204">
            <v>70</v>
          </cell>
        </row>
        <row r="205">
          <cell r="A205" t="str">
            <v>ФСА</v>
          </cell>
          <cell r="B205" t="str">
            <v xml:space="preserve"> С-ПЕТЕРБУРГ</v>
          </cell>
          <cell r="C205">
            <v>115</v>
          </cell>
          <cell r="D205">
            <v>87</v>
          </cell>
        </row>
        <row r="206">
          <cell r="A206" t="str">
            <v>ФСА</v>
          </cell>
          <cell r="B206" t="str">
            <v>ОСТАШКОВ</v>
          </cell>
          <cell r="C206">
            <v>111</v>
          </cell>
          <cell r="D206">
            <v>70</v>
          </cell>
        </row>
        <row r="207">
          <cell r="A207" t="str">
            <v>ФСА</v>
          </cell>
          <cell r="B207" t="str">
            <v>КОСТРОМА</v>
          </cell>
          <cell r="C207">
            <v>110</v>
          </cell>
          <cell r="D207">
            <v>44</v>
          </cell>
        </row>
        <row r="208">
          <cell r="A208" t="str">
            <v>ФСА</v>
          </cell>
          <cell r="B208" t="str">
            <v>БОЛОГОЕ</v>
          </cell>
          <cell r="C208">
            <v>104</v>
          </cell>
          <cell r="D208">
            <v>80</v>
          </cell>
        </row>
        <row r="209">
          <cell r="A209" t="str">
            <v>ФСА</v>
          </cell>
          <cell r="B209" t="str">
            <v>ЗАЛЕГОЩЬ</v>
          </cell>
          <cell r="C209">
            <v>102</v>
          </cell>
          <cell r="D209">
            <v>58</v>
          </cell>
        </row>
        <row r="210">
          <cell r="A210" t="str">
            <v>ФСА</v>
          </cell>
          <cell r="B210" t="str">
            <v>КИМРЫ</v>
          </cell>
          <cell r="C210">
            <v>102</v>
          </cell>
          <cell r="D210">
            <v>68</v>
          </cell>
        </row>
        <row r="211">
          <cell r="A211" t="str">
            <v>ФСА</v>
          </cell>
          <cell r="B211" t="str">
            <v>САНДОВО</v>
          </cell>
          <cell r="C211">
            <v>102</v>
          </cell>
          <cell r="D211">
            <v>78</v>
          </cell>
        </row>
        <row r="212">
          <cell r="A212" t="str">
            <v>ФСА</v>
          </cell>
          <cell r="B212" t="str">
            <v>МИЧУРИНСК</v>
          </cell>
          <cell r="C212">
            <v>96</v>
          </cell>
          <cell r="D212">
            <v>89</v>
          </cell>
        </row>
        <row r="213">
          <cell r="A213" t="str">
            <v>ФСА</v>
          </cell>
          <cell r="B213" t="str">
            <v>Г.РЯЗАНЬ</v>
          </cell>
          <cell r="C213">
            <v>92</v>
          </cell>
          <cell r="D213">
            <v>45</v>
          </cell>
        </row>
        <row r="214">
          <cell r="A214" t="str">
            <v>ФСА</v>
          </cell>
          <cell r="B214" t="str">
            <v>ГЛАЗУНОВКА</v>
          </cell>
          <cell r="C214">
            <v>87</v>
          </cell>
          <cell r="D214">
            <v>61</v>
          </cell>
        </row>
        <row r="215">
          <cell r="A215" t="str">
            <v>ФСА</v>
          </cell>
          <cell r="B215" t="str">
            <v>АЗОВ</v>
          </cell>
          <cell r="C215">
            <v>86</v>
          </cell>
          <cell r="D215">
            <v>75</v>
          </cell>
        </row>
        <row r="216">
          <cell r="A216" t="str">
            <v>ФСА</v>
          </cell>
          <cell r="B216" t="str">
            <v>ЗАБАЙКАЛЬСК</v>
          </cell>
          <cell r="C216">
            <v>83</v>
          </cell>
          <cell r="D216">
            <v>35</v>
          </cell>
        </row>
        <row r="217">
          <cell r="A217" t="str">
            <v>ФСА</v>
          </cell>
          <cell r="B217" t="str">
            <v>ПОЧЕП</v>
          </cell>
          <cell r="C217">
            <v>68</v>
          </cell>
          <cell r="D217">
            <v>99</v>
          </cell>
        </row>
        <row r="218">
          <cell r="A218" t="str">
            <v>ФСА</v>
          </cell>
          <cell r="B218" t="str">
            <v>НОВОЗЫБКОВ</v>
          </cell>
          <cell r="C218">
            <v>67</v>
          </cell>
          <cell r="D218">
            <v>91</v>
          </cell>
        </row>
        <row r="219">
          <cell r="A219" t="str">
            <v>ФСА</v>
          </cell>
          <cell r="B219" t="str">
            <v>УРЖУМКА</v>
          </cell>
          <cell r="C219">
            <v>66</v>
          </cell>
          <cell r="D219">
            <v>87</v>
          </cell>
        </row>
        <row r="220">
          <cell r="A220" t="str">
            <v>ФСА</v>
          </cell>
          <cell r="B220" t="str">
            <v>СТАРИЦА</v>
          </cell>
          <cell r="C220">
            <v>63</v>
          </cell>
          <cell r="D220">
            <v>68</v>
          </cell>
        </row>
        <row r="221">
          <cell r="A221" t="str">
            <v>ФСА</v>
          </cell>
          <cell r="B221" t="str">
            <v>АНОСОВО</v>
          </cell>
          <cell r="C221">
            <v>60</v>
          </cell>
          <cell r="D221">
            <v>94</v>
          </cell>
        </row>
        <row r="222">
          <cell r="A222" t="str">
            <v>ФСА</v>
          </cell>
          <cell r="B222" t="str">
            <v xml:space="preserve"> СТ.ВОЛОГДА-2</v>
          </cell>
          <cell r="C222">
            <v>60</v>
          </cell>
          <cell r="D222">
            <v>73</v>
          </cell>
        </row>
        <row r="223">
          <cell r="A223" t="str">
            <v>ФСА</v>
          </cell>
          <cell r="B223" t="str">
            <v>СВЕТОГОРСК</v>
          </cell>
          <cell r="C223">
            <v>60</v>
          </cell>
          <cell r="D223">
            <v>59</v>
          </cell>
        </row>
        <row r="224">
          <cell r="A224" t="str">
            <v>ФСА</v>
          </cell>
          <cell r="B224" t="str">
            <v>КОЛЬЧУГИНО</v>
          </cell>
          <cell r="C224">
            <v>60</v>
          </cell>
          <cell r="D224">
            <v>84</v>
          </cell>
        </row>
        <row r="225">
          <cell r="A225" t="str">
            <v>ФСА</v>
          </cell>
          <cell r="B225" t="str">
            <v>ОЛЕНИНО</v>
          </cell>
          <cell r="C225">
            <v>60</v>
          </cell>
          <cell r="D225">
            <v>69</v>
          </cell>
        </row>
        <row r="226">
          <cell r="A226" t="str">
            <v>ФСА</v>
          </cell>
          <cell r="B226" t="str">
            <v>АЛЕКСАНДРОВ</v>
          </cell>
          <cell r="C226">
            <v>55</v>
          </cell>
          <cell r="D226">
            <v>71</v>
          </cell>
        </row>
        <row r="227">
          <cell r="A227" t="str">
            <v>ФСА</v>
          </cell>
          <cell r="B227" t="str">
            <v>КАЛЯЗИН</v>
          </cell>
          <cell r="C227">
            <v>51</v>
          </cell>
          <cell r="D227">
            <v>73</v>
          </cell>
        </row>
        <row r="228">
          <cell r="A228" t="str">
            <v>ФСА</v>
          </cell>
          <cell r="B228" t="str">
            <v>ТОРОПЕЦ</v>
          </cell>
          <cell r="C228">
            <v>51</v>
          </cell>
          <cell r="D228">
            <v>69</v>
          </cell>
        </row>
        <row r="229">
          <cell r="A229" t="str">
            <v>ФСА</v>
          </cell>
          <cell r="B229" t="str">
            <v>КАШИН</v>
          </cell>
          <cell r="C229">
            <v>51</v>
          </cell>
          <cell r="D229">
            <v>86</v>
          </cell>
        </row>
        <row r="230">
          <cell r="A230" t="str">
            <v>ФСА</v>
          </cell>
          <cell r="B230" t="str">
            <v>РЕДКИНО</v>
          </cell>
          <cell r="C230">
            <v>51</v>
          </cell>
          <cell r="D230">
            <v>64</v>
          </cell>
        </row>
        <row r="231">
          <cell r="A231" t="str">
            <v>ФСА</v>
          </cell>
          <cell r="B231" t="str">
            <v>НАБ.ЧЕЛНЫ</v>
          </cell>
          <cell r="C231">
            <v>50</v>
          </cell>
          <cell r="D231">
            <v>73</v>
          </cell>
        </row>
        <row r="232">
          <cell r="A232" t="str">
            <v>ФСА</v>
          </cell>
          <cell r="B232" t="str">
            <v>КУВШИНОВО</v>
          </cell>
          <cell r="C232">
            <v>50</v>
          </cell>
          <cell r="D232">
            <v>66</v>
          </cell>
        </row>
        <row r="233">
          <cell r="A233" t="str">
            <v>ФСА</v>
          </cell>
          <cell r="B233" t="str">
            <v>КАЛИНИН</v>
          </cell>
          <cell r="C233">
            <v>49</v>
          </cell>
          <cell r="D233">
            <v>97</v>
          </cell>
        </row>
        <row r="234">
          <cell r="A234" t="str">
            <v>ФСА</v>
          </cell>
          <cell r="B234" t="str">
            <v>АНДРЕАПОЛЬ</v>
          </cell>
          <cell r="C234">
            <v>47</v>
          </cell>
          <cell r="D234">
            <v>64</v>
          </cell>
        </row>
        <row r="235">
          <cell r="A235" t="str">
            <v>ФСА</v>
          </cell>
          <cell r="B235" t="str">
            <v>ВЕРХОВЬЕ</v>
          </cell>
          <cell r="C235">
            <v>45</v>
          </cell>
          <cell r="D235">
            <v>59</v>
          </cell>
        </row>
      </sheetData>
      <sheetData sheetId="5" refreshError="1">
        <row r="1">
          <cell r="A1" t="str">
            <v>долл за тонну</v>
          </cell>
          <cell r="B1" t="str">
            <v>720410</v>
          </cell>
          <cell r="C1" t="str">
            <v>720421</v>
          </cell>
          <cell r="D1" t="str">
            <v>720429</v>
          </cell>
          <cell r="E1" t="str">
            <v>720441</v>
          </cell>
          <cell r="F1" t="str">
            <v>720449</v>
          </cell>
          <cell r="G1" t="str">
            <v>720450</v>
          </cell>
        </row>
        <row r="2">
          <cell r="A2">
            <v>2</v>
          </cell>
          <cell r="B2">
            <v>44</v>
          </cell>
          <cell r="C2">
            <v>0</v>
          </cell>
          <cell r="D2">
            <v>485</v>
          </cell>
          <cell r="E2">
            <v>485</v>
          </cell>
          <cell r="F2">
            <v>3695</v>
          </cell>
        </row>
        <row r="3">
          <cell r="A3">
            <v>3</v>
          </cell>
          <cell r="B3">
            <v>1</v>
          </cell>
          <cell r="C3">
            <v>2172</v>
          </cell>
          <cell r="D3">
            <v>1394</v>
          </cell>
          <cell r="E3">
            <v>2172</v>
          </cell>
          <cell r="F3">
            <v>1394</v>
          </cell>
        </row>
        <row r="4">
          <cell r="A4">
            <v>4</v>
          </cell>
          <cell r="B4">
            <v>2</v>
          </cell>
          <cell r="C4">
            <v>2</v>
          </cell>
          <cell r="D4">
            <v>307</v>
          </cell>
          <cell r="E4">
            <v>5601</v>
          </cell>
          <cell r="F4">
            <v>17250</v>
          </cell>
        </row>
        <row r="5">
          <cell r="A5">
            <v>5</v>
          </cell>
          <cell r="B5">
            <v>861</v>
          </cell>
          <cell r="C5">
            <v>2576</v>
          </cell>
          <cell r="D5">
            <v>2576</v>
          </cell>
          <cell r="E5">
            <v>4304</v>
          </cell>
          <cell r="F5">
            <v>26333</v>
          </cell>
          <cell r="G5">
            <v>564</v>
          </cell>
        </row>
        <row r="6">
          <cell r="A6">
            <v>6</v>
          </cell>
          <cell r="B6">
            <v>1032</v>
          </cell>
          <cell r="C6">
            <v>215</v>
          </cell>
          <cell r="D6">
            <v>1224</v>
          </cell>
          <cell r="E6">
            <v>3022</v>
          </cell>
          <cell r="F6">
            <v>85263</v>
          </cell>
        </row>
        <row r="7">
          <cell r="A7">
            <v>7</v>
          </cell>
          <cell r="B7">
            <v>4294</v>
          </cell>
          <cell r="C7">
            <v>46</v>
          </cell>
          <cell r="D7">
            <v>2254</v>
          </cell>
          <cell r="E7">
            <v>2254</v>
          </cell>
          <cell r="F7">
            <v>80072</v>
          </cell>
        </row>
        <row r="8">
          <cell r="A8">
            <v>8</v>
          </cell>
          <cell r="B8">
            <v>193</v>
          </cell>
          <cell r="C8">
            <v>120</v>
          </cell>
          <cell r="D8">
            <v>2290</v>
          </cell>
          <cell r="E8">
            <v>544</v>
          </cell>
          <cell r="F8">
            <v>66500</v>
          </cell>
        </row>
        <row r="9">
          <cell r="A9">
            <v>9</v>
          </cell>
          <cell r="B9">
            <v>510</v>
          </cell>
          <cell r="C9">
            <v>60</v>
          </cell>
          <cell r="D9">
            <v>791</v>
          </cell>
          <cell r="E9">
            <v>1249</v>
          </cell>
          <cell r="F9">
            <v>48579</v>
          </cell>
          <cell r="G9">
            <v>184</v>
          </cell>
        </row>
        <row r="10">
          <cell r="A10">
            <v>10</v>
          </cell>
          <cell r="B10">
            <v>298</v>
          </cell>
          <cell r="C10">
            <v>118</v>
          </cell>
          <cell r="D10">
            <v>118</v>
          </cell>
          <cell r="E10">
            <v>50</v>
          </cell>
          <cell r="F10">
            <v>10583</v>
          </cell>
        </row>
        <row r="11">
          <cell r="A11">
            <v>11</v>
          </cell>
          <cell r="B11">
            <v>180</v>
          </cell>
          <cell r="C11">
            <v>198</v>
          </cell>
          <cell r="D11">
            <v>198</v>
          </cell>
          <cell r="E11">
            <v>4904</v>
          </cell>
          <cell r="F11">
            <v>4904</v>
          </cell>
        </row>
        <row r="12">
          <cell r="A12">
            <v>12</v>
          </cell>
          <cell r="B12">
            <v>60</v>
          </cell>
          <cell r="C12">
            <v>4100</v>
          </cell>
          <cell r="D12">
            <v>4100</v>
          </cell>
          <cell r="E12">
            <v>61</v>
          </cell>
          <cell r="F12">
            <v>61</v>
          </cell>
        </row>
        <row r="13">
          <cell r="A13">
            <v>13</v>
          </cell>
          <cell r="B13">
            <v>124</v>
          </cell>
          <cell r="C13">
            <v>124</v>
          </cell>
        </row>
        <row r="14">
          <cell r="A14">
            <v>14</v>
          </cell>
          <cell r="B14">
            <v>106</v>
          </cell>
          <cell r="C14">
            <v>10</v>
          </cell>
        </row>
        <row r="15">
          <cell r="A15">
            <v>15</v>
          </cell>
          <cell r="B15">
            <v>2</v>
          </cell>
          <cell r="C15">
            <v>2</v>
          </cell>
          <cell r="D15">
            <v>141</v>
          </cell>
          <cell r="E15">
            <v>750</v>
          </cell>
          <cell r="F15">
            <v>750</v>
          </cell>
        </row>
        <row r="16">
          <cell r="A16">
            <v>16</v>
          </cell>
          <cell r="B16">
            <v>659</v>
          </cell>
          <cell r="C16">
            <v>659</v>
          </cell>
        </row>
        <row r="17">
          <cell r="A17">
            <v>17</v>
          </cell>
          <cell r="B17">
            <v>60</v>
          </cell>
          <cell r="C17">
            <v>60</v>
          </cell>
          <cell r="D17">
            <v>60</v>
          </cell>
        </row>
        <row r="18">
          <cell r="A18">
            <v>18</v>
          </cell>
          <cell r="B18">
            <v>780</v>
          </cell>
          <cell r="C18">
            <v>780</v>
          </cell>
          <cell r="D18">
            <v>780</v>
          </cell>
        </row>
        <row r="19">
          <cell r="A19">
            <v>20</v>
          </cell>
          <cell r="B19">
            <v>134</v>
          </cell>
          <cell r="C19">
            <v>134</v>
          </cell>
        </row>
        <row r="20">
          <cell r="A20">
            <v>21</v>
          </cell>
          <cell r="B20">
            <v>130</v>
          </cell>
          <cell r="C20">
            <v>130</v>
          </cell>
          <cell r="D20">
            <v>130</v>
          </cell>
        </row>
        <row r="21">
          <cell r="A21">
            <v>23</v>
          </cell>
          <cell r="B21">
            <v>51</v>
          </cell>
          <cell r="C21">
            <v>51</v>
          </cell>
        </row>
        <row r="22">
          <cell r="A22">
            <v>25</v>
          </cell>
          <cell r="B22">
            <v>18</v>
          </cell>
          <cell r="C22">
            <v>18</v>
          </cell>
        </row>
        <row r="23">
          <cell r="A23">
            <v>27</v>
          </cell>
          <cell r="B23">
            <v>144</v>
          </cell>
          <cell r="C23">
            <v>144</v>
          </cell>
        </row>
        <row r="24">
          <cell r="A24">
            <v>30</v>
          </cell>
          <cell r="B24">
            <v>5</v>
          </cell>
          <cell r="C24">
            <v>5</v>
          </cell>
        </row>
        <row r="25">
          <cell r="A25">
            <v>32</v>
          </cell>
          <cell r="B25">
            <v>34</v>
          </cell>
          <cell r="C25">
            <v>34</v>
          </cell>
        </row>
        <row r="26">
          <cell r="A26">
            <v>33</v>
          </cell>
          <cell r="B26">
            <v>31</v>
          </cell>
          <cell r="C26">
            <v>31</v>
          </cell>
        </row>
        <row r="27">
          <cell r="A27">
            <v>34</v>
          </cell>
          <cell r="B27">
            <v>41</v>
          </cell>
          <cell r="C27">
            <v>41</v>
          </cell>
        </row>
        <row r="28">
          <cell r="A28">
            <v>35</v>
          </cell>
          <cell r="B28">
            <v>21</v>
          </cell>
          <cell r="C28">
            <v>21</v>
          </cell>
        </row>
        <row r="29">
          <cell r="A29">
            <v>36</v>
          </cell>
          <cell r="B29">
            <v>76</v>
          </cell>
          <cell r="C29">
            <v>76</v>
          </cell>
        </row>
        <row r="30">
          <cell r="A30">
            <v>37</v>
          </cell>
          <cell r="B30">
            <v>22</v>
          </cell>
          <cell r="C30">
            <v>22</v>
          </cell>
        </row>
        <row r="31">
          <cell r="A31">
            <v>38</v>
          </cell>
          <cell r="B31">
            <v>2</v>
          </cell>
          <cell r="C31">
            <v>2</v>
          </cell>
          <cell r="D31">
            <v>0</v>
          </cell>
          <cell r="E31">
            <v>0</v>
          </cell>
          <cell r="F31">
            <v>0</v>
          </cell>
          <cell r="G31">
            <v>2</v>
          </cell>
        </row>
        <row r="32">
          <cell r="A32">
            <v>39</v>
          </cell>
          <cell r="B32">
            <v>7</v>
          </cell>
          <cell r="C32">
            <v>7</v>
          </cell>
          <cell r="D32">
            <v>3</v>
          </cell>
          <cell r="E32">
            <v>0</v>
          </cell>
          <cell r="F32">
            <v>0</v>
          </cell>
          <cell r="G32">
            <v>3</v>
          </cell>
        </row>
        <row r="33">
          <cell r="A33">
            <v>40</v>
          </cell>
          <cell r="B33">
            <v>29</v>
          </cell>
          <cell r="C33">
            <v>29</v>
          </cell>
        </row>
        <row r="34">
          <cell r="A34">
            <v>41</v>
          </cell>
          <cell r="B34">
            <v>99</v>
          </cell>
          <cell r="C34">
            <v>99</v>
          </cell>
        </row>
        <row r="35">
          <cell r="A35">
            <v>43</v>
          </cell>
          <cell r="B35">
            <v>20</v>
          </cell>
          <cell r="C35">
            <v>20</v>
          </cell>
          <cell r="D35">
            <v>11</v>
          </cell>
        </row>
        <row r="36">
          <cell r="A36">
            <v>44</v>
          </cell>
          <cell r="B36">
            <v>29</v>
          </cell>
          <cell r="C36">
            <v>29</v>
          </cell>
        </row>
        <row r="37">
          <cell r="A37">
            <v>45</v>
          </cell>
          <cell r="B37">
            <v>123</v>
          </cell>
          <cell r="C37">
            <v>123</v>
          </cell>
        </row>
        <row r="38">
          <cell r="A38">
            <v>46</v>
          </cell>
          <cell r="B38">
            <v>10</v>
          </cell>
          <cell r="C38">
            <v>10</v>
          </cell>
        </row>
        <row r="39">
          <cell r="A39">
            <v>48</v>
          </cell>
          <cell r="B39">
            <v>60</v>
          </cell>
          <cell r="C39">
            <v>60</v>
          </cell>
        </row>
        <row r="40">
          <cell r="A40">
            <v>50</v>
          </cell>
          <cell r="B40">
            <v>451</v>
          </cell>
          <cell r="C40">
            <v>451</v>
          </cell>
        </row>
        <row r="41">
          <cell r="A41">
            <v>51</v>
          </cell>
          <cell r="B41">
            <v>13</v>
          </cell>
          <cell r="C41">
            <v>13</v>
          </cell>
        </row>
        <row r="42">
          <cell r="A42">
            <v>52</v>
          </cell>
          <cell r="B42">
            <v>163</v>
          </cell>
          <cell r="C42">
            <v>163</v>
          </cell>
        </row>
        <row r="43">
          <cell r="A43">
            <v>54</v>
          </cell>
          <cell r="B43">
            <v>13</v>
          </cell>
          <cell r="C43">
            <v>13</v>
          </cell>
        </row>
        <row r="44">
          <cell r="A44">
            <v>55</v>
          </cell>
          <cell r="B44">
            <v>291</v>
          </cell>
          <cell r="C44">
            <v>291</v>
          </cell>
        </row>
        <row r="45">
          <cell r="A45">
            <v>56</v>
          </cell>
          <cell r="B45">
            <v>38</v>
          </cell>
          <cell r="C45">
            <v>38</v>
          </cell>
        </row>
        <row r="46">
          <cell r="A46">
            <v>57</v>
          </cell>
          <cell r="B46">
            <v>22</v>
          </cell>
          <cell r="C46">
            <v>22</v>
          </cell>
        </row>
        <row r="47">
          <cell r="A47">
            <v>59</v>
          </cell>
          <cell r="B47">
            <v>70</v>
          </cell>
          <cell r="C47">
            <v>70</v>
          </cell>
        </row>
        <row r="48">
          <cell r="A48">
            <v>60</v>
          </cell>
          <cell r="B48">
            <v>579</v>
          </cell>
          <cell r="C48">
            <v>579</v>
          </cell>
          <cell r="D48">
            <v>40</v>
          </cell>
          <cell r="E48">
            <v>0</v>
          </cell>
          <cell r="F48">
            <v>0</v>
          </cell>
          <cell r="G48">
            <v>40</v>
          </cell>
        </row>
        <row r="49">
          <cell r="A49">
            <v>61</v>
          </cell>
          <cell r="B49">
            <v>285</v>
          </cell>
          <cell r="C49">
            <v>285</v>
          </cell>
        </row>
        <row r="50">
          <cell r="A50">
            <v>62</v>
          </cell>
          <cell r="B50">
            <v>133</v>
          </cell>
          <cell r="C50">
            <v>133</v>
          </cell>
        </row>
        <row r="51">
          <cell r="A51">
            <v>63</v>
          </cell>
          <cell r="B51">
            <v>277</v>
          </cell>
          <cell r="C51">
            <v>277</v>
          </cell>
        </row>
        <row r="52">
          <cell r="A52">
            <v>64</v>
          </cell>
          <cell r="B52">
            <v>5</v>
          </cell>
          <cell r="C52">
            <v>5</v>
          </cell>
        </row>
        <row r="53">
          <cell r="A53">
            <v>65</v>
          </cell>
          <cell r="B53">
            <v>639</v>
          </cell>
          <cell r="C53">
            <v>639</v>
          </cell>
          <cell r="D53">
            <v>15</v>
          </cell>
        </row>
        <row r="54">
          <cell r="A54">
            <v>66</v>
          </cell>
          <cell r="B54">
            <v>191</v>
          </cell>
          <cell r="C54">
            <v>191</v>
          </cell>
        </row>
        <row r="55">
          <cell r="A55">
            <v>67</v>
          </cell>
          <cell r="B55">
            <v>240</v>
          </cell>
          <cell r="C55">
            <v>240</v>
          </cell>
        </row>
        <row r="56">
          <cell r="A56">
            <v>68</v>
          </cell>
          <cell r="B56">
            <v>1208</v>
          </cell>
          <cell r="C56">
            <v>1208</v>
          </cell>
        </row>
        <row r="57">
          <cell r="A57">
            <v>69</v>
          </cell>
          <cell r="B57">
            <v>59</v>
          </cell>
          <cell r="C57">
            <v>59</v>
          </cell>
        </row>
        <row r="58">
          <cell r="A58">
            <v>70</v>
          </cell>
          <cell r="B58">
            <v>2394</v>
          </cell>
          <cell r="C58">
            <v>2394</v>
          </cell>
        </row>
        <row r="59">
          <cell r="A59">
            <v>71</v>
          </cell>
          <cell r="B59">
            <v>411</v>
          </cell>
          <cell r="C59">
            <v>411</v>
          </cell>
        </row>
        <row r="60">
          <cell r="A60">
            <v>72</v>
          </cell>
          <cell r="B60">
            <v>158</v>
          </cell>
          <cell r="C60">
            <v>158</v>
          </cell>
        </row>
        <row r="61">
          <cell r="A61">
            <v>73</v>
          </cell>
          <cell r="B61">
            <v>61</v>
          </cell>
          <cell r="C61">
            <v>61</v>
          </cell>
        </row>
        <row r="62">
          <cell r="A62">
            <v>74</v>
          </cell>
          <cell r="B62">
            <v>149</v>
          </cell>
          <cell r="C62">
            <v>149</v>
          </cell>
        </row>
        <row r="63">
          <cell r="A63">
            <v>75</v>
          </cell>
          <cell r="B63">
            <v>260</v>
          </cell>
          <cell r="C63">
            <v>260</v>
          </cell>
        </row>
        <row r="64">
          <cell r="A64">
            <v>77</v>
          </cell>
          <cell r="B64">
            <v>145</v>
          </cell>
          <cell r="C64">
            <v>145</v>
          </cell>
        </row>
        <row r="65">
          <cell r="A65">
            <v>78</v>
          </cell>
          <cell r="B65">
            <v>180</v>
          </cell>
          <cell r="C65">
            <v>180</v>
          </cell>
        </row>
        <row r="66">
          <cell r="A66">
            <v>80</v>
          </cell>
          <cell r="B66">
            <v>1269</v>
          </cell>
          <cell r="C66">
            <v>1269</v>
          </cell>
        </row>
        <row r="67">
          <cell r="A67">
            <v>81</v>
          </cell>
          <cell r="B67">
            <v>22</v>
          </cell>
          <cell r="C67">
            <v>22</v>
          </cell>
        </row>
        <row r="68">
          <cell r="A68">
            <v>82</v>
          </cell>
          <cell r="B68">
            <v>713</v>
          </cell>
          <cell r="C68">
            <v>713</v>
          </cell>
        </row>
        <row r="69">
          <cell r="A69">
            <v>83</v>
          </cell>
          <cell r="B69">
            <v>333</v>
          </cell>
          <cell r="C69">
            <v>333</v>
          </cell>
        </row>
        <row r="70">
          <cell r="A70">
            <v>84</v>
          </cell>
          <cell r="B70">
            <v>40</v>
          </cell>
          <cell r="C70">
            <v>40</v>
          </cell>
        </row>
        <row r="71">
          <cell r="A71">
            <v>85</v>
          </cell>
          <cell r="B71">
            <v>312</v>
          </cell>
          <cell r="C71">
            <v>312</v>
          </cell>
        </row>
        <row r="72">
          <cell r="A72">
            <v>86</v>
          </cell>
          <cell r="B72">
            <v>38</v>
          </cell>
          <cell r="C72">
            <v>38</v>
          </cell>
        </row>
        <row r="73">
          <cell r="A73">
            <v>87</v>
          </cell>
          <cell r="B73">
            <v>218</v>
          </cell>
          <cell r="C73">
            <v>218</v>
          </cell>
        </row>
        <row r="74">
          <cell r="A74">
            <v>90</v>
          </cell>
          <cell r="B74">
            <v>100</v>
          </cell>
          <cell r="C74">
            <v>100</v>
          </cell>
        </row>
        <row r="75">
          <cell r="A75">
            <v>92</v>
          </cell>
          <cell r="B75">
            <v>30</v>
          </cell>
          <cell r="C75">
            <v>30</v>
          </cell>
        </row>
        <row r="76">
          <cell r="A76">
            <v>95</v>
          </cell>
          <cell r="B76">
            <v>40</v>
          </cell>
          <cell r="C76">
            <v>40</v>
          </cell>
        </row>
        <row r="77">
          <cell r="A77">
            <v>96</v>
          </cell>
          <cell r="B77">
            <v>188</v>
          </cell>
          <cell r="C77">
            <v>188</v>
          </cell>
        </row>
        <row r="78">
          <cell r="A78">
            <v>97</v>
          </cell>
          <cell r="B78">
            <v>18</v>
          </cell>
          <cell r="C78">
            <v>18</v>
          </cell>
        </row>
        <row r="79">
          <cell r="A79">
            <v>98</v>
          </cell>
          <cell r="B79">
            <v>100</v>
          </cell>
          <cell r="C79">
            <v>100</v>
          </cell>
        </row>
        <row r="80">
          <cell r="A80">
            <v>99</v>
          </cell>
          <cell r="B80">
            <v>35</v>
          </cell>
          <cell r="C80">
            <v>35</v>
          </cell>
        </row>
        <row r="81">
          <cell r="A81">
            <v>100</v>
          </cell>
          <cell r="B81">
            <v>61</v>
          </cell>
          <cell r="C81">
            <v>61</v>
          </cell>
          <cell r="D81">
            <v>0</v>
          </cell>
          <cell r="E81">
            <v>0</v>
          </cell>
          <cell r="F81">
            <v>0</v>
          </cell>
          <cell r="G81">
            <v>61</v>
          </cell>
        </row>
        <row r="82">
          <cell r="A82">
            <v>103</v>
          </cell>
          <cell r="B82">
            <v>19</v>
          </cell>
          <cell r="C82">
            <v>19</v>
          </cell>
        </row>
        <row r="83">
          <cell r="A83">
            <v>105</v>
          </cell>
          <cell r="B83">
            <v>40</v>
          </cell>
          <cell r="C83">
            <v>40</v>
          </cell>
        </row>
        <row r="84">
          <cell r="A84">
            <v>110</v>
          </cell>
          <cell r="B84">
            <v>231</v>
          </cell>
          <cell r="C84">
            <v>231</v>
          </cell>
        </row>
        <row r="85">
          <cell r="A85">
            <v>112</v>
          </cell>
          <cell r="B85">
            <v>205</v>
          </cell>
          <cell r="C85">
            <v>205</v>
          </cell>
        </row>
        <row r="86">
          <cell r="A86">
            <v>113</v>
          </cell>
          <cell r="B86">
            <v>24</v>
          </cell>
          <cell r="C86">
            <v>24</v>
          </cell>
          <cell r="D86">
            <v>0</v>
          </cell>
          <cell r="E86">
            <v>0</v>
          </cell>
          <cell r="F86">
            <v>24</v>
          </cell>
        </row>
        <row r="87">
          <cell r="A87">
            <v>114</v>
          </cell>
          <cell r="B87">
            <v>37</v>
          </cell>
          <cell r="C87">
            <v>37</v>
          </cell>
        </row>
        <row r="88">
          <cell r="A88">
            <v>116</v>
          </cell>
          <cell r="B88">
            <v>39</v>
          </cell>
          <cell r="C88">
            <v>39</v>
          </cell>
        </row>
        <row r="89">
          <cell r="A89">
            <v>122</v>
          </cell>
          <cell r="B89">
            <v>15</v>
          </cell>
          <cell r="C89">
            <v>15</v>
          </cell>
        </row>
        <row r="90">
          <cell r="A90">
            <v>129</v>
          </cell>
          <cell r="B90">
            <v>24</v>
          </cell>
          <cell r="C90">
            <v>24</v>
          </cell>
        </row>
        <row r="91">
          <cell r="A91">
            <v>133</v>
          </cell>
          <cell r="B91">
            <v>6</v>
          </cell>
          <cell r="C91">
            <v>6</v>
          </cell>
        </row>
        <row r="92">
          <cell r="A92">
            <v>135</v>
          </cell>
          <cell r="B92">
            <v>1</v>
          </cell>
          <cell r="C92">
            <v>1</v>
          </cell>
        </row>
        <row r="93">
          <cell r="A93">
            <v>145</v>
          </cell>
          <cell r="B93">
            <v>60</v>
          </cell>
          <cell r="C93">
            <v>60</v>
          </cell>
        </row>
        <row r="94">
          <cell r="A94">
            <v>150</v>
          </cell>
          <cell r="B94">
            <v>2</v>
          </cell>
          <cell r="C94">
            <v>2</v>
          </cell>
        </row>
        <row r="95">
          <cell r="A95">
            <v>170</v>
          </cell>
          <cell r="B95">
            <v>2</v>
          </cell>
          <cell r="C95">
            <v>2</v>
          </cell>
          <cell r="D95">
            <v>0</v>
          </cell>
          <cell r="E95">
            <v>0</v>
          </cell>
          <cell r="F95">
            <v>0</v>
          </cell>
          <cell r="G95">
            <v>2</v>
          </cell>
        </row>
        <row r="96">
          <cell r="A96">
            <v>185</v>
          </cell>
          <cell r="B96">
            <v>20</v>
          </cell>
          <cell r="C96">
            <v>20</v>
          </cell>
        </row>
        <row r="97">
          <cell r="A97">
            <v>216</v>
          </cell>
          <cell r="B97">
            <v>16</v>
          </cell>
          <cell r="C97">
            <v>16</v>
          </cell>
          <cell r="D97">
            <v>16</v>
          </cell>
        </row>
        <row r="98">
          <cell r="A98">
            <v>263</v>
          </cell>
          <cell r="B98">
            <v>8</v>
          </cell>
          <cell r="C98">
            <v>8</v>
          </cell>
          <cell r="D98">
            <v>8</v>
          </cell>
        </row>
        <row r="99">
          <cell r="A99">
            <v>264</v>
          </cell>
          <cell r="B99">
            <v>7</v>
          </cell>
          <cell r="C99">
            <v>7</v>
          </cell>
          <cell r="D99">
            <v>7</v>
          </cell>
        </row>
        <row r="100">
          <cell r="A100">
            <v>265</v>
          </cell>
          <cell r="B100">
            <v>14</v>
          </cell>
          <cell r="C100">
            <v>14</v>
          </cell>
          <cell r="D100">
            <v>14</v>
          </cell>
        </row>
        <row r="101">
          <cell r="A101">
            <v>271</v>
          </cell>
          <cell r="B101">
            <v>4</v>
          </cell>
          <cell r="C101">
            <v>4</v>
          </cell>
          <cell r="D101">
            <v>4</v>
          </cell>
        </row>
        <row r="102">
          <cell r="A102">
            <v>305</v>
          </cell>
          <cell r="B102">
            <v>10</v>
          </cell>
          <cell r="C102">
            <v>10</v>
          </cell>
          <cell r="D102">
            <v>10</v>
          </cell>
        </row>
        <row r="103">
          <cell r="A103">
            <v>408</v>
          </cell>
          <cell r="B103">
            <v>19</v>
          </cell>
          <cell r="C103">
            <v>19</v>
          </cell>
        </row>
        <row r="104">
          <cell r="A104">
            <v>409</v>
          </cell>
          <cell r="B104">
            <v>51</v>
          </cell>
          <cell r="C104">
            <v>51</v>
          </cell>
        </row>
        <row r="105">
          <cell r="A105">
            <v>410</v>
          </cell>
          <cell r="B105">
            <v>59</v>
          </cell>
          <cell r="C105">
            <v>59</v>
          </cell>
        </row>
        <row r="106">
          <cell r="A106">
            <v>411</v>
          </cell>
          <cell r="B106">
            <v>59</v>
          </cell>
          <cell r="C106">
            <v>59</v>
          </cell>
        </row>
        <row r="107">
          <cell r="A107">
            <v>413</v>
          </cell>
          <cell r="B107">
            <v>60</v>
          </cell>
          <cell r="C107">
            <v>60</v>
          </cell>
        </row>
        <row r="108">
          <cell r="A108">
            <v>415</v>
          </cell>
          <cell r="B108">
            <v>39</v>
          </cell>
          <cell r="C108">
            <v>39</v>
          </cell>
        </row>
        <row r="109">
          <cell r="A109">
            <v>417</v>
          </cell>
          <cell r="B109">
            <v>20</v>
          </cell>
          <cell r="C109">
            <v>20</v>
          </cell>
        </row>
        <row r="110">
          <cell r="A110">
            <v>420</v>
          </cell>
          <cell r="B110">
            <v>20</v>
          </cell>
          <cell r="C110">
            <v>20</v>
          </cell>
        </row>
        <row r="111">
          <cell r="A111">
            <v>425</v>
          </cell>
          <cell r="B111">
            <v>20</v>
          </cell>
          <cell r="C111">
            <v>20</v>
          </cell>
        </row>
        <row r="112">
          <cell r="A112">
            <v>428</v>
          </cell>
          <cell r="B112">
            <v>4</v>
          </cell>
          <cell r="C112">
            <v>4</v>
          </cell>
          <cell r="D112">
            <v>4</v>
          </cell>
        </row>
        <row r="113">
          <cell r="A113">
            <v>467</v>
          </cell>
          <cell r="B113">
            <v>21</v>
          </cell>
          <cell r="C113">
            <v>21</v>
          </cell>
          <cell r="D113">
            <v>21</v>
          </cell>
        </row>
      </sheetData>
      <sheetData sheetId="6" refreshError="1">
        <row r="1">
          <cell r="A1" t="str">
            <v>Выражение2</v>
          </cell>
          <cell r="B1" t="str">
            <v>720410</v>
          </cell>
          <cell r="C1" t="str">
            <v>720421</v>
          </cell>
          <cell r="D1" t="str">
            <v>720429</v>
          </cell>
          <cell r="E1" t="str">
            <v>720441</v>
          </cell>
          <cell r="F1" t="str">
            <v>720449</v>
          </cell>
          <cell r="G1" t="str">
            <v>720450</v>
          </cell>
        </row>
        <row r="2">
          <cell r="A2">
            <v>0</v>
          </cell>
          <cell r="B2">
            <v>2929</v>
          </cell>
          <cell r="C2">
            <v>9581</v>
          </cell>
          <cell r="D2">
            <v>1906</v>
          </cell>
          <cell r="E2">
            <v>7071</v>
          </cell>
          <cell r="F2">
            <v>35426</v>
          </cell>
          <cell r="G2">
            <v>178</v>
          </cell>
        </row>
        <row r="3">
          <cell r="A3">
            <v>1</v>
          </cell>
          <cell r="B3">
            <v>1189</v>
          </cell>
          <cell r="C3">
            <v>2758</v>
          </cell>
          <cell r="D3">
            <v>3419</v>
          </cell>
          <cell r="E3">
            <v>6334</v>
          </cell>
          <cell r="F3">
            <v>31272</v>
          </cell>
          <cell r="G3">
            <v>678</v>
          </cell>
        </row>
        <row r="4">
          <cell r="A4">
            <v>2</v>
          </cell>
          <cell r="B4">
            <v>205</v>
          </cell>
          <cell r="C4">
            <v>2140</v>
          </cell>
          <cell r="D4">
            <v>2878</v>
          </cell>
          <cell r="E4">
            <v>2878</v>
          </cell>
          <cell r="F4">
            <v>14775</v>
          </cell>
        </row>
        <row r="5">
          <cell r="A5">
            <v>3</v>
          </cell>
          <cell r="B5">
            <v>314</v>
          </cell>
          <cell r="C5">
            <v>650</v>
          </cell>
          <cell r="D5">
            <v>2089</v>
          </cell>
          <cell r="E5">
            <v>1022</v>
          </cell>
          <cell r="F5">
            <v>8879</v>
          </cell>
        </row>
        <row r="6">
          <cell r="A6">
            <v>4</v>
          </cell>
          <cell r="B6">
            <v>855</v>
          </cell>
          <cell r="C6">
            <v>1693</v>
          </cell>
          <cell r="D6">
            <v>855</v>
          </cell>
          <cell r="E6">
            <v>1693</v>
          </cell>
          <cell r="F6">
            <v>6136</v>
          </cell>
        </row>
        <row r="7">
          <cell r="A7">
            <v>5</v>
          </cell>
          <cell r="B7">
            <v>1156</v>
          </cell>
          <cell r="C7">
            <v>6372</v>
          </cell>
          <cell r="D7">
            <v>1156</v>
          </cell>
          <cell r="E7">
            <v>6372</v>
          </cell>
          <cell r="F7">
            <v>6372</v>
          </cell>
        </row>
        <row r="8">
          <cell r="A8">
            <v>6</v>
          </cell>
          <cell r="B8">
            <v>683</v>
          </cell>
          <cell r="C8">
            <v>9591</v>
          </cell>
          <cell r="D8">
            <v>683</v>
          </cell>
          <cell r="E8">
            <v>683</v>
          </cell>
          <cell r="F8">
            <v>9591</v>
          </cell>
        </row>
        <row r="9">
          <cell r="A9">
            <v>7</v>
          </cell>
          <cell r="B9">
            <v>6719</v>
          </cell>
          <cell r="C9">
            <v>6719</v>
          </cell>
          <cell r="D9">
            <v>0</v>
          </cell>
          <cell r="E9">
            <v>0</v>
          </cell>
          <cell r="F9">
            <v>6719</v>
          </cell>
        </row>
        <row r="10">
          <cell r="A10">
            <v>8</v>
          </cell>
          <cell r="B10">
            <v>4980</v>
          </cell>
          <cell r="C10">
            <v>4980</v>
          </cell>
          <cell r="D10">
            <v>0</v>
          </cell>
          <cell r="E10">
            <v>0</v>
          </cell>
          <cell r="F10">
            <v>4980</v>
          </cell>
        </row>
        <row r="11">
          <cell r="A11">
            <v>9</v>
          </cell>
          <cell r="B11">
            <v>4734</v>
          </cell>
          <cell r="C11">
            <v>4734</v>
          </cell>
          <cell r="D11">
            <v>0</v>
          </cell>
          <cell r="E11">
            <v>0</v>
          </cell>
          <cell r="F11">
            <v>4734</v>
          </cell>
        </row>
        <row r="12">
          <cell r="A12">
            <v>10</v>
          </cell>
          <cell r="B12">
            <v>7068</v>
          </cell>
          <cell r="C12">
            <v>7068</v>
          </cell>
          <cell r="D12">
            <v>0</v>
          </cell>
          <cell r="E12">
            <v>0</v>
          </cell>
          <cell r="F12">
            <v>7068</v>
          </cell>
        </row>
        <row r="13">
          <cell r="A13">
            <v>11</v>
          </cell>
          <cell r="B13">
            <v>3365</v>
          </cell>
          <cell r="C13">
            <v>3365</v>
          </cell>
          <cell r="D13">
            <v>0</v>
          </cell>
          <cell r="E13">
            <v>0</v>
          </cell>
          <cell r="F13">
            <v>3365</v>
          </cell>
        </row>
        <row r="14">
          <cell r="A14">
            <v>12</v>
          </cell>
          <cell r="B14">
            <v>6152</v>
          </cell>
          <cell r="C14">
            <v>6152</v>
          </cell>
          <cell r="D14">
            <v>0</v>
          </cell>
          <cell r="E14">
            <v>0</v>
          </cell>
          <cell r="F14">
            <v>6152</v>
          </cell>
        </row>
        <row r="15">
          <cell r="A15">
            <v>13</v>
          </cell>
          <cell r="B15">
            <v>5300</v>
          </cell>
          <cell r="C15">
            <v>5300</v>
          </cell>
          <cell r="D15">
            <v>0</v>
          </cell>
          <cell r="E15">
            <v>0</v>
          </cell>
          <cell r="F15">
            <v>5300</v>
          </cell>
        </row>
        <row r="16">
          <cell r="A16">
            <v>14</v>
          </cell>
          <cell r="B16">
            <v>8523</v>
          </cell>
          <cell r="C16">
            <v>8523</v>
          </cell>
          <cell r="D16">
            <v>0</v>
          </cell>
          <cell r="E16">
            <v>0</v>
          </cell>
          <cell r="F16">
            <v>8523</v>
          </cell>
        </row>
        <row r="17">
          <cell r="A17">
            <v>15</v>
          </cell>
          <cell r="B17">
            <v>10741</v>
          </cell>
          <cell r="C17">
            <v>10741</v>
          </cell>
          <cell r="D17">
            <v>0</v>
          </cell>
          <cell r="E17">
            <v>0</v>
          </cell>
          <cell r="F17">
            <v>10741</v>
          </cell>
        </row>
        <row r="18">
          <cell r="A18">
            <v>16</v>
          </cell>
          <cell r="B18">
            <v>6575</v>
          </cell>
          <cell r="C18">
            <v>6575</v>
          </cell>
          <cell r="D18">
            <v>0</v>
          </cell>
          <cell r="E18">
            <v>0</v>
          </cell>
          <cell r="F18">
            <v>6575</v>
          </cell>
        </row>
        <row r="19">
          <cell r="A19">
            <v>17</v>
          </cell>
          <cell r="B19">
            <v>6870</v>
          </cell>
          <cell r="C19">
            <v>6870</v>
          </cell>
          <cell r="D19">
            <v>0</v>
          </cell>
          <cell r="E19">
            <v>0</v>
          </cell>
          <cell r="F19">
            <v>6870</v>
          </cell>
        </row>
        <row r="20">
          <cell r="A20">
            <v>18</v>
          </cell>
          <cell r="B20">
            <v>9192</v>
          </cell>
          <cell r="C20">
            <v>9192</v>
          </cell>
          <cell r="D20">
            <v>0</v>
          </cell>
          <cell r="E20">
            <v>0</v>
          </cell>
          <cell r="F20">
            <v>9192</v>
          </cell>
        </row>
        <row r="21">
          <cell r="A21">
            <v>19</v>
          </cell>
          <cell r="B21">
            <v>7895</v>
          </cell>
          <cell r="C21">
            <v>7895</v>
          </cell>
          <cell r="D21">
            <v>0</v>
          </cell>
          <cell r="E21">
            <v>0</v>
          </cell>
          <cell r="F21">
            <v>7895</v>
          </cell>
        </row>
        <row r="22">
          <cell r="A22">
            <v>20</v>
          </cell>
          <cell r="B22">
            <v>4000</v>
          </cell>
          <cell r="C22">
            <v>4000</v>
          </cell>
          <cell r="D22">
            <v>0</v>
          </cell>
          <cell r="E22">
            <v>0</v>
          </cell>
          <cell r="F22">
            <v>4000</v>
          </cell>
        </row>
        <row r="23">
          <cell r="A23">
            <v>21</v>
          </cell>
          <cell r="B23">
            <v>8592</v>
          </cell>
          <cell r="C23">
            <v>8592</v>
          </cell>
          <cell r="D23">
            <v>0</v>
          </cell>
          <cell r="E23">
            <v>0</v>
          </cell>
          <cell r="F23">
            <v>8592</v>
          </cell>
        </row>
        <row r="24">
          <cell r="A24">
            <v>22</v>
          </cell>
          <cell r="B24">
            <v>4449</v>
          </cell>
          <cell r="C24">
            <v>4449</v>
          </cell>
          <cell r="D24">
            <v>0</v>
          </cell>
          <cell r="E24">
            <v>0</v>
          </cell>
          <cell r="F24">
            <v>4449</v>
          </cell>
        </row>
        <row r="25">
          <cell r="A25">
            <v>23</v>
          </cell>
          <cell r="B25">
            <v>6950</v>
          </cell>
          <cell r="C25">
            <v>6950</v>
          </cell>
          <cell r="D25">
            <v>0</v>
          </cell>
          <cell r="E25">
            <v>0</v>
          </cell>
          <cell r="F25">
            <v>6950</v>
          </cell>
        </row>
        <row r="26">
          <cell r="A26">
            <v>24</v>
          </cell>
          <cell r="B26">
            <v>4884</v>
          </cell>
          <cell r="C26">
            <v>4884</v>
          </cell>
          <cell r="D26">
            <v>0</v>
          </cell>
          <cell r="E26">
            <v>0</v>
          </cell>
          <cell r="F26">
            <v>4884</v>
          </cell>
        </row>
        <row r="27">
          <cell r="A27">
            <v>25</v>
          </cell>
          <cell r="B27">
            <v>5096</v>
          </cell>
          <cell r="C27">
            <v>5096</v>
          </cell>
          <cell r="D27">
            <v>0</v>
          </cell>
          <cell r="E27">
            <v>0</v>
          </cell>
          <cell r="F27">
            <v>5096</v>
          </cell>
        </row>
        <row r="28">
          <cell r="A28">
            <v>27</v>
          </cell>
          <cell r="B28">
            <v>5548</v>
          </cell>
          <cell r="C28">
            <v>5548</v>
          </cell>
          <cell r="D28">
            <v>0</v>
          </cell>
          <cell r="E28">
            <v>0</v>
          </cell>
          <cell r="F28">
            <v>5548</v>
          </cell>
        </row>
        <row r="29">
          <cell r="A29">
            <v>28</v>
          </cell>
          <cell r="B29">
            <v>8555</v>
          </cell>
          <cell r="C29">
            <v>8555</v>
          </cell>
          <cell r="D29">
            <v>0</v>
          </cell>
          <cell r="E29">
            <v>0</v>
          </cell>
          <cell r="F29">
            <v>8555</v>
          </cell>
        </row>
        <row r="30">
          <cell r="A30">
            <v>29</v>
          </cell>
          <cell r="B30">
            <v>2942</v>
          </cell>
          <cell r="C30">
            <v>5888</v>
          </cell>
          <cell r="D30">
            <v>5888</v>
          </cell>
          <cell r="E30">
            <v>0</v>
          </cell>
          <cell r="F30">
            <v>5888</v>
          </cell>
        </row>
        <row r="31">
          <cell r="A31">
            <v>30</v>
          </cell>
          <cell r="B31">
            <v>24124</v>
          </cell>
          <cell r="C31">
            <v>24124</v>
          </cell>
          <cell r="D31">
            <v>0</v>
          </cell>
          <cell r="E31">
            <v>0</v>
          </cell>
          <cell r="F31">
            <v>24124</v>
          </cell>
        </row>
        <row r="32">
          <cell r="A32">
            <v>31</v>
          </cell>
          <cell r="B32">
            <v>3192</v>
          </cell>
          <cell r="C32">
            <v>3192</v>
          </cell>
          <cell r="D32">
            <v>0</v>
          </cell>
          <cell r="E32">
            <v>0</v>
          </cell>
          <cell r="F32">
            <v>3192</v>
          </cell>
        </row>
        <row r="33">
          <cell r="A33">
            <v>32</v>
          </cell>
          <cell r="B33">
            <v>3226</v>
          </cell>
          <cell r="C33">
            <v>3226</v>
          </cell>
          <cell r="D33">
            <v>0</v>
          </cell>
          <cell r="E33">
            <v>0</v>
          </cell>
          <cell r="F33">
            <v>3226</v>
          </cell>
        </row>
        <row r="34">
          <cell r="A34">
            <v>33</v>
          </cell>
          <cell r="B34">
            <v>3344</v>
          </cell>
          <cell r="C34">
            <v>3344</v>
          </cell>
          <cell r="D34">
            <v>0</v>
          </cell>
          <cell r="E34">
            <v>0</v>
          </cell>
          <cell r="F34">
            <v>3344</v>
          </cell>
        </row>
        <row r="35">
          <cell r="A35">
            <v>34</v>
          </cell>
          <cell r="B35">
            <v>3400</v>
          </cell>
          <cell r="C35">
            <v>3400</v>
          </cell>
          <cell r="D35">
            <v>3400</v>
          </cell>
        </row>
        <row r="36">
          <cell r="A36">
            <v>35</v>
          </cell>
          <cell r="B36">
            <v>7037</v>
          </cell>
          <cell r="C36">
            <v>7037</v>
          </cell>
          <cell r="D36">
            <v>0</v>
          </cell>
          <cell r="E36">
            <v>0</v>
          </cell>
          <cell r="F36">
            <v>7037</v>
          </cell>
        </row>
        <row r="37">
          <cell r="A37">
            <v>36</v>
          </cell>
          <cell r="B37">
            <v>3667</v>
          </cell>
          <cell r="C37">
            <v>3667</v>
          </cell>
          <cell r="D37">
            <v>0</v>
          </cell>
          <cell r="E37">
            <v>0</v>
          </cell>
          <cell r="F37">
            <v>3667</v>
          </cell>
        </row>
        <row r="38">
          <cell r="A38">
            <v>37</v>
          </cell>
          <cell r="B38">
            <v>11194</v>
          </cell>
          <cell r="C38">
            <v>11194</v>
          </cell>
          <cell r="D38">
            <v>0</v>
          </cell>
          <cell r="E38">
            <v>0</v>
          </cell>
          <cell r="F38">
            <v>11194</v>
          </cell>
        </row>
        <row r="39">
          <cell r="A39">
            <v>40</v>
          </cell>
          <cell r="B39">
            <v>8056</v>
          </cell>
          <cell r="C39">
            <v>8056</v>
          </cell>
          <cell r="D39">
            <v>0</v>
          </cell>
          <cell r="E39">
            <v>0</v>
          </cell>
          <cell r="F39">
            <v>8056</v>
          </cell>
        </row>
        <row r="40">
          <cell r="A40">
            <v>42</v>
          </cell>
          <cell r="B40">
            <v>4200</v>
          </cell>
          <cell r="C40">
            <v>4200</v>
          </cell>
          <cell r="D40">
            <v>0</v>
          </cell>
          <cell r="E40">
            <v>0</v>
          </cell>
          <cell r="F40">
            <v>4200</v>
          </cell>
        </row>
        <row r="41">
          <cell r="A41">
            <v>43</v>
          </cell>
          <cell r="B41">
            <v>13071</v>
          </cell>
          <cell r="C41">
            <v>13071</v>
          </cell>
          <cell r="D41">
            <v>0</v>
          </cell>
          <cell r="E41">
            <v>0</v>
          </cell>
          <cell r="F41">
            <v>13071</v>
          </cell>
        </row>
        <row r="42">
          <cell r="A42">
            <v>45</v>
          </cell>
          <cell r="B42">
            <v>4500</v>
          </cell>
          <cell r="C42">
            <v>4500</v>
          </cell>
          <cell r="D42">
            <v>0</v>
          </cell>
          <cell r="E42">
            <v>0</v>
          </cell>
          <cell r="F42">
            <v>4500</v>
          </cell>
        </row>
        <row r="43">
          <cell r="A43">
            <v>52</v>
          </cell>
          <cell r="B43">
            <v>5270</v>
          </cell>
          <cell r="C43">
            <v>5270</v>
          </cell>
          <cell r="D43">
            <v>0</v>
          </cell>
          <cell r="E43">
            <v>0</v>
          </cell>
          <cell r="F43">
            <v>5270</v>
          </cell>
        </row>
      </sheetData>
      <sheetData sheetId="7" refreshError="1">
        <row r="1">
          <cell r="A1" t="str">
            <v>Выражение2</v>
          </cell>
          <cell r="B1" t="str">
            <v>720410</v>
          </cell>
          <cell r="C1" t="str">
            <v>720421</v>
          </cell>
          <cell r="D1" t="str">
            <v>720429</v>
          </cell>
          <cell r="E1" t="str">
            <v>720441</v>
          </cell>
          <cell r="F1" t="str">
            <v>720449</v>
          </cell>
          <cell r="G1" t="str">
            <v>720450</v>
          </cell>
        </row>
        <row r="2">
          <cell r="A2">
            <v>0</v>
          </cell>
          <cell r="B2">
            <v>63</v>
          </cell>
          <cell r="C2">
            <v>420</v>
          </cell>
          <cell r="D2">
            <v>49</v>
          </cell>
          <cell r="E2">
            <v>114</v>
          </cell>
          <cell r="F2">
            <v>727</v>
          </cell>
          <cell r="G2">
            <v>6</v>
          </cell>
        </row>
        <row r="3">
          <cell r="A3">
            <v>1</v>
          </cell>
          <cell r="B3">
            <v>9</v>
          </cell>
          <cell r="C3">
            <v>21</v>
          </cell>
          <cell r="D3">
            <v>27</v>
          </cell>
          <cell r="E3">
            <v>48</v>
          </cell>
          <cell r="F3">
            <v>231</v>
          </cell>
          <cell r="G3">
            <v>5</v>
          </cell>
        </row>
        <row r="4">
          <cell r="A4">
            <v>2</v>
          </cell>
          <cell r="B4">
            <v>1</v>
          </cell>
          <cell r="C4">
            <v>9</v>
          </cell>
          <cell r="D4">
            <v>13</v>
          </cell>
          <cell r="E4">
            <v>13</v>
          </cell>
          <cell r="F4">
            <v>62</v>
          </cell>
        </row>
        <row r="5">
          <cell r="A5">
            <v>3</v>
          </cell>
          <cell r="B5">
            <v>1</v>
          </cell>
          <cell r="C5">
            <v>2</v>
          </cell>
          <cell r="D5">
            <v>6</v>
          </cell>
          <cell r="E5">
            <v>3</v>
          </cell>
          <cell r="F5">
            <v>27</v>
          </cell>
        </row>
        <row r="6">
          <cell r="A6">
            <v>4</v>
          </cell>
          <cell r="B6">
            <v>2</v>
          </cell>
          <cell r="C6">
            <v>4</v>
          </cell>
          <cell r="D6">
            <v>2</v>
          </cell>
          <cell r="E6">
            <v>4</v>
          </cell>
          <cell r="F6">
            <v>14</v>
          </cell>
        </row>
        <row r="7">
          <cell r="A7">
            <v>5</v>
          </cell>
          <cell r="B7">
            <v>2</v>
          </cell>
          <cell r="C7">
            <v>12</v>
          </cell>
          <cell r="D7">
            <v>2</v>
          </cell>
          <cell r="E7">
            <v>12</v>
          </cell>
          <cell r="F7">
            <v>12</v>
          </cell>
        </row>
        <row r="8">
          <cell r="A8">
            <v>6</v>
          </cell>
          <cell r="B8">
            <v>1</v>
          </cell>
          <cell r="C8">
            <v>15</v>
          </cell>
          <cell r="D8">
            <v>1</v>
          </cell>
          <cell r="E8">
            <v>1</v>
          </cell>
          <cell r="F8">
            <v>15</v>
          </cell>
        </row>
        <row r="9">
          <cell r="A9">
            <v>7</v>
          </cell>
          <cell r="B9">
            <v>9</v>
          </cell>
          <cell r="C9">
            <v>9</v>
          </cell>
          <cell r="D9">
            <v>0</v>
          </cell>
          <cell r="E9">
            <v>0</v>
          </cell>
          <cell r="F9">
            <v>9</v>
          </cell>
        </row>
        <row r="10">
          <cell r="A10">
            <v>8</v>
          </cell>
          <cell r="B10">
            <v>6</v>
          </cell>
          <cell r="C10">
            <v>6</v>
          </cell>
          <cell r="D10">
            <v>0</v>
          </cell>
          <cell r="E10">
            <v>0</v>
          </cell>
          <cell r="F10">
            <v>6</v>
          </cell>
        </row>
        <row r="11">
          <cell r="A11">
            <v>9</v>
          </cell>
          <cell r="B11">
            <v>5</v>
          </cell>
          <cell r="C11">
            <v>5</v>
          </cell>
          <cell r="D11">
            <v>0</v>
          </cell>
          <cell r="E11">
            <v>0</v>
          </cell>
          <cell r="F11">
            <v>5</v>
          </cell>
        </row>
        <row r="12">
          <cell r="A12">
            <v>10</v>
          </cell>
          <cell r="B12">
            <v>7</v>
          </cell>
          <cell r="C12">
            <v>7</v>
          </cell>
          <cell r="D12">
            <v>0</v>
          </cell>
          <cell r="E12">
            <v>0</v>
          </cell>
          <cell r="F12">
            <v>7</v>
          </cell>
        </row>
        <row r="13">
          <cell r="A13">
            <v>11</v>
          </cell>
          <cell r="B13">
            <v>3</v>
          </cell>
          <cell r="C13">
            <v>3</v>
          </cell>
          <cell r="D13">
            <v>0</v>
          </cell>
          <cell r="E13">
            <v>0</v>
          </cell>
          <cell r="F13">
            <v>3</v>
          </cell>
        </row>
        <row r="14">
          <cell r="A14">
            <v>12</v>
          </cell>
          <cell r="B14">
            <v>5</v>
          </cell>
          <cell r="C14">
            <v>5</v>
          </cell>
          <cell r="D14">
            <v>0</v>
          </cell>
          <cell r="E14">
            <v>0</v>
          </cell>
          <cell r="F14">
            <v>5</v>
          </cell>
        </row>
        <row r="15">
          <cell r="A15">
            <v>13</v>
          </cell>
          <cell r="B15">
            <v>4</v>
          </cell>
          <cell r="C15">
            <v>4</v>
          </cell>
          <cell r="D15">
            <v>0</v>
          </cell>
          <cell r="E15">
            <v>0</v>
          </cell>
          <cell r="F15">
            <v>4</v>
          </cell>
        </row>
        <row r="16">
          <cell r="A16">
            <v>14</v>
          </cell>
          <cell r="B16">
            <v>6</v>
          </cell>
          <cell r="C16">
            <v>6</v>
          </cell>
          <cell r="D16">
            <v>0</v>
          </cell>
          <cell r="E16">
            <v>0</v>
          </cell>
          <cell r="F16">
            <v>6</v>
          </cell>
        </row>
        <row r="17">
          <cell r="A17">
            <v>15</v>
          </cell>
          <cell r="B17">
            <v>7</v>
          </cell>
          <cell r="C17">
            <v>7</v>
          </cell>
          <cell r="D17">
            <v>0</v>
          </cell>
          <cell r="E17">
            <v>0</v>
          </cell>
          <cell r="F17">
            <v>7</v>
          </cell>
        </row>
        <row r="18">
          <cell r="A18">
            <v>16</v>
          </cell>
          <cell r="B18">
            <v>4</v>
          </cell>
          <cell r="C18">
            <v>4</v>
          </cell>
          <cell r="D18">
            <v>0</v>
          </cell>
          <cell r="E18">
            <v>0</v>
          </cell>
          <cell r="F18">
            <v>4</v>
          </cell>
        </row>
        <row r="19">
          <cell r="A19">
            <v>17</v>
          </cell>
          <cell r="B19">
            <v>4</v>
          </cell>
          <cell r="C19">
            <v>4</v>
          </cell>
          <cell r="D19">
            <v>0</v>
          </cell>
          <cell r="E19">
            <v>0</v>
          </cell>
          <cell r="F19">
            <v>4</v>
          </cell>
        </row>
        <row r="20">
          <cell r="A20">
            <v>18</v>
          </cell>
          <cell r="B20">
            <v>5</v>
          </cell>
          <cell r="C20">
            <v>5</v>
          </cell>
          <cell r="D20">
            <v>0</v>
          </cell>
          <cell r="E20">
            <v>0</v>
          </cell>
          <cell r="F20">
            <v>5</v>
          </cell>
        </row>
        <row r="21">
          <cell r="A21">
            <v>19</v>
          </cell>
          <cell r="B21">
            <v>4</v>
          </cell>
          <cell r="C21">
            <v>4</v>
          </cell>
          <cell r="D21">
            <v>0</v>
          </cell>
          <cell r="E21">
            <v>0</v>
          </cell>
          <cell r="F21">
            <v>4</v>
          </cell>
        </row>
        <row r="22">
          <cell r="A22">
            <v>20</v>
          </cell>
          <cell r="B22">
            <v>2</v>
          </cell>
          <cell r="C22">
            <v>2</v>
          </cell>
          <cell r="D22">
            <v>0</v>
          </cell>
          <cell r="E22">
            <v>0</v>
          </cell>
          <cell r="F22">
            <v>2</v>
          </cell>
        </row>
        <row r="23">
          <cell r="A23">
            <v>21</v>
          </cell>
          <cell r="B23">
            <v>4</v>
          </cell>
          <cell r="C23">
            <v>4</v>
          </cell>
          <cell r="D23">
            <v>0</v>
          </cell>
          <cell r="E23">
            <v>0</v>
          </cell>
          <cell r="F23">
            <v>4</v>
          </cell>
        </row>
        <row r="24">
          <cell r="A24">
            <v>22</v>
          </cell>
          <cell r="B24">
            <v>2</v>
          </cell>
          <cell r="C24">
            <v>2</v>
          </cell>
          <cell r="D24">
            <v>0</v>
          </cell>
          <cell r="E24">
            <v>0</v>
          </cell>
          <cell r="F24">
            <v>2</v>
          </cell>
        </row>
        <row r="25">
          <cell r="A25">
            <v>23</v>
          </cell>
          <cell r="B25">
            <v>3</v>
          </cell>
          <cell r="C25">
            <v>3</v>
          </cell>
          <cell r="D25">
            <v>0</v>
          </cell>
          <cell r="E25">
            <v>0</v>
          </cell>
          <cell r="F25">
            <v>3</v>
          </cell>
        </row>
        <row r="26">
          <cell r="A26">
            <v>24</v>
          </cell>
          <cell r="B26">
            <v>2</v>
          </cell>
          <cell r="C26">
            <v>2</v>
          </cell>
          <cell r="D26">
            <v>0</v>
          </cell>
          <cell r="E26">
            <v>0</v>
          </cell>
          <cell r="F26">
            <v>2</v>
          </cell>
        </row>
        <row r="27">
          <cell r="A27">
            <v>25</v>
          </cell>
          <cell r="B27">
            <v>2</v>
          </cell>
          <cell r="C27">
            <v>2</v>
          </cell>
          <cell r="D27">
            <v>0</v>
          </cell>
          <cell r="E27">
            <v>0</v>
          </cell>
          <cell r="F27">
            <v>2</v>
          </cell>
        </row>
        <row r="28">
          <cell r="A28">
            <v>27</v>
          </cell>
          <cell r="B28">
            <v>2</v>
          </cell>
          <cell r="C28">
            <v>2</v>
          </cell>
          <cell r="D28">
            <v>0</v>
          </cell>
          <cell r="E28">
            <v>0</v>
          </cell>
          <cell r="F28">
            <v>2</v>
          </cell>
        </row>
        <row r="29">
          <cell r="A29">
            <v>28</v>
          </cell>
          <cell r="B29">
            <v>3</v>
          </cell>
          <cell r="C29">
            <v>3</v>
          </cell>
          <cell r="D29">
            <v>0</v>
          </cell>
          <cell r="E29">
            <v>0</v>
          </cell>
          <cell r="F29">
            <v>3</v>
          </cell>
        </row>
        <row r="30">
          <cell r="A30">
            <v>29</v>
          </cell>
          <cell r="B30">
            <v>1</v>
          </cell>
          <cell r="C30">
            <v>2</v>
          </cell>
          <cell r="D30">
            <v>2</v>
          </cell>
          <cell r="E30">
            <v>0</v>
          </cell>
          <cell r="F30">
            <v>2</v>
          </cell>
        </row>
        <row r="31">
          <cell r="A31">
            <v>30</v>
          </cell>
          <cell r="B31">
            <v>8</v>
          </cell>
          <cell r="C31">
            <v>8</v>
          </cell>
          <cell r="D31">
            <v>0</v>
          </cell>
          <cell r="E31">
            <v>0</v>
          </cell>
          <cell r="F31">
            <v>8</v>
          </cell>
        </row>
        <row r="32">
          <cell r="A32">
            <v>31</v>
          </cell>
          <cell r="B32">
            <v>1</v>
          </cell>
          <cell r="C32">
            <v>1</v>
          </cell>
          <cell r="D32">
            <v>0</v>
          </cell>
          <cell r="E32">
            <v>0</v>
          </cell>
          <cell r="F32">
            <v>1</v>
          </cell>
        </row>
        <row r="33">
          <cell r="A33">
            <v>32</v>
          </cell>
          <cell r="B33">
            <v>1</v>
          </cell>
          <cell r="C33">
            <v>1</v>
          </cell>
          <cell r="D33">
            <v>0</v>
          </cell>
          <cell r="E33">
            <v>0</v>
          </cell>
          <cell r="F33">
            <v>1</v>
          </cell>
        </row>
        <row r="34">
          <cell r="A34">
            <v>33</v>
          </cell>
          <cell r="B34">
            <v>1</v>
          </cell>
          <cell r="C34">
            <v>1</v>
          </cell>
          <cell r="D34">
            <v>0</v>
          </cell>
          <cell r="E34">
            <v>0</v>
          </cell>
          <cell r="F34">
            <v>1</v>
          </cell>
        </row>
        <row r="35">
          <cell r="A35">
            <v>34</v>
          </cell>
          <cell r="B35">
            <v>1</v>
          </cell>
          <cell r="C35">
            <v>1</v>
          </cell>
          <cell r="D35">
            <v>1</v>
          </cell>
        </row>
        <row r="36">
          <cell r="A36">
            <v>35</v>
          </cell>
          <cell r="B36">
            <v>2</v>
          </cell>
          <cell r="C36">
            <v>2</v>
          </cell>
          <cell r="D36">
            <v>0</v>
          </cell>
          <cell r="E36">
            <v>0</v>
          </cell>
          <cell r="F36">
            <v>2</v>
          </cell>
        </row>
        <row r="37">
          <cell r="A37">
            <v>36</v>
          </cell>
          <cell r="B37">
            <v>1</v>
          </cell>
          <cell r="C37">
            <v>1</v>
          </cell>
          <cell r="D37">
            <v>0</v>
          </cell>
          <cell r="E37">
            <v>0</v>
          </cell>
          <cell r="F37">
            <v>1</v>
          </cell>
        </row>
        <row r="38">
          <cell r="A38">
            <v>37</v>
          </cell>
          <cell r="B38">
            <v>3</v>
          </cell>
          <cell r="C38">
            <v>3</v>
          </cell>
          <cell r="D38">
            <v>0</v>
          </cell>
          <cell r="E38">
            <v>0</v>
          </cell>
          <cell r="F38">
            <v>3</v>
          </cell>
        </row>
        <row r="39">
          <cell r="A39">
            <v>40</v>
          </cell>
          <cell r="B39">
            <v>2</v>
          </cell>
          <cell r="C39">
            <v>2</v>
          </cell>
          <cell r="D39">
            <v>0</v>
          </cell>
          <cell r="E39">
            <v>0</v>
          </cell>
          <cell r="F39">
            <v>2</v>
          </cell>
        </row>
        <row r="40">
          <cell r="A40">
            <v>42</v>
          </cell>
          <cell r="B40">
            <v>1</v>
          </cell>
          <cell r="C40">
            <v>1</v>
          </cell>
          <cell r="D40">
            <v>0</v>
          </cell>
          <cell r="E40">
            <v>0</v>
          </cell>
          <cell r="F40">
            <v>1</v>
          </cell>
        </row>
        <row r="41">
          <cell r="A41">
            <v>43</v>
          </cell>
          <cell r="B41">
            <v>3</v>
          </cell>
          <cell r="C41">
            <v>3</v>
          </cell>
          <cell r="D41">
            <v>0</v>
          </cell>
          <cell r="E41">
            <v>0</v>
          </cell>
          <cell r="F41">
            <v>3</v>
          </cell>
        </row>
        <row r="42">
          <cell r="A42">
            <v>45</v>
          </cell>
          <cell r="B42">
            <v>1</v>
          </cell>
          <cell r="C42">
            <v>1</v>
          </cell>
          <cell r="D42">
            <v>0</v>
          </cell>
          <cell r="E42">
            <v>0</v>
          </cell>
          <cell r="F42">
            <v>1</v>
          </cell>
        </row>
        <row r="43">
          <cell r="A43">
            <v>52</v>
          </cell>
          <cell r="B43">
            <v>1</v>
          </cell>
          <cell r="C43">
            <v>1</v>
          </cell>
          <cell r="D43">
            <v>0</v>
          </cell>
          <cell r="E43">
            <v>0</v>
          </cell>
          <cell r="F43">
            <v>1</v>
          </cell>
        </row>
      </sheetData>
      <sheetData sheetId="8" refreshError="1">
        <row r="1">
          <cell r="A1" t="str">
            <v>First_G092</v>
          </cell>
          <cell r="B1" t="str">
            <v>First_G093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АОЗТ "ВТОРМЕТ"</v>
          </cell>
          <cell r="B5" t="str">
            <v>103064,Г.МОСКВА,ПЕР.ЛЯЛИН,Д.5/1</v>
          </cell>
          <cell r="C5">
            <v>10154</v>
          </cell>
          <cell r="D5">
            <v>80</v>
          </cell>
        </row>
        <row r="6">
          <cell r="A6" t="str">
            <v>ЮМ СЕВЕРО-ЗАПАД ООО</v>
          </cell>
          <cell r="B6" t="str">
            <v>191011 САНКТ-ПЕТЕРБУРГ САДОВАЯ 10</v>
          </cell>
          <cell r="C6">
            <v>10132</v>
          </cell>
          <cell r="D6">
            <v>79</v>
          </cell>
        </row>
        <row r="7">
          <cell r="A7" t="str">
            <v>ЗАО "ВТОРМЕТ"</v>
          </cell>
          <cell r="B7" t="str">
            <v>600022 РОССИЯ ВЛАДИМИР УЛ.КРАЙНОВА, 3</v>
          </cell>
          <cell r="C7">
            <v>9920</v>
          </cell>
          <cell r="D7">
            <v>69</v>
          </cell>
        </row>
        <row r="8">
          <cell r="A8" t="str">
            <v>ЗАО "ФИРМА "СИЗИФ"</v>
          </cell>
          <cell r="B8" t="str">
            <v>РОССИЯ ЭЛИСТА УЛ.ЛЕНИНА 249,КОМ.505</v>
          </cell>
          <cell r="C8">
            <v>9586</v>
          </cell>
          <cell r="D8">
            <v>70</v>
          </cell>
        </row>
        <row r="9">
          <cell r="A9" t="str">
            <v>ОАО "ВТОРМЕТ"</v>
          </cell>
          <cell r="B9" t="str">
            <v>440054 РОССИЯ ПЕНЗА УЛ.АУСТРИНА 165</v>
          </cell>
          <cell r="C9">
            <v>7504</v>
          </cell>
          <cell r="D9">
            <v>58</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ОАО "ВТОРМЕТ"</v>
          </cell>
          <cell r="B13" t="str">
            <v>603015,Н.НОВГОРОД,УЛ.ВТОРЧЕРМЕТА,1,ТЕЛ.46-24-06</v>
          </cell>
          <cell r="C13">
            <v>6616</v>
          </cell>
          <cell r="D13">
            <v>54</v>
          </cell>
        </row>
        <row r="14">
          <cell r="A14" t="str">
            <v>ЗАО"АМУР КГ СКРАП"</v>
          </cell>
          <cell r="B14" t="str">
            <v>680049 ХАБАРОВСК ПЕР.КИРПИЧНЫЙ 4А</v>
          </cell>
          <cell r="C14">
            <v>6570</v>
          </cell>
          <cell r="D14">
            <v>104</v>
          </cell>
        </row>
        <row r="15">
          <cell r="A15" t="str">
            <v>ООО"ЛМК"</v>
          </cell>
          <cell r="B15" t="str">
            <v>400022,Г.ВОЛГОГРАД,УЛ.ШИЛЛЕРА,46</v>
          </cell>
          <cell r="C15">
            <v>6519</v>
          </cell>
          <cell r="D15">
            <v>79</v>
          </cell>
        </row>
        <row r="16">
          <cell r="A16" t="str">
            <v>ООО УНП "ВТОРЧЕРМЕТ"</v>
          </cell>
          <cell r="B16" t="str">
            <v>432042 РОССИЯ Г.УЛЬЯНОВСК УЛ.ДОВАТОРА,5</v>
          </cell>
          <cell r="C16">
            <v>6300</v>
          </cell>
          <cell r="D16">
            <v>72</v>
          </cell>
        </row>
        <row r="17">
          <cell r="A17" t="str">
            <v>ООО ПКФ "АГРОСТРОЙМЕХАНИЗАЦИЯ"</v>
          </cell>
          <cell r="B17" t="str">
            <v>119862 РОССИЯ Г.МОСКВА УЛ.Л.ТОЛСТОГО ДОМ 5/1</v>
          </cell>
          <cell r="C17">
            <v>6000</v>
          </cell>
          <cell r="D17">
            <v>90</v>
          </cell>
        </row>
        <row r="18">
          <cell r="A18" t="str">
            <v>ЗАО "БРЯНСКВТОРМЕТ"</v>
          </cell>
          <cell r="B18" t="str">
            <v>241000 БРЯНСК,УЛ.СОВЕТСКАЯ,67</v>
          </cell>
          <cell r="C18">
            <v>5551</v>
          </cell>
          <cell r="D18">
            <v>79</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АО "СТАВМЕТ"</v>
          </cell>
          <cell r="B21" t="str">
            <v>Г.СТАВРОПОЛЬ УЛ.ГРАЖДАНСКАЯ 7</v>
          </cell>
          <cell r="C21">
            <v>5189</v>
          </cell>
          <cell r="D21">
            <v>76</v>
          </cell>
        </row>
        <row r="22">
          <cell r="A22" t="str">
            <v>СП "КОМСАК"</v>
          </cell>
          <cell r="B22" t="str">
            <v>305025 РОССИЯ Г.КУРСК УЛ.СТРОИТЕЛЬНАЯ,8</v>
          </cell>
          <cell r="C22">
            <v>5169</v>
          </cell>
          <cell r="D22">
            <v>63</v>
          </cell>
        </row>
        <row r="23">
          <cell r="A23" t="str">
            <v>АООТ "ВТОРЧЕРМЕТ"</v>
          </cell>
          <cell r="B23" t="str">
            <v>410015 Г САРАТОВ УЛ ОРДЖОНИКИДЗЕ 65</v>
          </cell>
          <cell r="C23">
            <v>4955</v>
          </cell>
          <cell r="D23">
            <v>91</v>
          </cell>
        </row>
        <row r="24">
          <cell r="A24" t="str">
            <v>ОАО "ВТОРМЕТ"</v>
          </cell>
          <cell r="B24" t="str">
            <v>140415 Г.КОЛОМНА М.О. КАНАТНЫЙ ПРОЕЗД,12</v>
          </cell>
          <cell r="C24">
            <v>4485</v>
          </cell>
          <cell r="D24">
            <v>54</v>
          </cell>
        </row>
        <row r="25">
          <cell r="A25" t="str">
            <v>ОАО "ЛИПЕЦКВТОРМЕТ"</v>
          </cell>
          <cell r="B25" t="str">
            <v>398902 РОССИЯ ЛИПЕЦК УЛ.ЮНОШЕСКАЯ,Д.43</v>
          </cell>
          <cell r="C25">
            <v>4315</v>
          </cell>
          <cell r="D25">
            <v>71</v>
          </cell>
        </row>
        <row r="26">
          <cell r="A26" t="str">
            <v>ОАО "ВОРОНЕЖВТОРМЕТ"</v>
          </cell>
          <cell r="B26" t="str">
            <v>394028 РОССИЯ ВОРОНЕЖ УЛ.ЗЕМЛЯЧКИ 29</v>
          </cell>
          <cell r="C26">
            <v>3952</v>
          </cell>
          <cell r="D26">
            <v>62</v>
          </cell>
        </row>
        <row r="27">
          <cell r="A27" t="str">
            <v>ООО "ТЭКСИМ"</v>
          </cell>
          <cell r="B27" t="str">
            <v>125195 МОСКВА, УЛ.СМОЛЬНАЯ, Д.37, ПОМ.ПРАВЛ.</v>
          </cell>
          <cell r="C27">
            <v>3844</v>
          </cell>
          <cell r="D27">
            <v>95</v>
          </cell>
        </row>
        <row r="28">
          <cell r="A28" t="str">
            <v>ЗАО "ТВЕРЬВТОРМЕТ"</v>
          </cell>
          <cell r="B28" t="str">
            <v>170000 Г.ТВЕРЬ,УЛ.СИМЕОНОВСКАЯ,11 ТЕЛ.33-29-02</v>
          </cell>
          <cell r="C28">
            <v>3838</v>
          </cell>
          <cell r="D28">
            <v>64</v>
          </cell>
        </row>
        <row r="29">
          <cell r="A29" t="str">
            <v>ОАО"ОРЕЛВТОРМЕТ"</v>
          </cell>
          <cell r="B29" t="str">
            <v>302030 РОССИЯ ОРЕЛ УЛ.МОСКОВСКАЯ,43</v>
          </cell>
          <cell r="C29">
            <v>3799</v>
          </cell>
          <cell r="D29">
            <v>57</v>
          </cell>
        </row>
        <row r="30">
          <cell r="A30" t="str">
            <v>ОАО "ВТОРЧЕРМЕТ"</v>
          </cell>
          <cell r="B30" t="str">
            <v>150044 Г.ЯРОСЛАВЛЬ, УЛ.БАЗОВАЯ,3.</v>
          </cell>
          <cell r="C30">
            <v>3760</v>
          </cell>
          <cell r="D30">
            <v>53</v>
          </cell>
        </row>
        <row r="31">
          <cell r="A31" t="str">
            <v>"ТОРГМЕТ" АОЗТ</v>
          </cell>
          <cell r="B31" t="str">
            <v>109378,Г.МОСКВА,ПР.ВОЛГОГРАДСКИЙ,157,КОРП.2</v>
          </cell>
          <cell r="C31">
            <v>3757</v>
          </cell>
          <cell r="D31">
            <v>75</v>
          </cell>
        </row>
        <row r="32">
          <cell r="A32" t="str">
            <v>ЗАО "ВТОРЧЕРМЕТ"</v>
          </cell>
          <cell r="B32" t="str">
            <v>198095,С-ПЕТЕРБУРГ,ПЕР.ХИМИЧЕСКИЙ,4</v>
          </cell>
          <cell r="C32">
            <v>3753</v>
          </cell>
          <cell r="D32">
            <v>59</v>
          </cell>
        </row>
        <row r="33">
          <cell r="A33" t="str">
            <v>ООО  "РВЦ И К"</v>
          </cell>
          <cell r="B33" t="str">
            <v>236039 КАЛИНИНГРАД,УЛ.ПОРТОВАЯ,30</v>
          </cell>
          <cell r="C33">
            <v>3701</v>
          </cell>
          <cell r="D33">
            <v>74</v>
          </cell>
        </row>
        <row r="34">
          <cell r="A34" t="str">
            <v>ОАО "ЧУВАШВТОРМЕТ"</v>
          </cell>
          <cell r="B34" t="str">
            <v>428003 РОССИЯ Г.ЧЕБОКСАРЫ ЧУВАШСКАЯ РЕСПУБЛИКА,УЛ.ШЕВЧЕНКО 69</v>
          </cell>
          <cell r="C34">
            <v>3656</v>
          </cell>
          <cell r="D34">
            <v>74</v>
          </cell>
        </row>
        <row r="35">
          <cell r="A35" t="str">
            <v>АОЗТ "ВТОРМЕТ"</v>
          </cell>
          <cell r="B35" t="str">
            <v>390000 РОССИЯ РЯЗАНЬ УЛ.КУДРЯВЦЕВА,Д.19</v>
          </cell>
          <cell r="C35">
            <v>3557</v>
          </cell>
          <cell r="D35">
            <v>59</v>
          </cell>
        </row>
        <row r="36">
          <cell r="A36" t="str">
            <v>"ДОН-АТВ"  ЗАО</v>
          </cell>
          <cell r="B36" t="str">
            <v>344025, Г.РОСТОВ-НА-ДОНУ, УЛ.РЫЛЬСКОГО,2</v>
          </cell>
          <cell r="C36">
            <v>3537</v>
          </cell>
          <cell r="D36">
            <v>47</v>
          </cell>
        </row>
        <row r="37">
          <cell r="A37" t="str">
            <v>ООО "АРТЕМИДА"</v>
          </cell>
          <cell r="B37" t="str">
            <v>236040 КАЛИНИНГРАД, УЛ.СЕРГЕЕВА,14</v>
          </cell>
          <cell r="C37">
            <v>3431</v>
          </cell>
          <cell r="D37">
            <v>52</v>
          </cell>
        </row>
        <row r="38">
          <cell r="A38" t="str">
            <v>ООО ОФ</v>
          </cell>
          <cell r="B38" t="str">
            <v>Г.ГЕЛЕНДЖИК УЛ ТЕЛЬМАНА 47А</v>
          </cell>
          <cell r="C38">
            <v>3400</v>
          </cell>
          <cell r="D38">
            <v>122</v>
          </cell>
        </row>
        <row r="39">
          <cell r="A39" t="str">
            <v>ООО"БАЛТИКО ЭНД МЕДИТЕРРАНЬО" ООО"БАЛИМЕД"</v>
          </cell>
          <cell r="B39" t="str">
            <v>191025, С-ПЕТЕРБУРГ, ПР.ВЛАДИМИРСКИЙ 11</v>
          </cell>
          <cell r="C39">
            <v>3363</v>
          </cell>
          <cell r="D39">
            <v>82</v>
          </cell>
        </row>
        <row r="40">
          <cell r="A40" t="str">
            <v>ЗАО ПО ПРОИЗВОДСТВУ СТРОИТЕЛЬНЫХ МАТЕРИАЛОВ "С"</v>
          </cell>
          <cell r="B40" t="str">
            <v>125047 МОСКВА,УЛ.3-Я ТВЕРСКАЯ-ЯМСКАЯ, 11/13,КВ.35   ТЕЛ.250-93-56</v>
          </cell>
          <cell r="C40">
            <v>3150</v>
          </cell>
          <cell r="D40">
            <v>92</v>
          </cell>
        </row>
        <row r="41">
          <cell r="A41" t="str">
            <v>ВТОРМЕТ</v>
          </cell>
          <cell r="B41" t="str">
            <v>Г.ИВАНОВО,ПОГРАНИЧНЫЙ ПЕР-К,11</v>
          </cell>
          <cell r="C41">
            <v>3140</v>
          </cell>
          <cell r="D41">
            <v>66</v>
          </cell>
        </row>
        <row r="42">
          <cell r="A42" t="str">
            <v>ЗАО "ВОЛГА-АПЕКС"</v>
          </cell>
          <cell r="B42" t="str">
            <v>400005,Г.ВОЛГОГРАД,ПР.ЛЕНИНА,98</v>
          </cell>
          <cell r="C42">
            <v>3091</v>
          </cell>
          <cell r="D42">
            <v>62</v>
          </cell>
        </row>
        <row r="43">
          <cell r="A43" t="str">
            <v>ЧП ШПАКОВ ЕВГЕНИЙ ГРИГОРЬЕВИЧ</v>
          </cell>
          <cell r="B43" t="str">
            <v>236000 КАЛИНИНГРАД,УЛ.КИРОВА 25/27 КВ.11</v>
          </cell>
          <cell r="C43">
            <v>3024</v>
          </cell>
          <cell r="D43">
            <v>62</v>
          </cell>
        </row>
        <row r="44">
          <cell r="A44" t="str">
            <v>ООО "КОРАЛЛ"</v>
          </cell>
          <cell r="B44" t="str">
            <v>191186,С-ПЕТЕРБУРГ,НАБ.Р.МОЙКИ,28 А,ПОМ.7Н</v>
          </cell>
          <cell r="C44">
            <v>3019</v>
          </cell>
          <cell r="D44">
            <v>84</v>
          </cell>
        </row>
        <row r="45">
          <cell r="A45" t="str">
            <v>ООО "ФЭМИЛИ"</v>
          </cell>
          <cell r="B45" t="str">
            <v>347924 Г.ТАГАНРОГ УЛ. ВОСКОВА 102 КВ. 80</v>
          </cell>
          <cell r="C45">
            <v>3004</v>
          </cell>
          <cell r="D45">
            <v>72</v>
          </cell>
        </row>
        <row r="46">
          <cell r="A46" t="str">
            <v>ООО"ОКЕАН"</v>
          </cell>
          <cell r="B46" t="str">
            <v>195108 РОССИЯ С-ПБ ЛАБОРАТОРНЫЙ ПР.,23</v>
          </cell>
          <cell r="C46">
            <v>2871</v>
          </cell>
          <cell r="D46">
            <v>85</v>
          </cell>
        </row>
        <row r="47">
          <cell r="A47" t="str">
            <v>ОАО "ПЕРМВТОРМЕТ"</v>
          </cell>
          <cell r="B47" t="str">
            <v>614054 Г.ПЕРМЬ,СОЛИКАМСКИЙ ТРАКТ,287</v>
          </cell>
          <cell r="C47">
            <v>2826</v>
          </cell>
          <cell r="D47">
            <v>85</v>
          </cell>
        </row>
        <row r="48">
          <cell r="A48" t="str">
            <v>ОАО "ПСКОВВТОРМЕТ"</v>
          </cell>
          <cell r="B48" t="str">
            <v>180004,Г.ПСКОВ,УЛ.СОВЕТСКАЯ,118</v>
          </cell>
          <cell r="C48">
            <v>2808</v>
          </cell>
          <cell r="D48">
            <v>72</v>
          </cell>
        </row>
        <row r="49">
          <cell r="A49" t="str">
            <v>РОАО "ВТОРМЕТ"</v>
          </cell>
          <cell r="B49" t="str">
            <v>РОССИЯ БАТАЙСК УЛ.КОМАРОВА 204</v>
          </cell>
          <cell r="C49">
            <v>2794</v>
          </cell>
          <cell r="D49">
            <v>76</v>
          </cell>
        </row>
        <row r="50">
          <cell r="A50" t="str">
            <v>ПК ИЧП "ВИТ ОЛ"</v>
          </cell>
          <cell r="B50" t="str">
            <v>367915,Г.ТАГАНРОГ,УЛ.ФРУНЗЕ 3/23</v>
          </cell>
          <cell r="C50">
            <v>2753</v>
          </cell>
          <cell r="D50">
            <v>97</v>
          </cell>
        </row>
        <row r="51">
          <cell r="A51" t="str">
            <v>ООО /АВТОРЕСУРС/</v>
          </cell>
          <cell r="B51" t="str">
            <v>354068 СОЧИ УЛ ДОHСКАЯ 98А КВ. 42</v>
          </cell>
          <cell r="C51">
            <v>2604</v>
          </cell>
          <cell r="D51">
            <v>21</v>
          </cell>
        </row>
        <row r="52">
          <cell r="A52" t="str">
            <v>СП "МИРМЕТАЛЛ"</v>
          </cell>
          <cell r="B52" t="str">
            <v>680032 РОССИЯ, Г. ХАБАРОВСК УЛ. ЦЕЛИННАЯ 12</v>
          </cell>
          <cell r="C52">
            <v>2596</v>
          </cell>
          <cell r="D52">
            <v>93</v>
          </cell>
        </row>
        <row r="53">
          <cell r="A53" t="str">
            <v>АООТ "СТАЛЬ"</v>
          </cell>
          <cell r="B53" t="str">
            <v>248025,Г.КАЛУГА,УЛ.ПРОМЫШЛЕННАЯ 132</v>
          </cell>
          <cell r="C53">
            <v>2593</v>
          </cell>
          <cell r="D53">
            <v>63</v>
          </cell>
        </row>
        <row r="54">
          <cell r="A54" t="str">
            <v>АОЗТ "ТРАНСМЕТ"</v>
          </cell>
          <cell r="B54" t="str">
            <v>197198, САНКТ-ПЕТЕРБУРГ, АЛЕКСАНДРОВСКИЙ ПАРК, 4</v>
          </cell>
          <cell r="C54">
            <v>2565</v>
          </cell>
          <cell r="D54">
            <v>81</v>
          </cell>
        </row>
        <row r="55">
          <cell r="A55" t="str">
            <v>ТОО "ВТОРЧЕРМЕТ"</v>
          </cell>
          <cell r="B55" t="str">
            <v>6925805, ПОС.УГЛОВОЕ,YЛ.САПЕРHАЯ,3</v>
          </cell>
          <cell r="C55">
            <v>2496</v>
          </cell>
          <cell r="D55">
            <v>101</v>
          </cell>
        </row>
        <row r="56">
          <cell r="A56" t="str">
            <v>ООО "ТОРГ-СЕРВИС"</v>
          </cell>
          <cell r="B56" t="str">
            <v>РОССИЯ КБР Г.ПРОХЛАДНЫЙ УЛ.БОРОНТОВА,99</v>
          </cell>
          <cell r="C56">
            <v>2450</v>
          </cell>
          <cell r="D56">
            <v>70</v>
          </cell>
        </row>
        <row r="57">
          <cell r="A57" t="str">
            <v>АООТ "НИЖЕГОРОДСКИЙ МАШИНОСТРОИТЕЛЬНЫЙ ЗАВОД"</v>
          </cell>
          <cell r="B57" t="str">
            <v>603052, Н.НОВГОРОД, СОРМОВСКОЕ ШОССЕ, 21</v>
          </cell>
          <cell r="C57">
            <v>2433</v>
          </cell>
          <cell r="D57">
            <v>52</v>
          </cell>
        </row>
        <row r="58">
          <cell r="A58" t="str">
            <v>ОАО"ВТОРМЕТ"</v>
          </cell>
          <cell r="B58" t="str">
            <v>Г.Ю-САХАЛИНСК, КОММУНИСТИЧЕСКИЙ ПР-Т,32А ТЕЛ.3-74-43</v>
          </cell>
          <cell r="C58">
            <v>2300</v>
          </cell>
          <cell r="D58">
            <v>93</v>
          </cell>
        </row>
        <row r="59">
          <cell r="A59" t="str">
            <v>ВТОРМЕТ ЮМ ООО</v>
          </cell>
          <cell r="B59" t="str">
            <v>РОССИЯ 188900 ВЫБОРГ ЮЖНЫЙ ВАЛ 1</v>
          </cell>
          <cell r="C59">
            <v>2249</v>
          </cell>
          <cell r="D59">
            <v>79</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ВТФ "СОВКАБЕЛЬ"</v>
          </cell>
          <cell r="B67" t="str">
            <v>111024 Г.МОСКВА ШОССЕ ЭНТУЗИАСТОВ 5</v>
          </cell>
          <cell r="C67">
            <v>1519</v>
          </cell>
          <cell r="D67">
            <v>687</v>
          </cell>
        </row>
        <row r="68">
          <cell r="A68" t="str">
            <v>ТОО МПП "ЛИДЕР-1"</v>
          </cell>
          <cell r="B68" t="str">
            <v>630102 НОВОСИБИРСК УЛ.ЛЕНИНГРАДСКАЯ 139</v>
          </cell>
          <cell r="C68">
            <v>1516</v>
          </cell>
          <cell r="D68">
            <v>110</v>
          </cell>
        </row>
        <row r="69">
          <cell r="A69" t="str">
            <v>ООО "ЭКОМЕТ"</v>
          </cell>
          <cell r="B69" t="str">
            <v>692821 ПРИМОРСКИЙ КРАЙ ШКОТОВСКИЙ Р-ОН С ЦАРЕВКА УЛ ЦЕНТРАЛЬНАЯ  18А</v>
          </cell>
          <cell r="C69">
            <v>1500</v>
          </cell>
          <cell r="D69">
            <v>80</v>
          </cell>
        </row>
        <row r="70">
          <cell r="A70" t="str">
            <v>ЗАО "ДЕАКС"</v>
          </cell>
          <cell r="B70" t="str">
            <v>РОССИЯ, Г.ЮЖНО-САХАЛИНСК,ПР.ПОБЕДЫ,5А ТЕЛ: 5-84-63</v>
          </cell>
          <cell r="C70">
            <v>1495</v>
          </cell>
          <cell r="D70">
            <v>52</v>
          </cell>
        </row>
        <row r="71">
          <cell r="A71" t="str">
            <v>ЗАО КУУСАКОСКИ</v>
          </cell>
          <cell r="B71" t="str">
            <v>188900 Г.ВЫБОРГ ВЫБОРГСКАЯ 23А ТЕЛ.307-69</v>
          </cell>
          <cell r="C71">
            <v>1492</v>
          </cell>
          <cell r="D71">
            <v>341</v>
          </cell>
        </row>
        <row r="72">
          <cell r="A72" t="str">
            <v>ООО " СКРЭП "</v>
          </cell>
          <cell r="B72" t="str">
            <v>680051, Г.ХАБАРОВСК,УЛ.СУВОРОВА,60,КВ 56</v>
          </cell>
          <cell r="C72">
            <v>1422</v>
          </cell>
          <cell r="D72">
            <v>92</v>
          </cell>
        </row>
        <row r="73">
          <cell r="A73" t="str">
            <v>ЗАО "ИНТЕРТЕХПРИБОР"</v>
          </cell>
          <cell r="B73" t="str">
            <v>195197,СПБ.,ПРОСП.ЛАБОРАТОРНЫЙ,23</v>
          </cell>
          <cell r="C73">
            <v>1406</v>
          </cell>
          <cell r="D73">
            <v>77</v>
          </cell>
        </row>
        <row r="74">
          <cell r="A74" t="str">
            <v>ЗАО"КАРЕЛИЯ МЕТАЛЛ"</v>
          </cell>
          <cell r="B74" t="str">
            <v>185025,Г.ПЕТРОЗАВОДСК,УЛ.ХАЛТУРИНА,6</v>
          </cell>
          <cell r="C74">
            <v>1403</v>
          </cell>
          <cell r="D74">
            <v>92</v>
          </cell>
        </row>
        <row r="75">
          <cell r="A75" t="str">
            <v>ИЧП "ЗОВ"</v>
          </cell>
          <cell r="B75" t="str">
            <v>Г Б-КАМЕНЬ УЛ КУРЧАТОВА 31-15</v>
          </cell>
          <cell r="C75">
            <v>1400</v>
          </cell>
          <cell r="D75">
            <v>95</v>
          </cell>
        </row>
        <row r="76">
          <cell r="A76" t="str">
            <v>ТОО "ВТОРМЕТ"</v>
          </cell>
          <cell r="B76" t="str">
            <v>400007 Г.ВОЛГОГРАД, ПРОСПЕКТ МЕТАЛЛУРГОВ,10,КВ.24</v>
          </cell>
          <cell r="C76">
            <v>1400</v>
          </cell>
          <cell r="D76">
            <v>82</v>
          </cell>
        </row>
        <row r="77">
          <cell r="A77" t="str">
            <v>ЗАО "ПЛАНЕТА"</v>
          </cell>
          <cell r="B77" t="str">
            <v>163035,Г.АРХАНГЕЛЬСК,УЛ.ДРЕЙЕРА,5</v>
          </cell>
          <cell r="C77">
            <v>1400</v>
          </cell>
          <cell r="D77">
            <v>73</v>
          </cell>
        </row>
        <row r="78">
          <cell r="A78" t="str">
            <v>"ООО "КОНУС""</v>
          </cell>
          <cell r="B78" t="str">
            <v>454080 РОССИЯ ЧЕЛЯБИНСК УЛ.С.КРИВОЙ 75А</v>
          </cell>
          <cell r="C78">
            <v>1365</v>
          </cell>
          <cell r="D78">
            <v>728</v>
          </cell>
        </row>
        <row r="79">
          <cell r="A79" t="str">
            <v>ООО "ГЛЭН"</v>
          </cell>
          <cell r="B79" t="str">
            <v>197371,САНКТ-ПЕТЕРБУРГ, УЛ.УТОЧКИНА,6-1-4 ТЕЛ.348-37-90</v>
          </cell>
          <cell r="C79">
            <v>1345</v>
          </cell>
          <cell r="D79">
            <v>85</v>
          </cell>
        </row>
        <row r="80">
          <cell r="A80" t="str">
            <v>ООО "АДЫГЕЙСКОЕ ПРЕДПРИЯТИЕ "ВТОРМЕТАЛЛ"</v>
          </cell>
          <cell r="B80" t="str">
            <v>352700 РОССИЯ МАЙКОП УЛ.ПРОМЫШЛЕННАЯ 18</v>
          </cell>
          <cell r="C80">
            <v>1341</v>
          </cell>
          <cell r="D80">
            <v>73</v>
          </cell>
        </row>
        <row r="81">
          <cell r="A81" t="str">
            <v>ЗАО "ЗАПАДНО-БАЛТИЙСКИЙ СУДОРЕМОНТНЫЙ</v>
          </cell>
          <cell r="B81" t="str">
            <v>ЗАВОД",Г.КАЛИНИНГРАД,УЛ.ПР.НАБЕРЕЖНАЯ 26 РОССИЯ</v>
          </cell>
          <cell r="C81">
            <v>1280</v>
          </cell>
          <cell r="D81">
            <v>89</v>
          </cell>
        </row>
        <row r="82">
          <cell r="A82" t="str">
            <v>ЗАО "ИНТЕРФЕРРУМ-МЕТАЛЛ "</v>
          </cell>
          <cell r="B82" t="str">
            <v>198096,С-ПЕТЕРБУРГ,ТУРУХТАННЫЕ ОСТР.,2А</v>
          </cell>
          <cell r="C82">
            <v>1237</v>
          </cell>
          <cell r="D82">
            <v>76</v>
          </cell>
        </row>
        <row r="83">
          <cell r="A83" t="str">
            <v>ТОО ТАКБ ПАКС ЛТД</v>
          </cell>
          <cell r="B83" t="str">
            <v>ВЛАДИВОСТОК УЛ АЛЕУТСКАЯ 45А</v>
          </cell>
          <cell r="C83">
            <v>1234</v>
          </cell>
          <cell r="D83">
            <v>107</v>
          </cell>
        </row>
        <row r="84">
          <cell r="A84" t="str">
            <v>"МАК ОС" ООО</v>
          </cell>
          <cell r="B84" t="str">
            <v>692900,НАХОДКА,ПОГРАНИЧНАЯ,13-1</v>
          </cell>
          <cell r="C84">
            <v>1200</v>
          </cell>
          <cell r="D84">
            <v>71</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ООО "СПЕЦМЕТЭКСПОРТ"</v>
          </cell>
          <cell r="B88" t="str">
            <v>400074 Г.ВОЛГОГРАД,УЛ.КОЗЛОВСКАЯ,34</v>
          </cell>
          <cell r="C88">
            <v>1016</v>
          </cell>
          <cell r="D88">
            <v>81</v>
          </cell>
        </row>
        <row r="89">
          <cell r="A89" t="str">
            <v>ООО "АРКТУР"</v>
          </cell>
          <cell r="B89" t="str">
            <v>606200 НИЖЕГОРОДСКАЯ ОБЛ,Г.КСТОВО, ПР.РАЧКОВА,Д.16"А"</v>
          </cell>
          <cell r="C89">
            <v>1000</v>
          </cell>
          <cell r="D89">
            <v>79</v>
          </cell>
        </row>
        <row r="90">
          <cell r="A90" t="str">
            <v>ООО "НАТАЛИ"</v>
          </cell>
          <cell r="B90" t="str">
            <v>Г.КРАСНОДАР,УЛ.СУВОРОВА,64</v>
          </cell>
          <cell r="C90">
            <v>988</v>
          </cell>
          <cell r="D90">
            <v>76</v>
          </cell>
        </row>
        <row r="91">
          <cell r="A91" t="str">
            <v>ООО "ЭКОСТАЛЬ"</v>
          </cell>
          <cell r="B91" t="str">
            <v>236017 КАЛИНИНГРАД,УЛ.ВАГОНОСТРОИТЕЛЬНАЯ,34</v>
          </cell>
          <cell r="C91">
            <v>969</v>
          </cell>
          <cell r="D91">
            <v>73</v>
          </cell>
        </row>
        <row r="92">
          <cell r="A92" t="str">
            <v>ОАО "КОСТРОМАВТОРМЕТ"</v>
          </cell>
          <cell r="B92" t="str">
            <v>156000,Г.КОСТРОМА,УЛ.ГОРНАЯ,29</v>
          </cell>
          <cell r="C92">
            <v>965</v>
          </cell>
          <cell r="D92">
            <v>69</v>
          </cell>
        </row>
        <row r="93">
          <cell r="A93" t="str">
            <v>"ВНЕШМЕТАЛЛТОРГ" ООО</v>
          </cell>
          <cell r="B93" t="str">
            <v>195197, С-ПЕТЕРБУРГ, ЛАБОРАТОРНЫЙ ПР. 23</v>
          </cell>
          <cell r="C93">
            <v>962</v>
          </cell>
          <cell r="D93">
            <v>323</v>
          </cell>
        </row>
        <row r="94">
          <cell r="A94" t="str">
            <v>ТОО "ФЕРРОТЕК"</v>
          </cell>
          <cell r="B94" t="str">
            <v>129343,МОСКВА,ПР-Д СЕРЕБРЯКОВА,8</v>
          </cell>
          <cell r="C94">
            <v>926</v>
          </cell>
          <cell r="D94">
            <v>669</v>
          </cell>
        </row>
        <row r="95">
          <cell r="A95" t="str">
            <v>АОЗТ"ДАЙМОНД"</v>
          </cell>
          <cell r="B95" t="str">
            <v>693010 Ю-САХАЛИНСК,УЛ.КОМСОМОЛЬСКАЯ-152-4 ТЕЛ.3-33-41</v>
          </cell>
          <cell r="C95">
            <v>905</v>
          </cell>
          <cell r="D95">
            <v>45</v>
          </cell>
        </row>
        <row r="96">
          <cell r="A96" t="str">
            <v>ООО "ПОЛИГОН-М"</v>
          </cell>
          <cell r="B96" t="str">
            <v>443046 Г.САМАРА,АЭРОПОРТ-2,АТБ</v>
          </cell>
          <cell r="C96">
            <v>902</v>
          </cell>
          <cell r="D96">
            <v>77</v>
          </cell>
        </row>
        <row r="97">
          <cell r="A97" t="str">
            <v>ИСТОМИН ПЕТР ПЕТРОВИЧ</v>
          </cell>
          <cell r="B97" t="str">
            <v>БЛАГОВЕЩЕНСК,УЛ.ВОРОНКОВА 12-217 ПАСПОРТ IV-ЖО 695110</v>
          </cell>
          <cell r="C97">
            <v>885</v>
          </cell>
          <cell r="D97">
            <v>89</v>
          </cell>
        </row>
        <row r="98">
          <cell r="A98" t="str">
            <v>ООО "НПТБ" / СИМБ ЛТД.</v>
          </cell>
          <cell r="B98" t="str">
            <v>198095 С-ПЕТЕРБУРГ ОГОРОДНЫЙ ПЕР.5</v>
          </cell>
          <cell r="C98">
            <v>870</v>
          </cell>
          <cell r="D98">
            <v>93</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"ООО "УРАЛМЕТ""</v>
          </cell>
          <cell r="B105" t="str">
            <v>454092 ЧЕЛЯБИНСК УЛ.КИРОВА 130</v>
          </cell>
          <cell r="C105">
            <v>734</v>
          </cell>
          <cell r="D105">
            <v>700</v>
          </cell>
        </row>
        <row r="106">
          <cell r="A106" t="str">
            <v>ОАО "ПЕРМУНИВЕРСАЛ"</v>
          </cell>
          <cell r="B106" t="str">
            <v>614013 Г.ПЕРМЬ УЛ.ЛОМОНОСОВА 47</v>
          </cell>
          <cell r="C106">
            <v>724</v>
          </cell>
          <cell r="D106">
            <v>65</v>
          </cell>
        </row>
        <row r="107">
          <cell r="A107" t="str">
            <v>ЗАО "ТЮМЕНЬВТОРМЕТ"</v>
          </cell>
          <cell r="B107" t="str">
            <v>625059,Г.ТЮМЕНЬ,П.МЕЛИОРАТОРОВ,ВЕЛИЖАНСКИЙ ТРАКТ,5 КМ</v>
          </cell>
          <cell r="C107">
            <v>720</v>
          </cell>
          <cell r="D107">
            <v>50</v>
          </cell>
        </row>
        <row r="108">
          <cell r="A108" t="str">
            <v>АООТ "ВТОРМЕТ"</v>
          </cell>
          <cell r="B108" t="str">
            <v>670005, Г.УЛАН-УДЭ, УЛ.БАБУШКИНА 7</v>
          </cell>
          <cell r="C108">
            <v>719</v>
          </cell>
          <cell r="D108">
            <v>60</v>
          </cell>
        </row>
        <row r="109">
          <cell r="A109" t="str">
            <v>ООО"ИНТЕРМЕТ"</v>
          </cell>
          <cell r="B109" t="str">
            <v>150006 Г.ЯРОСЛАВЛЬ,УЛ.КОРАБЕЛЬНАЯ,Д.1</v>
          </cell>
          <cell r="C109">
            <v>706</v>
          </cell>
          <cell r="D109">
            <v>49</v>
          </cell>
        </row>
        <row r="110">
          <cell r="A110" t="str">
            <v>ОАО"СЛАВЯНСКИЙ СУДОРЕМОНТНЫЙ ЗАВОД"</v>
          </cell>
          <cell r="B110" t="str">
            <v>692730,ПРИМОРСКИЙ КРАЙ, П.СЛАВЯНКА</v>
          </cell>
          <cell r="C110">
            <v>699</v>
          </cell>
          <cell r="D110">
            <v>90</v>
          </cell>
        </row>
        <row r="111">
          <cell r="A111" t="str">
            <v>ООО"ПОЛИКЛАССИКА"</v>
          </cell>
          <cell r="B111" t="str">
            <v xml:space="preserve"> РОССИЯ Г.МОСКВА ВОЛГОГРАДСКИЙ ПРОСПЕКТ,14</v>
          </cell>
          <cell r="C111">
            <v>695</v>
          </cell>
          <cell r="D111">
            <v>96</v>
          </cell>
        </row>
        <row r="112">
          <cell r="A112" t="str">
            <v>ЗАО АССОЦИАЦИЯ ДЕЛОВОГО СОТРУДНИЧЕСТВА  С ИНДИЕЙ СОВИНКОМ-ЦЕНТР</v>
          </cell>
          <cell r="B112" t="str">
            <v>129090 МОСКВА УЛ. МЕЩАНСКАЯ Д.9/14</v>
          </cell>
          <cell r="C112">
            <v>669</v>
          </cell>
          <cell r="D112">
            <v>90</v>
          </cell>
        </row>
        <row r="113">
          <cell r="A113" t="str">
            <v>ЗАО "НОВЫЙ ДОМ"</v>
          </cell>
          <cell r="B113" t="str">
            <v>394000 Г.ВОРОНЕЖ,УЛ.ПОМЯЛОВСКОГО,Д.39,КВ.1</v>
          </cell>
          <cell r="C113">
            <v>659</v>
          </cell>
          <cell r="D113">
            <v>97</v>
          </cell>
        </row>
        <row r="114">
          <cell r="A114" t="str">
            <v>ООО"СТРОЙИНДУСТРИЯ СЗ"</v>
          </cell>
          <cell r="B114" t="str">
            <v>197101, С-ПЕТЕРБУРГ,КАМЕННООСТРОВСКИЙ,ПР.26/28</v>
          </cell>
          <cell r="C114">
            <v>659</v>
          </cell>
          <cell r="D114">
            <v>88</v>
          </cell>
        </row>
        <row r="115">
          <cell r="A115" t="str">
            <v>АООТ "ВТОРМЕТ" *</v>
          </cell>
          <cell r="B115" t="str">
            <v>362008,РСОА,Г.ВЛАДИКАВКАЗ,УЛ.КОЦОЕВА,6</v>
          </cell>
          <cell r="C115">
            <v>655</v>
          </cell>
          <cell r="D115">
            <v>64</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"АВАНТЕК" ЗАО СП</v>
          </cell>
          <cell r="B123" t="str">
            <v>198097, С-ПЕТЕРБУРГ,ПР.СТАЧЕК,47</v>
          </cell>
          <cell r="C123">
            <v>596</v>
          </cell>
          <cell r="D123">
            <v>72</v>
          </cell>
        </row>
        <row r="124">
          <cell r="A124" t="str">
            <v>ЗАО "ОСКОЛВТОРМЕТ"</v>
          </cell>
          <cell r="B124" t="str">
            <v>309530 РОССИЯ СТ.ОСКОЛ КОТЕЛ 10</v>
          </cell>
          <cell r="C124">
            <v>595</v>
          </cell>
          <cell r="D124">
            <v>79</v>
          </cell>
        </row>
        <row r="125">
          <cell r="A125" t="str">
            <v>ООО   "КВ-ТРАНЗИТСЕРВИС"</v>
          </cell>
          <cell r="B125" t="str">
            <v>182100 ПСК.ОБЛ.Г.В-ЛУКИ ЖЕЛЕЗНОДОРОЖНАЯ СТАНЦИЯ</v>
          </cell>
          <cell r="C125">
            <v>594</v>
          </cell>
          <cell r="D125">
            <v>60</v>
          </cell>
        </row>
        <row r="126">
          <cell r="A126" t="str">
            <v>ООО"ВТОРМЕТАЛЛОЭКСПОРТ"</v>
          </cell>
          <cell r="B126" t="str">
            <v>692907 Г.НАХОДКА П.КОЗЬМИНО ЗАО "ДАЛЬИНТЕРМЕТ"</v>
          </cell>
          <cell r="C126">
            <v>592</v>
          </cell>
          <cell r="D126">
            <v>108</v>
          </cell>
        </row>
        <row r="127">
          <cell r="A127" t="str">
            <v>ЧП     ВЕРЯЗОВ АНТОН ГЕОРГИЕВИЧ         СВ.N 15964 ОТ 22.08.97</v>
          </cell>
          <cell r="B127" t="str">
            <v>180019 Г.ПСКОВ УЛ.HОВОСЕЛОВ Д.15 КВ.10</v>
          </cell>
          <cell r="C127">
            <v>590</v>
          </cell>
          <cell r="D127">
            <v>51</v>
          </cell>
        </row>
        <row r="128">
          <cell r="A128" t="str">
            <v>ЗАО "ТРАНСМЕТ"</v>
          </cell>
          <cell r="B128" t="str">
            <v>193036,СПБ,ЛИГОВСКИЙ ПР.,Д.29,П.12НТ. 567-40-93,Ф.567-22-50</v>
          </cell>
          <cell r="C128">
            <v>574</v>
          </cell>
          <cell r="D128">
            <v>83</v>
          </cell>
        </row>
        <row r="129">
          <cell r="A129" t="str">
            <v>ИП ФИРМА "БМЕ"</v>
          </cell>
          <cell r="B129" t="str">
            <v>198099,С-ПЕТЕРБУРГ,УЛ.ГЛАДКОВА,3</v>
          </cell>
          <cell r="C129">
            <v>566</v>
          </cell>
          <cell r="D129">
            <v>82</v>
          </cell>
        </row>
        <row r="130">
          <cell r="A130" t="str">
            <v>ТОЛМАЧЕВ ВЛАДИСЛАВ ВЯЧЕСЛАВОВИЧ VII-ДВ 570028 ОТ 11.07.91 ОВД КИРОВСКОГО РАЙИСПО</v>
          </cell>
          <cell r="B130" t="str">
            <v>680028 Г.ХАБАРОВСК УЛ.ШЕРОНОВА 137 КВ.47</v>
          </cell>
          <cell r="C130">
            <v>557</v>
          </cell>
          <cell r="D130">
            <v>65</v>
          </cell>
        </row>
        <row r="131">
          <cell r="A131" t="str">
            <v>ИП ФЕДОРОВ ЕВГЕНИЙ МИХАЙЛОВИЧ           СВИД.СЕРИЯ Б N 0721</v>
          </cell>
          <cell r="B131" t="str">
            <v>181300 ПСКОВСКАЯ ОБЛ.Г.ОСТРОВ МИКР."СТРОИТЕЛЬ" Д.2 КВ.3</v>
          </cell>
          <cell r="C131">
            <v>541</v>
          </cell>
          <cell r="D131">
            <v>54</v>
          </cell>
        </row>
        <row r="132">
          <cell r="A132" t="str">
            <v>ООО "ВИААС"</v>
          </cell>
          <cell r="B132" t="str">
            <v>Г.УССУРИЙСК УЛ.МОСКОВСКАЯ,18</v>
          </cell>
          <cell r="C132">
            <v>533</v>
          </cell>
          <cell r="D132">
            <v>55</v>
          </cell>
        </row>
        <row r="133">
          <cell r="A133" t="str">
            <v>ООО РОССИЙСКО-ПОЛЬСКОЕ ПРЕДПРИЯТИЕ "ВОЛГА-МЕТАЛЛИК"</v>
          </cell>
          <cell r="B133" t="str">
            <v>162600 ВОЛОГОДСКАЯ ОБЛ. Г.ЧЕРЕПОВЕЦ УЛ. СУДОСТРОИТЕЛЬНАЯ 7</v>
          </cell>
          <cell r="C133">
            <v>532</v>
          </cell>
          <cell r="D133">
            <v>68</v>
          </cell>
        </row>
        <row r="134">
          <cell r="A134" t="str">
            <v>ЗАО "ПРОМИНСЕРВИС"</v>
          </cell>
          <cell r="B134" t="str">
            <v>109028 МОСКВА СЕРЕБРЯНИЧЕСКИЙ ПЕР.5СТР.2</v>
          </cell>
          <cell r="C134">
            <v>530</v>
          </cell>
          <cell r="D134">
            <v>53</v>
          </cell>
        </row>
        <row r="135">
          <cell r="A135" t="str">
            <v>"ПЕТРОМАКС" ЗАО</v>
          </cell>
          <cell r="B135" t="str">
            <v>196084, С-ПЕТЕРБУРГ,УЛ.ЗАСТАВСКАЯ 7</v>
          </cell>
          <cell r="C135">
            <v>520</v>
          </cell>
          <cell r="D135">
            <v>378</v>
          </cell>
        </row>
        <row r="136">
          <cell r="A136" t="str">
            <v>ЗАО "ТОСНА-М"</v>
          </cell>
          <cell r="B136" t="str">
            <v>432008 Г.УЛЬЯНОВСК,УЛ.ЗАПАДНЫЙ БУЛЬВАР,Д.27</v>
          </cell>
          <cell r="C136">
            <v>519</v>
          </cell>
          <cell r="D136">
            <v>114</v>
          </cell>
        </row>
        <row r="137">
          <cell r="A137" t="str">
            <v>ТЭФ "ВНЕШТРАНС"</v>
          </cell>
          <cell r="B137" t="str">
            <v>1103411000,353660, ЕЙСК, ПОРТОВАЯ АЛЛЕЯ 5</v>
          </cell>
          <cell r="C137">
            <v>508</v>
          </cell>
          <cell r="D137">
            <v>70</v>
          </cell>
        </row>
        <row r="138">
          <cell r="A138" t="str">
            <v>ТОО ФИРМА "ПСКОВ-МЕТАЛЛ"</v>
          </cell>
          <cell r="B138" t="str">
            <v>180004,Г.ПСКОВ,УЛ.128-Й СТРЕЛКОВОЙ ДИВИЗИИ,6</v>
          </cell>
          <cell r="C138">
            <v>507</v>
          </cell>
          <cell r="D138">
            <v>60</v>
          </cell>
        </row>
        <row r="139">
          <cell r="A139" t="str">
            <v>ООО "АЛТАЙ-МЕТАЛЛ"</v>
          </cell>
          <cell r="B139" t="str">
            <v>659700 Г.ГОРНО-АЛТАЙСК,УЛ.УЛАГАШЕВА 13</v>
          </cell>
          <cell r="C139">
            <v>503</v>
          </cell>
          <cell r="D139">
            <v>83</v>
          </cell>
        </row>
        <row r="140">
          <cell r="A140" t="str">
            <v>ООО "АВРОРА"</v>
          </cell>
          <cell r="B140" t="str">
            <v>614039 Г.ПЕРМЬ,КОМСОМОЛЬСКИЙ ПР.49-17 ТЕЛ.64-17-65</v>
          </cell>
          <cell r="C140">
            <v>500</v>
          </cell>
          <cell r="D140">
            <v>85</v>
          </cell>
        </row>
        <row r="141">
          <cell r="A141" t="str">
            <v>ООО "ПИОНЕР"</v>
          </cell>
          <cell r="B141" t="str">
            <v>400040 Г.ВОЛГОГРАД, ПРОСПЕКТ МЕТАЛЛУРГОВ,50</v>
          </cell>
          <cell r="C141">
            <v>500</v>
          </cell>
          <cell r="D141">
            <v>82</v>
          </cell>
        </row>
        <row r="142">
          <cell r="A142" t="str">
            <v>ДП "ПЛАМЯ"</v>
          </cell>
          <cell r="B142" t="str">
            <v>670042, Г.УЛАН-УДЭ, УЛ.ЖЕРДЕВА 16</v>
          </cell>
          <cell r="C142">
            <v>495</v>
          </cell>
          <cell r="D142">
            <v>60</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 36/,/1,КОМ.403</v>
          </cell>
          <cell r="C149">
            <v>440</v>
          </cell>
          <cell r="D149">
            <v>58</v>
          </cell>
        </row>
        <row r="150">
          <cell r="A150" t="str">
            <v>ВТОРМЕТБРОК</v>
          </cell>
          <cell r="B150" t="str">
            <v>Г.МОСКВА,СЛАВЯНСКАЯ ПЛОЩАДЬ,2/5</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ВФ "ЖЕЛДОРЭКСПОРТ"</v>
          </cell>
          <cell r="B154" t="str">
            <v>129626 Г.МОСКВА, КУЧИН ПЕР.14 КОРП 3.</v>
          </cell>
          <cell r="C154">
            <v>420</v>
          </cell>
          <cell r="D154">
            <v>78</v>
          </cell>
        </row>
        <row r="155">
          <cell r="A155" t="str">
            <v>ЗАО "ШЕНЬ ХУН"</v>
          </cell>
          <cell r="B155" t="str">
            <v>692900 Г.НАХОДКА,НАХОДКИНСКИЙ П-Т,44 ПРИМ.КРАЯ</v>
          </cell>
          <cell r="C155">
            <v>404</v>
          </cell>
          <cell r="D155">
            <v>80</v>
          </cell>
        </row>
        <row r="156">
          <cell r="A156" t="str">
            <v>"ЗВЕЗДА" ДАЛЬНЕВОСТОЧНЫЙ ЗАВОД</v>
          </cell>
          <cell r="B156" t="str">
            <v>БОЛЬШОЙ КАМЕНЬ, УЛ. ЛЕБЕДЕВА 1</v>
          </cell>
          <cell r="C156">
            <v>400</v>
          </cell>
          <cell r="D156">
            <v>125</v>
          </cell>
        </row>
        <row r="157">
          <cell r="A157" t="str">
            <v>ТОО "КАМЫШИНСКИЙ ЗАВОД БУРОВОГО ИНСТРУМЕНТА"</v>
          </cell>
          <cell r="B157" t="str">
            <v>403850 ВОЛГОГРАДСКАЯ ОБЛ., Г.КАМЫШИН-6,ТЕЛ.4-05-11</v>
          </cell>
          <cell r="C157">
            <v>400</v>
          </cell>
          <cell r="D157">
            <v>80</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ООО "ВИPМА"</v>
          </cell>
          <cell r="B160" t="str">
            <v>664039.Г.ИPКУТСК УЛ.КОЛЬЦОВА 47</v>
          </cell>
          <cell r="C160">
            <v>360</v>
          </cell>
          <cell r="D160">
            <v>84</v>
          </cell>
        </row>
        <row r="161">
          <cell r="A161" t="str">
            <v>ОАО"ВТОРМЕТ"</v>
          </cell>
          <cell r="B161" t="str">
            <v>420054 Г.КАЗАНЬ УЛ. ФРЕЗЕРНАЯ, 9</v>
          </cell>
          <cell r="C161">
            <v>350</v>
          </cell>
          <cell r="D161">
            <v>78</v>
          </cell>
        </row>
        <row r="162">
          <cell r="A162" t="str">
            <v>ОАО "МЕТАЛЛОЛИТЕЙНЫЙ ЗАВОД"</v>
          </cell>
          <cell r="B162" t="str">
            <v>103031 МОСКВА, УЛ. Б.ДМИТРОВКА, Д.32</v>
          </cell>
          <cell r="C162">
            <v>347</v>
          </cell>
          <cell r="D162">
            <v>4132</v>
          </cell>
        </row>
        <row r="163">
          <cell r="A163" t="str">
            <v>ООО "ЦЕНТРРЕСУРС"</v>
          </cell>
          <cell r="B163" t="str">
            <v>180023,Г.ПСКОВ,УЛ.СОЛНЕЧНАЯ,Д.65</v>
          </cell>
          <cell r="C163">
            <v>343</v>
          </cell>
          <cell r="D163">
            <v>48</v>
          </cell>
        </row>
        <row r="164">
          <cell r="A164" t="str">
            <v>ООО "АЛЬЯНС-МАРИНА Ф.Б."</v>
          </cell>
          <cell r="B164" t="str">
            <v>614010 Г.ПЕРМЬ, КОМСОМОЛЬСКИЙ ПР.84-23</v>
          </cell>
          <cell r="C164">
            <v>321</v>
          </cell>
          <cell r="D164">
            <v>331</v>
          </cell>
        </row>
        <row r="165">
          <cell r="A165" t="str">
            <v>"ВТОРМЕТ" ЗАКРЫТОЕ АКЦИОНЕРНОЕ ОБЩЕСТВО</v>
          </cell>
          <cell r="B165" t="str">
            <v>185005ПЕТРОЗАВОДСК ОНЕЖСКОЙ ФЛОТИЛИИ29-А</v>
          </cell>
          <cell r="C165">
            <v>316</v>
          </cell>
          <cell r="D165">
            <v>70</v>
          </cell>
        </row>
        <row r="166">
          <cell r="A166" t="str">
            <v>ЗАО "БАЛТМЕТ"</v>
          </cell>
          <cell r="B166" t="str">
            <v>197095,С-ПЕТЕРБУРГ,УЛ.МАРШАЛА ГОВОРОВА,Д.37</v>
          </cell>
          <cell r="C166">
            <v>315</v>
          </cell>
          <cell r="D166">
            <v>81</v>
          </cell>
        </row>
        <row r="167">
          <cell r="A167" t="str">
            <v>АООТ "КАМЧАТМОРГИДРОСТРОЙ"</v>
          </cell>
          <cell r="B167" t="str">
            <v>П-КАМЧАТСКИЙ УЛ.ОКЕАНСКАЯ 84А</v>
          </cell>
          <cell r="C167">
            <v>307</v>
          </cell>
          <cell r="D167">
            <v>45</v>
          </cell>
        </row>
        <row r="168">
          <cell r="A168" t="str">
            <v>"КОРШУНОВСКИЙ ГОК"</v>
          </cell>
          <cell r="B168" t="str">
            <v>665680 ЖЕЛЕЗНОГОРСК-ИЛИМСКИЙ</v>
          </cell>
          <cell r="C168">
            <v>304</v>
          </cell>
          <cell r="D168">
            <v>75</v>
          </cell>
        </row>
        <row r="169">
          <cell r="A169" t="str">
            <v>"ДАЛЬПРИБОР" ОАО</v>
          </cell>
          <cell r="B169" t="str">
            <v>690105,ВЛАДИВОСТОК,УЛ.БОРОДИНСКАЯ,46/50</v>
          </cell>
          <cell r="C169">
            <v>300</v>
          </cell>
          <cell r="D169">
            <v>83</v>
          </cell>
        </row>
        <row r="170">
          <cell r="A170" t="str">
            <v>НГП"ВТОРЧЕРМЕТ"</v>
          </cell>
          <cell r="B170" t="str">
            <v>НОГИНСК БЕТОННАЯ 3А Т.4-19-37</v>
          </cell>
          <cell r="C170">
            <v>300</v>
          </cell>
          <cell r="D170">
            <v>55</v>
          </cell>
        </row>
        <row r="171">
          <cell r="C171">
            <v>300</v>
          </cell>
          <cell r="D171">
            <v>125</v>
          </cell>
        </row>
        <row r="172">
          <cell r="A172" t="str">
            <v>ООО "ЭСПОО"</v>
          </cell>
          <cell r="B172" t="str">
            <v>РОССИЯ 173007 НОВГОРОД УЛ.Б.ВЛАСЬЕВСКАЯ Д. 8 КВ.48</v>
          </cell>
          <cell r="C172">
            <v>298</v>
          </cell>
          <cell r="D172">
            <v>600</v>
          </cell>
        </row>
        <row r="173">
          <cell r="A173" t="str">
            <v>ОАО "МЕТАЛЛТОРГ"</v>
          </cell>
          <cell r="B173" t="str">
            <v>425200 МАРИЙ ЭЛ P/П МЕДВЕДЕВО,УЛ.ЖЕЛЕЗНОДОРОЖНАЯ,23</v>
          </cell>
          <cell r="C173">
            <v>291</v>
          </cell>
          <cell r="D173">
            <v>75</v>
          </cell>
        </row>
        <row r="174">
          <cell r="A174" t="str">
            <v>ТОО "НТП АБРИС"</v>
          </cell>
          <cell r="B174" t="str">
            <v>170034 Г.ТВЕРЬ ПР.ДАРВИНА,10</v>
          </cell>
          <cell r="C174">
            <v>282</v>
          </cell>
          <cell r="D174">
            <v>45</v>
          </cell>
        </row>
        <row r="175">
          <cell r="A175" t="str">
            <v>ООО "АКВА-Б ЛТД"</v>
          </cell>
          <cell r="B175" t="str">
            <v>670045 Г.УЛАН-УДЭ УЛ.ЛИМОНОВА АО "АКВАБУР"</v>
          </cell>
          <cell r="C175">
            <v>278</v>
          </cell>
          <cell r="D175">
            <v>63</v>
          </cell>
        </row>
        <row r="176">
          <cell r="A176" t="str">
            <v>ИП ГОРБАНЬ ГЕННАДИЙ ВАСИЛЬЕВИЧ          СВИД.N 0115 ОТ 10.09.96Г.</v>
          </cell>
          <cell r="B176" t="str">
            <v>181425 ПСКОВСКАЯ ОБЛ.ПЫТАЛОВСКИЙ Р-Н Д.ГАВРЫ П/О ГАВРЫ</v>
          </cell>
          <cell r="C176">
            <v>260</v>
          </cell>
          <cell r="D176">
            <v>46</v>
          </cell>
        </row>
        <row r="177">
          <cell r="A177" t="str">
            <v>ЗАО "МЕТОД"</v>
          </cell>
          <cell r="B177" t="str">
            <v>143000,Г.ОДИНЦОВО,МОСКОВСКАЯ ОБЛ.,Б.НОВОСЕЛОВОЙ 7</v>
          </cell>
          <cell r="C177">
            <v>255</v>
          </cell>
          <cell r="D177">
            <v>71</v>
          </cell>
        </row>
        <row r="178">
          <cell r="A178" t="str">
            <v>ЗАО "СВА"</v>
          </cell>
          <cell r="B178" t="str">
            <v>198097,С-ПЕТЕРБУРГ,УЛ.ТРЕФОЛЕВА, 42</v>
          </cell>
          <cell r="C178">
            <v>254</v>
          </cell>
          <cell r="D178">
            <v>73</v>
          </cell>
        </row>
        <row r="179">
          <cell r="A179" t="str">
            <v>ООО "ЯРВИКО"</v>
          </cell>
          <cell r="B179" t="str">
            <v>150014 Г.ЯРОСЛАВЛЬ, УЛ.УГЛИЧСКАЯ, 13, КВ.16.</v>
          </cell>
          <cell r="C179">
            <v>250</v>
          </cell>
          <cell r="D179">
            <v>23</v>
          </cell>
        </row>
        <row r="180">
          <cell r="A180" t="str">
            <v>ООО "ФРОНТЕРА"</v>
          </cell>
          <cell r="B180" t="str">
            <v>115583 Г.МОСКВА,УЛ.ВОРОНЕЖСКАЯ,Д.8,КОРП.4</v>
          </cell>
          <cell r="C180">
            <v>248</v>
          </cell>
          <cell r="D180">
            <v>95</v>
          </cell>
        </row>
        <row r="181">
          <cell r="A181" t="str">
            <v>ООО "СК МАСТЕР"</v>
          </cell>
          <cell r="B181" t="str">
            <v>ЧИТИНСКАЯ ОБЛ.Г.ШИЛКА УЛ.ШКОЛИНА 32</v>
          </cell>
          <cell r="C181">
            <v>246</v>
          </cell>
          <cell r="D181">
            <v>45</v>
          </cell>
        </row>
        <row r="182">
          <cell r="A182" t="str">
            <v>АООТ "КАББАЛКВТОРМЕТ"</v>
          </cell>
          <cell r="B182" t="str">
            <v>360051 РОССИЯ НАЛЬЧИК 1-Й ПРОМПРОЕЗД,5</v>
          </cell>
          <cell r="C182">
            <v>242</v>
          </cell>
          <cell r="D182">
            <v>71</v>
          </cell>
        </row>
        <row r="183">
          <cell r="A183" t="str">
            <v>ТОО "ЛИТОС"</v>
          </cell>
          <cell r="B183" t="str">
            <v>674650 ЧИТИНСКАЯ ОБЛ П ЗАБАЙКАЛЬСК УЛ КОМСОМОЛЬСКАЯ 26</v>
          </cell>
          <cell r="C183">
            <v>240</v>
          </cell>
          <cell r="D183">
            <v>70</v>
          </cell>
        </row>
        <row r="184">
          <cell r="A184" t="str">
            <v>ООО "ЯНТЭЙ"</v>
          </cell>
          <cell r="B184" t="str">
            <v>664000 Г ИРКУТСК БУЛЬВАР ГАГАРИНА 40-310</v>
          </cell>
          <cell r="C184">
            <v>240</v>
          </cell>
          <cell r="D184">
            <v>75</v>
          </cell>
        </row>
        <row r="185">
          <cell r="A185" t="str">
            <v>ЧП КЛИВЕНКО ЛЮДМИЛА ДМИТРИЕВНА РП 9371</v>
          </cell>
          <cell r="B185" t="str">
            <v>672027 Г.ЧИТА УЛ.НОВОБУЛЬВАРНАЯ 4 КВ.23</v>
          </cell>
          <cell r="C185">
            <v>240</v>
          </cell>
          <cell r="D185">
            <v>65</v>
          </cell>
        </row>
        <row r="186">
          <cell r="A186" t="str">
            <v>ОАО "ВОЛОГДАВТОРМЕТ"</v>
          </cell>
          <cell r="B186" t="str">
            <v>160000, Г.ВОЛОГДА, СОВЕТСКИЙ ПР., 35</v>
          </cell>
          <cell r="C186">
            <v>240</v>
          </cell>
          <cell r="D186">
            <v>85</v>
          </cell>
        </row>
        <row r="187">
          <cell r="A187" t="str">
            <v>ЗАО "РУСМЕТАЛЛ"</v>
          </cell>
          <cell r="B187" t="str">
            <v>123242 МОСКВА,УЛ.БОЛЬШАЯ ГРУЗИНСКАЯ Д.14-1</v>
          </cell>
          <cell r="C187">
            <v>239</v>
          </cell>
          <cell r="D187">
            <v>1093</v>
          </cell>
        </row>
        <row r="188">
          <cell r="A188" t="str">
            <v>ТЮТЯЕВ РОМАН АНАТОЛЬЕВИЧ</v>
          </cell>
          <cell r="B188" t="str">
            <v>БЛАГОВЕЩЕНСК,УЛ.СЕВЕРНАЯ 242-1 ПАСПОРТ IV-ЖО 603831</v>
          </cell>
          <cell r="C188">
            <v>238</v>
          </cell>
          <cell r="D188">
            <v>96</v>
          </cell>
        </row>
        <row r="189">
          <cell r="A189" t="str">
            <v>ЗАО"МЕТАЛЛУРГИЯ ВТОРИЧНОГО АЛЮМИНИЯ"</v>
          </cell>
          <cell r="B189" t="str">
            <v>129110,МОСКВА,ПР.МИРА,Д.57,КОМН.ПРАВЛ-Я</v>
          </cell>
          <cell r="C189">
            <v>237</v>
          </cell>
          <cell r="D189">
            <v>869</v>
          </cell>
        </row>
        <row r="190">
          <cell r="A190" t="str">
            <v>ЗАО "НПО ДЕМИЛОНГ"</v>
          </cell>
          <cell r="B190" t="str">
            <v>141100 РОССИЯ МОCК.ОБЛ.Г.ЩЕЛКОВО УЛ.ПАРКОВАЯ, 9А-38</v>
          </cell>
          <cell r="C190">
            <v>231</v>
          </cell>
          <cell r="D190">
            <v>1100</v>
          </cell>
        </row>
        <row r="191">
          <cell r="A191" t="str">
            <v>ООО "ТЕХНОЛОГИЯ"</v>
          </cell>
          <cell r="B191" t="str">
            <v>442500 Г.КУЗНЕЦК ПЕНЗЕНСКОЙ ОБЛ.УЛ.ЧКАЛОВА 59.</v>
          </cell>
          <cell r="C191">
            <v>230</v>
          </cell>
          <cell r="D191">
            <v>68</v>
          </cell>
        </row>
        <row r="192">
          <cell r="A192" t="str">
            <v>ООО "МЕТТА-ПЛЮС"</v>
          </cell>
          <cell r="B192" t="str">
            <v>443009 Г.САМАРА УЛ.КРАСНОДОНСКАЯ 20</v>
          </cell>
          <cell r="C192">
            <v>230</v>
          </cell>
          <cell r="D192">
            <v>649</v>
          </cell>
        </row>
        <row r="193">
          <cell r="A193" t="str">
            <v>ООО "БОСФОР-В"</v>
          </cell>
          <cell r="B193" t="str">
            <v>Г.УССУРИЙСК УЛ.СОВЕТСКАЯ 77  3-42-80</v>
          </cell>
          <cell r="C193">
            <v>222</v>
          </cell>
          <cell r="D193">
            <v>55</v>
          </cell>
        </row>
        <row r="194">
          <cell r="A194" t="str">
            <v>ЗАО "БИЗНЕС-ИННОВАЦИЯ" *6663024462</v>
          </cell>
          <cell r="B194" t="str">
            <v>620098 Г.ЕКАТЕРИНБУРГ УЛ.КОММУНИСТИЧЕСКАЯ 18-17</v>
          </cell>
          <cell r="C194">
            <v>220</v>
          </cell>
          <cell r="D194">
            <v>650</v>
          </cell>
        </row>
        <row r="195">
          <cell r="A195" t="str">
            <v>ЧП БАТРАЕВ СЕРГЕЙ ЗАХАРОВИЧ РП № 7426</v>
          </cell>
          <cell r="B195" t="str">
            <v>672007 ЧИТА УЛ ЖУРВЛЕВА 87 КВ 9</v>
          </cell>
          <cell r="C195">
            <v>220</v>
          </cell>
          <cell r="D195">
            <v>63</v>
          </cell>
        </row>
        <row r="196">
          <cell r="A196" t="str">
            <v>ООО"АЛЬЯНС-МАРИНА О.М."</v>
          </cell>
          <cell r="B196" t="str">
            <v>644019 Г.ОМСК,УЛ.ОМСКАЯ 223</v>
          </cell>
          <cell r="C196">
            <v>220</v>
          </cell>
          <cell r="D196">
            <v>88</v>
          </cell>
        </row>
        <row r="197">
          <cell r="A197" t="str">
            <v>ООО "ДЕЛАЙН"</v>
          </cell>
          <cell r="B197" t="str">
            <v>692512 Г.УССУРИЙСК УЛ.СОВЕТСКАЯ 84</v>
          </cell>
          <cell r="C197">
            <v>214</v>
          </cell>
          <cell r="D197">
            <v>62</v>
          </cell>
        </row>
        <row r="198">
          <cell r="A198" t="str">
            <v>ПКООО "ПРИЗМА"</v>
          </cell>
          <cell r="B198" t="str">
            <v>188270 РОССИЯ ЛЕН.ОБЛ. ЛУЖСКИЙ Р-Н П.ЗАКЛИНЬЕ УЛ.НОВАЯ 25-32</v>
          </cell>
          <cell r="C198">
            <v>210</v>
          </cell>
          <cell r="D198">
            <v>55</v>
          </cell>
        </row>
        <row r="199">
          <cell r="A199" t="str">
            <v>ЗАО ТФК "ТЭСО"                                                              2842</v>
          </cell>
          <cell r="B199" t="str">
            <v>620131 ЕКАТЕРИНБУРГ УЛ КРАУЛЯ 168/120</v>
          </cell>
          <cell r="C199">
            <v>205</v>
          </cell>
          <cell r="D199">
            <v>664</v>
          </cell>
        </row>
        <row r="200">
          <cell r="A200" t="str">
            <v>ЗАО "ПКФ ЭЛЕКТРОЭКСМАШ"</v>
          </cell>
          <cell r="B200" t="str">
            <v>129010 Г.МОСКВА,УЛ.БОЛЬШАЯ СПАССКАЯ 6,СТР.1</v>
          </cell>
          <cell r="C200">
            <v>205</v>
          </cell>
          <cell r="D200">
            <v>1120</v>
          </cell>
        </row>
        <row r="201">
          <cell r="A201" t="str">
            <v>ГП МП "ЗВЕЗДОЧКА"</v>
          </cell>
          <cell r="B201" t="str">
            <v>164509,АРХ.ОБЛ.,Г.СЕВЕРОДВИНСК,ПР.МАШИНОСТРОИТЕЛЕЙ,12</v>
          </cell>
          <cell r="C201">
            <v>202</v>
          </cell>
          <cell r="D201">
            <v>68</v>
          </cell>
        </row>
        <row r="202">
          <cell r="A202" t="str">
            <v>ООО "НПО "СТН КАБЕЛЬ"</v>
          </cell>
          <cell r="B202" t="str">
            <v>191104,СПБ,УЛ.МАЯКОВСКОГО,50 ТЕЛ.263-15-60</v>
          </cell>
          <cell r="C202">
            <v>200</v>
          </cell>
          <cell r="D202">
            <v>55</v>
          </cell>
        </row>
        <row r="203">
          <cell r="A203" t="str">
            <v>ЗАО "СПЛАВ"</v>
          </cell>
          <cell r="B203" t="str">
            <v>167000,Г.СЫКТЫВКАР,УЛ.28 НЕВЕЛЬСКОЙ ДИВИЗИИ,Д.6</v>
          </cell>
          <cell r="C203">
            <v>200</v>
          </cell>
          <cell r="D203">
            <v>59</v>
          </cell>
        </row>
        <row r="204">
          <cell r="A204" t="str">
            <v>ООО "АВТОТУРИСТ"</v>
          </cell>
          <cell r="B204" t="str">
            <v>184284, МУРМАНСКАЯ ОБЛАСТЬ, ОЛЕНЕГОРСК, СТРОИТЕЛЬНАЯ УЛ., Д. 72</v>
          </cell>
          <cell r="C204">
            <v>195</v>
          </cell>
          <cell r="D204">
            <v>42</v>
          </cell>
        </row>
        <row r="205">
          <cell r="A205" t="str">
            <v>ООО РИКО</v>
          </cell>
          <cell r="B205" t="str">
            <v>454006 ЧЕЛЯБИНСК РОССИЙСКАЯ 40</v>
          </cell>
          <cell r="C205">
            <v>195</v>
          </cell>
          <cell r="D205">
            <v>190</v>
          </cell>
        </row>
        <row r="206">
          <cell r="A206" t="str">
            <v>ООО "СВИФТ"</v>
          </cell>
          <cell r="B206" t="str">
            <v>199034,РОССИЯ, САНКТ-ПЕТЕРБУРГ,В.О.,  БЛЬШОЙ ПР.,31, ПОМ.111 Т:315-8465</v>
          </cell>
          <cell r="C206">
            <v>188</v>
          </cell>
          <cell r="D206">
            <v>730</v>
          </cell>
        </row>
        <row r="207">
          <cell r="A207" t="str">
            <v>ООО "КЛЕАТРОН-ТЕРМИНАЛ"</v>
          </cell>
          <cell r="B207" t="str">
            <v>С-ПЕТЕРБУРГ,ПР.НЕПОКОРЕННЫХ,Д.63</v>
          </cell>
          <cell r="C207">
            <v>188</v>
          </cell>
          <cell r="D207">
            <v>500</v>
          </cell>
        </row>
        <row r="208">
          <cell r="A208" t="str">
            <v>ООО "АССОЦИАЦИЯ МЕТАЛЛУРГОВ И ИНВЕСТОРОВ"</v>
          </cell>
          <cell r="B208" t="str">
            <v>117049, МОСКВА, КРЫМСКИЙ ВАЛ, ДОМ 8</v>
          </cell>
          <cell r="C208">
            <v>188</v>
          </cell>
          <cell r="D208">
            <v>960</v>
          </cell>
        </row>
        <row r="209">
          <cell r="A209" t="str">
            <v>СП ТОО "РИСМА"</v>
          </cell>
          <cell r="B209" t="str">
            <v>214036 Г.СМОЛЕНСК,УЛ.П.АЛЕКСЕЕВА,22/72,КВ.266</v>
          </cell>
          <cell r="C209">
            <v>183</v>
          </cell>
          <cell r="D209">
            <v>53</v>
          </cell>
        </row>
        <row r="210">
          <cell r="A210" t="str">
            <v>ЗАО"ФИНАНСОВО-ПРОМЫШЛЕННАЯ ГРУППА"В.М.С."</v>
          </cell>
          <cell r="B210" t="str">
            <v>101000,МОСКВА,УЛ.МЯСНИЦКАЯ,Д.30/1-2,СТР.1</v>
          </cell>
          <cell r="C210">
            <v>180</v>
          </cell>
          <cell r="D210">
            <v>780</v>
          </cell>
        </row>
        <row r="211">
          <cell r="A211" t="str">
            <v>ФИРМА "ЕТЛ" (ООО)</v>
          </cell>
          <cell r="B211" t="str">
            <v>180023,Г.ПСКОВ,УЛ.2 ПЕСОЧНАЯ,Д.50</v>
          </cell>
          <cell r="C211">
            <v>177</v>
          </cell>
          <cell r="D211">
            <v>50</v>
          </cell>
        </row>
        <row r="212">
          <cell r="A212" t="str">
            <v>ТОВАРИЩЕСТВО С ОГРАНИЧЕННОЙ ОТВЕТСТВЕННОСТЬЮ "УНИВЕРСАЛ"</v>
          </cell>
          <cell r="B212" t="str">
            <v>674650 П.ЗАБАЙКАЛЬСК УЛ.ПЕРВОМАЙСКАЯ 2 КВ.1</v>
          </cell>
          <cell r="C212">
            <v>170</v>
          </cell>
          <cell r="D212">
            <v>39</v>
          </cell>
        </row>
        <row r="213">
          <cell r="A213" t="str">
            <v>ПКФ "РУССКИЙ ВЕК" (ТОО)</v>
          </cell>
          <cell r="B213" t="str">
            <v>440028 Г.ПЕНЗА УЛ.КУЛИБИНА 11-91</v>
          </cell>
          <cell r="C213">
            <v>170</v>
          </cell>
          <cell r="D213">
            <v>45</v>
          </cell>
        </row>
        <row r="214">
          <cell r="A214" t="str">
            <v>ООО "ТАКТИКА"</v>
          </cell>
          <cell r="B214" t="str">
            <v>664011 Г ИРКУТСК УЛ КАРЛА МАРКСА 39</v>
          </cell>
          <cell r="C214">
            <v>169</v>
          </cell>
          <cell r="D214">
            <v>64</v>
          </cell>
        </row>
        <row r="215">
          <cell r="A215" t="str">
            <v>ООО "НЕВА-НОРД"</v>
          </cell>
          <cell r="B215" t="str">
            <v>197374,Г.С-ПЕТЕРБУРГ, УЛ.САВУШКИНА, Д.125,К.2 ТЕЛ.812 5155790</v>
          </cell>
          <cell r="C215">
            <v>162</v>
          </cell>
          <cell r="D215">
            <v>80</v>
          </cell>
        </row>
        <row r="216">
          <cell r="A216" t="str">
            <v>"ЭСАЛХ" АОЗТ</v>
          </cell>
          <cell r="B216" t="str">
            <v>188540 ЛЕНИНГР.ОБЛ.Г.СЛАНЦЫ КИНГИСЕППСКОЕ Ш.14</v>
          </cell>
          <cell r="C216">
            <v>161</v>
          </cell>
          <cell r="D216">
            <v>54</v>
          </cell>
        </row>
        <row r="217">
          <cell r="A217" t="str">
            <v>ООО ПКФ "СЕЛЕЙ"</v>
          </cell>
          <cell r="B217" t="str">
            <v>664050 Г ИРКУТСК ПРОСПЕКТ КАРЛ-МАРКС-ШТАДТ 20-119</v>
          </cell>
          <cell r="C217">
            <v>160</v>
          </cell>
          <cell r="D217">
            <v>65</v>
          </cell>
        </row>
        <row r="218">
          <cell r="A218" t="str">
            <v>КАРЛИН ЮРИЙ МИХАЙЛОВИЧ СВИД-ВО №1485  ОТ 22.04.96 ПАСП.XV-АК 698409</v>
          </cell>
          <cell r="B218" t="str">
            <v>СПБ. Г.ЛОМОНОСОВ ПР.СВЕРДЛОВА 18А-19  РОССИЯ ТЕЛ 422-2523</v>
          </cell>
          <cell r="C218">
            <v>160</v>
          </cell>
          <cell r="D218">
            <v>70</v>
          </cell>
        </row>
        <row r="219">
          <cell r="A219" t="str">
            <v>"АЛКОР ЭДВАНС ТРЕЙДИНГ" ЗАО</v>
          </cell>
          <cell r="B219" t="str">
            <v>198162, С-ПЕТЕРБУРГ, В.О.,12-Я ЛИНИЯ, 11</v>
          </cell>
          <cell r="C219">
            <v>156</v>
          </cell>
          <cell r="D219">
            <v>73</v>
          </cell>
        </row>
        <row r="220">
          <cell r="A220" t="str">
            <v>ТОО "ДИЛЕР"</v>
          </cell>
          <cell r="B220" t="str">
            <v>Г.ЧИТА УЛ.АМУРСКАЯ,52</v>
          </cell>
          <cell r="C220">
            <v>155</v>
          </cell>
          <cell r="D220">
            <v>65</v>
          </cell>
        </row>
        <row r="221">
          <cell r="A221" t="str">
            <v>ИНДИВИДУАЛЬНЫЙ ПРЕДПРИНИМАТЕЛЬ ПИНЧУК И. Б.</v>
          </cell>
          <cell r="B221" t="str">
            <v>174126 НОВГОРОДСКАЯ ОБЛ.,НОВГОРОДСКИЙ Р-ОН,РП ПАНКОВКА,УЛ.ПИОНЕРСКАЯ,Д.3,КВ.33</v>
          </cell>
          <cell r="C221">
            <v>154</v>
          </cell>
          <cell r="D221">
            <v>53</v>
          </cell>
        </row>
        <row r="222">
          <cell r="A222" t="str">
            <v>ТОО КЭНГ</v>
          </cell>
          <cell r="B222" t="str">
            <v>423807 НАБ ЧЕЛНЫ УЛ ГИДРОСТРОИТЕЛЕЙ 17</v>
          </cell>
          <cell r="C222">
            <v>153</v>
          </cell>
          <cell r="D222">
            <v>25</v>
          </cell>
        </row>
        <row r="223">
          <cell r="A223" t="str">
            <v>ООО "ЭКОПРОМКОМПЛЕКС"</v>
          </cell>
          <cell r="B223" t="str">
            <v>Г.ВЫБОРГ, ТАММИСУО</v>
          </cell>
          <cell r="C223">
            <v>150</v>
          </cell>
          <cell r="D223">
            <v>83</v>
          </cell>
        </row>
        <row r="224">
          <cell r="A224" t="str">
            <v>ООО "МЕТЭКС"</v>
          </cell>
          <cell r="B224" t="str">
            <v>191028, С-ПЕТЕРБУРГ,ЛИТЕЙНЫЙ ПР.22</v>
          </cell>
          <cell r="C224">
            <v>144</v>
          </cell>
          <cell r="D224">
            <v>274</v>
          </cell>
        </row>
        <row r="225">
          <cell r="A225" t="str">
            <v>ООО "МАРКОС"</v>
          </cell>
          <cell r="B225" t="str">
            <v>614068 Г.ПЕРМЬ,УЛ.УСПЕНСКОГО 12</v>
          </cell>
          <cell r="C225">
            <v>142</v>
          </cell>
          <cell r="D225">
            <v>680</v>
          </cell>
        </row>
        <row r="226">
          <cell r="A226" t="str">
            <v>ОАО "САНКТ-ПЕТЕРБУРГ-МЕТАЛЛ" *7810218872</v>
          </cell>
          <cell r="B226" t="str">
            <v>196128 РОССИЯ Г.САНКТ-ПЕТЕРБУРГ, ПЛ.ЧЕРНЫШЕВСКОГО,5.</v>
          </cell>
          <cell r="C226">
            <v>141</v>
          </cell>
          <cell r="D226">
            <v>680</v>
          </cell>
        </row>
        <row r="227">
          <cell r="A227" t="str">
            <v>ООО"КОМПАНИЯ ПАЛАНТИН"</v>
          </cell>
          <cell r="B227" t="str">
            <v>125195,Г.МОСКВА УЛ.СМОЛЬНАЯ Д.37</v>
          </cell>
          <cell r="C227">
            <v>140</v>
          </cell>
          <cell r="D227">
            <v>77</v>
          </cell>
        </row>
        <row r="228">
          <cell r="A228" t="str">
            <v>ЗАО "ФИРМА ИНТЕГРАЛ"</v>
          </cell>
          <cell r="B228" t="str">
            <v>121002 МОСКВА МАЛ.МОГИЛЬЦЕВСКИЙ ПЕР. 3</v>
          </cell>
          <cell r="C228">
            <v>139</v>
          </cell>
          <cell r="D228">
            <v>802</v>
          </cell>
        </row>
        <row r="229">
          <cell r="A229" t="str">
            <v>ООО "ЭКОЛОГИЯ-МЕТАЛЛ"</v>
          </cell>
          <cell r="B229" t="str">
            <v>109428, МОСКВА, МИХАЙЛОВА,39, СТР. 1</v>
          </cell>
          <cell r="C229">
            <v>138</v>
          </cell>
          <cell r="D229">
            <v>700</v>
          </cell>
        </row>
        <row r="230">
          <cell r="A230" t="str">
            <v>ООО "СТР"</v>
          </cell>
          <cell r="B230" t="str">
            <v>191040,С-ПЕТЕРБУРГ,ПР.ЛИГОВСКИЙ,43/45</v>
          </cell>
          <cell r="C230">
            <v>137</v>
          </cell>
          <cell r="D230">
            <v>72</v>
          </cell>
        </row>
        <row r="231">
          <cell r="A231" t="str">
            <v>АСИПЕНОК ВЛАДИМИР ПАВЛОВИЧ</v>
          </cell>
          <cell r="B231" t="str">
            <v>Г.БЛАГОВЕЩЕНСК,УЛ.ПАРТИЗАНСКАЯ 22/2 КВ.92 ПАСПОРТ Y ЖО 615142</v>
          </cell>
          <cell r="C231">
            <v>134</v>
          </cell>
          <cell r="D231">
            <v>105</v>
          </cell>
        </row>
        <row r="232">
          <cell r="A232" t="str">
            <v>"РИК" ЗАО</v>
          </cell>
          <cell r="B232" t="str">
            <v>195257, С-ПЕТЕРБУРГ, ПР.НАУКИ 10, КОРП.1</v>
          </cell>
          <cell r="C232">
            <v>134</v>
          </cell>
          <cell r="D232">
            <v>200</v>
          </cell>
        </row>
        <row r="233">
          <cell r="A233" t="str">
            <v>ООО "ТОРГОВАЯ ПЛОЩАДЬ"</v>
          </cell>
          <cell r="B233" t="str">
            <v>180019,Г.ПСКОВ,УЛ.СОВЕТСКАЯ,93-А</v>
          </cell>
          <cell r="C233">
            <v>134</v>
          </cell>
          <cell r="D233">
            <v>70</v>
          </cell>
        </row>
        <row r="234">
          <cell r="A234" t="str">
            <v>СТРОИТЕЛЬНО-ПРОМЫШЛЕННОЕ АКЦИОНЕРНОЕ ОБЩЕСТВО "ПУС"</v>
          </cell>
          <cell r="B234" t="str">
            <v>674665 ЧИТИНСКАЯ ОБЛ,Г.КРАСНОКАМЕНСК,А/Я 5</v>
          </cell>
          <cell r="C234">
            <v>133</v>
          </cell>
          <cell r="D234">
            <v>79</v>
          </cell>
        </row>
        <row r="235">
          <cell r="A235" t="str">
            <v>ПРЕДПРИНИМАТЕЛЬ САМСОНОВА ГАЛИНА СЕРГЕЕВНА</v>
          </cell>
          <cell r="B235" t="str">
            <v>1103414000, 352130 Г.КРОПОТКИН, УЛ.КРАСНОДАРСКАЯ,135</v>
          </cell>
          <cell r="C235">
            <v>132</v>
          </cell>
          <cell r="D235">
            <v>70</v>
          </cell>
        </row>
        <row r="236">
          <cell r="A236" t="str">
            <v>ООО "НАВИ-2"</v>
          </cell>
          <cell r="B236" t="str">
            <v>197342,С-ПЕТЕРБУРГ,УЛ.НОВОСИБИРСКАЯ,Д.18/5,ПОМ.1</v>
          </cell>
          <cell r="C236">
            <v>132</v>
          </cell>
          <cell r="D236">
            <v>95</v>
          </cell>
        </row>
        <row r="237">
          <cell r="A237" t="str">
            <v>ИНДИВИДУАЛЬНЫЙ ПРЕДПРИНИМАТЕЛЬ ДУХАНИН ВИКТОР ВАСИЛЬЕВИЧ</v>
          </cell>
          <cell r="B237" t="str">
            <v>КАРЕЛИЯ Г.ЛАХДЕНПОХЬЯ УЛ.ТРУБАЧЕВА 7А-48</v>
          </cell>
          <cell r="C237">
            <v>130</v>
          </cell>
          <cell r="D237">
            <v>43</v>
          </cell>
        </row>
        <row r="238">
          <cell r="A238" t="str">
            <v>ЗАО "АЗИМУТ"</v>
          </cell>
          <cell r="B238" t="str">
            <v>652000,КЕМЕРОВСКАЯ ОБЛ.,Г.ЮРГА,УЛ.КИРОВА,6</v>
          </cell>
          <cell r="C238">
            <v>130</v>
          </cell>
          <cell r="D238">
            <v>110</v>
          </cell>
        </row>
        <row r="239">
          <cell r="A239" t="str">
            <v>ЗАО НПФ "ВАЛЕ"</v>
          </cell>
          <cell r="B239" t="str">
            <v>454047 РОССИЯ ЧЕЛЯБИНСК УЛ.СТАЛЕВАРОВ 5</v>
          </cell>
          <cell r="C239">
            <v>129</v>
          </cell>
          <cell r="D239">
            <v>824</v>
          </cell>
        </row>
        <row r="240">
          <cell r="A240" t="str">
            <v>ИЧП "АЛЕКС И СДКА"</v>
          </cell>
          <cell r="B240" t="str">
            <v>690017 Г.ВЛАДИВОСТОК УЛ.КАТЕРНАЯ 5 А -4</v>
          </cell>
          <cell r="C240">
            <v>127</v>
          </cell>
          <cell r="D240">
            <v>70</v>
          </cell>
        </row>
        <row r="241">
          <cell r="A241" t="str">
            <v>ООО "ВУМЕН"</v>
          </cell>
          <cell r="B241" t="str">
            <v>113519 МОСКВА УЛ.КРАСНОГО МАЯКА 13-4</v>
          </cell>
          <cell r="C241">
            <v>127</v>
          </cell>
          <cell r="D241">
            <v>67</v>
          </cell>
        </row>
        <row r="242">
          <cell r="A242" t="str">
            <v>ООО "ЮРГАЛ"</v>
          </cell>
          <cell r="B242" t="str">
            <v>456203 Г.ЗЛАТОУСТ УЛ.КИРОВА Д3</v>
          </cell>
          <cell r="C242">
            <v>126</v>
          </cell>
          <cell r="D242">
            <v>90</v>
          </cell>
        </row>
        <row r="243">
          <cell r="A243" t="str">
            <v>Ч.П.ВЫСОТИН НИКОЛАЙ ИВАНОВИЧ      ПАСПОРТ I-СТ 694166 ОТ 07.09.76</v>
          </cell>
          <cell r="B243" t="str">
            <v>665470 Г.УСОЛЬЕ-СИБИРСКОЕ ИРК.ОБЛ УЛ.РОЗЫ ЛЮКСЕМБУРГ 5-82</v>
          </cell>
          <cell r="C243">
            <v>123</v>
          </cell>
          <cell r="D243">
            <v>80</v>
          </cell>
        </row>
        <row r="244">
          <cell r="A244" t="str">
            <v>ООО"СПЕЦТЕХПРОМ"</v>
          </cell>
          <cell r="B244" t="str">
            <v>191025,С-ПЕТЕРБУРГ,УЛ.ВОССТАНИЯ,Д.1/39,ЛИТ."Т",ПОМ.5-Н</v>
          </cell>
          <cell r="C244">
            <v>122</v>
          </cell>
          <cell r="D244">
            <v>500</v>
          </cell>
        </row>
        <row r="245">
          <cell r="A245" t="str">
            <v>ООО "ПАРУС"</v>
          </cell>
          <cell r="B245" t="str">
            <v>674650 ЧИТИНСКАЯ ОБЛАСТЬ П ЗАБАЙКАЛЬСК  УЛ КРАСНОАРМЕЙСКАЯ 7/12</v>
          </cell>
          <cell r="C245">
            <v>120</v>
          </cell>
          <cell r="D245">
            <v>40</v>
          </cell>
        </row>
        <row r="246">
          <cell r="A246" t="str">
            <v>ЗАО"ТОРГОВЫЙ ДОМ "ТАТ"</v>
          </cell>
          <cell r="B246" t="str">
            <v>162622,ВОЛОГОДСКАЯ ОБЛ.,Г.ЧЕРЕПОВЕЦ,    СОВЕТСКИЙ ПРОСП.,Д99-А</v>
          </cell>
          <cell r="C246">
            <v>120</v>
          </cell>
          <cell r="D246">
            <v>78</v>
          </cell>
        </row>
        <row r="247">
          <cell r="A247" t="str">
            <v>ООО "МАТАДОР"</v>
          </cell>
          <cell r="B247" t="str">
            <v>673370 ЧИТИНСКАЯ ОБЛ.Г.ШИЛКА УЛ.ЛЕНИНА 78</v>
          </cell>
          <cell r="C247">
            <v>120</v>
          </cell>
          <cell r="D247">
            <v>80</v>
          </cell>
        </row>
        <row r="248">
          <cell r="A248" t="str">
            <v>ООО "АРКАНА"</v>
          </cell>
          <cell r="B248" t="str">
            <v>664074 Г ИРКУТСК УЛ ДОБРОЛЮБОВА 1-58</v>
          </cell>
          <cell r="C248">
            <v>120</v>
          </cell>
          <cell r="D248">
            <v>110</v>
          </cell>
        </row>
        <row r="249">
          <cell r="A249" t="str">
            <v>ИСТРАТОВ НИКОЛАЙ АЛЕКСАНДРОВИЧ</v>
          </cell>
          <cell r="B249" t="str">
            <v>664058 Г ИРКУТСК УЛ ВАМПИЛОВА 13А-34</v>
          </cell>
          <cell r="C249">
            <v>119</v>
          </cell>
          <cell r="D249">
            <v>55</v>
          </cell>
        </row>
        <row r="250">
          <cell r="A250" t="str">
            <v>ЗАО "ТЕХКОМПЛЕКТ"</v>
          </cell>
          <cell r="B250" t="str">
            <v>462363, ОРЕНБУРГСКАЯ ОБЛ., Г.НОВОТРОИЦК,ПР. МЕТАЛЛУРГОВ, Д.25, КВ.81</v>
          </cell>
          <cell r="C250">
            <v>118</v>
          </cell>
          <cell r="D250">
            <v>136</v>
          </cell>
        </row>
        <row r="251">
          <cell r="A251" t="str">
            <v>СП ООО ТОРГОВЫЙ ДОМ "СУНГАРИ" (РОССИЙСКО-КИТАЙСКОЕ)</v>
          </cell>
          <cell r="B251" t="str">
            <v>664018 Г ИРКУТСК УЛ ПРИМОРСКАЯ 2А</v>
          </cell>
          <cell r="C251">
            <v>116</v>
          </cell>
          <cell r="D251">
            <v>65</v>
          </cell>
        </row>
        <row r="252">
          <cell r="A252" t="str">
            <v>ЧИП "ДАПС"</v>
          </cell>
          <cell r="B252" t="str">
            <v>633190 БЕРДСК МИКРОРАЙОН 15-40</v>
          </cell>
          <cell r="C252">
            <v>116</v>
          </cell>
          <cell r="D252">
            <v>100</v>
          </cell>
        </row>
        <row r="253">
          <cell r="A253" t="str">
            <v>ТОО ПКФ "ГЕНЕЗ"</v>
          </cell>
          <cell r="B253" t="str">
            <v>192241,С-ПЕТЕРБУРГ,УЛ.ТУРКУ,Д.31,КВ.277</v>
          </cell>
          <cell r="C253">
            <v>115</v>
          </cell>
          <cell r="D253">
            <v>87</v>
          </cell>
        </row>
        <row r="254">
          <cell r="A254" t="str">
            <v>"ЭЛИС СИТИ" ОБЩЕСТВО С ОГРАНИЧЕННОЙ ОТВЕТСТВЕННОСТЬЮ</v>
          </cell>
          <cell r="B254" t="str">
            <v>674665 ЧИТИНСКАЯ ОБЛ.,Г.КРАСНОКАМЕНСК, Д. 105, КВ.41</v>
          </cell>
          <cell r="C254">
            <v>111</v>
          </cell>
          <cell r="D254">
            <v>23</v>
          </cell>
        </row>
        <row r="255">
          <cell r="A255" t="str">
            <v>ООО"ПЕРСПЕКТИВА"</v>
          </cell>
          <cell r="B255" t="str">
            <v>191194, С-ПЕТЕРБУРГ,УЛ.ЧАЙКОВСКОГО 65,ПОМ.7Н</v>
          </cell>
          <cell r="C255">
            <v>110</v>
          </cell>
          <cell r="D255">
            <v>151</v>
          </cell>
        </row>
        <row r="256">
          <cell r="A256" t="str">
            <v>ЗАО "УПРАВЛЕНИЕ МЕТАЛЛМОНТАЖ"</v>
          </cell>
          <cell r="B256" t="str">
            <v>117342,Г.МОСКВА,УЛ.БУТЛЕРОВА,Д.24,ПОМ ПРАВЛЕНИЯ</v>
          </cell>
          <cell r="C256">
            <v>110</v>
          </cell>
          <cell r="D256">
            <v>358</v>
          </cell>
        </row>
        <row r="257">
          <cell r="A257" t="str">
            <v>АК НОВОМОСКОВСКБЫТХИМ</v>
          </cell>
          <cell r="B257" t="str">
            <v>301670 НОВОМОСКОВСК КОМСОМОЛЬСКОЕ ШОССЕ 64</v>
          </cell>
          <cell r="C257">
            <v>109</v>
          </cell>
          <cell r="D257">
            <v>33</v>
          </cell>
        </row>
        <row r="258">
          <cell r="A258" t="str">
            <v>ОАО"ЗВЕЗДА"</v>
          </cell>
          <cell r="B258" t="str">
            <v>193012,СПБ,УЛ.БАБУШКИНА,123</v>
          </cell>
          <cell r="C258">
            <v>109</v>
          </cell>
          <cell r="D258">
            <v>50</v>
          </cell>
        </row>
        <row r="259">
          <cell r="A259" t="str">
            <v>ЗАО "МРК"</v>
          </cell>
          <cell r="B259" t="str">
            <v>236004 КАЛИHИHГРАД,АЛЛЕЯ СМЕЛЫХ 31</v>
          </cell>
          <cell r="C259">
            <v>108</v>
          </cell>
          <cell r="D259">
            <v>625</v>
          </cell>
        </row>
        <row r="260">
          <cell r="A260" t="str">
            <v>ООО "ИМПУЛЬС"</v>
          </cell>
          <cell r="B260" t="str">
            <v>ИРКУТСК УЛ МАЯКОВСКОГО 6</v>
          </cell>
          <cell r="C260">
            <v>107</v>
          </cell>
          <cell r="D260">
            <v>60</v>
          </cell>
        </row>
        <row r="261">
          <cell r="A261" t="str">
            <v>ЗАО ППП "ТЕХНОСПЕЦСТАЛЬ"</v>
          </cell>
          <cell r="B261" t="str">
            <v>193019, Г.САНКТ-ПЕТЕРБУРГ, УЛ.БЕХТЕРЕВА,3 КОРП.2</v>
          </cell>
          <cell r="C261">
            <v>106</v>
          </cell>
          <cell r="D261">
            <v>149</v>
          </cell>
        </row>
        <row r="262">
          <cell r="A262" t="str">
            <v>ТОО ПРЕДПРИЯТИЕ "РОСТОК"</v>
          </cell>
          <cell r="B262" t="str">
            <v>454081 ЧЕЛЯБИНСК УЛ.ГОРЬКОГО 47</v>
          </cell>
          <cell r="C262">
            <v>104</v>
          </cell>
          <cell r="D262">
            <v>550</v>
          </cell>
        </row>
        <row r="263">
          <cell r="A263" t="str">
            <v>СОЛОВЬЕВ Н.К.ЧАСТ.ПРЕДПРИН.С-ВО И №2963</v>
          </cell>
          <cell r="B263" t="str">
            <v>Г.КРАСНОКАМЕНСК ДОМ 15-Ц КВ.8</v>
          </cell>
          <cell r="C263">
            <v>104</v>
          </cell>
          <cell r="D263">
            <v>27</v>
          </cell>
        </row>
        <row r="264">
          <cell r="A264" t="str">
            <v>ЧИТИНСКОЕ ЗАГОТАВИТЕЛЬНОЕ ПРОИЗВОДСТВЕН-НО-КОМЕРЧЕСКОЕ ПРЕДПРИЯТИЕ (ТОО)</v>
          </cell>
          <cell r="B264" t="str">
            <v>Г.ЧИТА, ИНГОДИНСКИЙ Р-Н,УЛ.КИРОВА ,1</v>
          </cell>
          <cell r="C264">
            <v>103</v>
          </cell>
          <cell r="D264">
            <v>55</v>
          </cell>
        </row>
        <row r="265">
          <cell r="A265" t="str">
            <v>ООО "СЕРВИС-ПЛЮС"</v>
          </cell>
          <cell r="B265" t="str">
            <v>191186 Г САНКТ-ПЕТЕРБУРГ НАБ.Р.МОЙКИ 28А ПОМ 7 Н</v>
          </cell>
          <cell r="C265">
            <v>102</v>
          </cell>
          <cell r="D265">
            <v>615</v>
          </cell>
        </row>
        <row r="266">
          <cell r="A266" t="str">
            <v>АОЗТ "ТЕХМЕТ"</v>
          </cell>
          <cell r="B266" t="str">
            <v>188900 Г.ВЫБОРГ ПЕКАРНЫЙ ПЕРЕУЛОК, Д.3</v>
          </cell>
          <cell r="C266">
            <v>101</v>
          </cell>
          <cell r="D266">
            <v>95</v>
          </cell>
        </row>
        <row r="267">
          <cell r="A267" t="str">
            <v>ООО"ЭКОМЕТ"</v>
          </cell>
          <cell r="B267" t="str">
            <v>199155, С-ПЕТЕРБУРГ,ОДОЕВСКОГО 24 КОРП.1</v>
          </cell>
          <cell r="C267">
            <v>100</v>
          </cell>
          <cell r="D267">
            <v>80</v>
          </cell>
        </row>
        <row r="268">
          <cell r="A268" t="str">
            <v>МИХАЙЛИК АЛЕКСЕЙ НИКОЛАЕВИЧ РП 924</v>
          </cell>
          <cell r="B268" t="str">
            <v>672022 Г.ЧТИТА УЛ.ЭНТУЗИАСТОВ 79,КВ.65</v>
          </cell>
          <cell r="C268">
            <v>100</v>
          </cell>
          <cell r="D268">
            <v>40</v>
          </cell>
        </row>
        <row r="269">
          <cell r="A269" t="str">
            <v>ЗАО НПО "СЕВЕРСПЛАВ"</v>
          </cell>
          <cell r="B269" t="str">
            <v>193144 Г.С-ПБ.,СУВОРОВСКИЙ ПР.39/43</v>
          </cell>
          <cell r="C269">
            <v>100</v>
          </cell>
          <cell r="D269">
            <v>87</v>
          </cell>
        </row>
        <row r="270">
          <cell r="A270" t="str">
            <v>ТОО "ИН УРАЛ"</v>
          </cell>
          <cell r="B270" t="str">
            <v>623730 РОССИЯ РЕЖ УЛ. ПУШКИНА, 3 ТЕЛ.22-50-89</v>
          </cell>
          <cell r="C270">
            <v>99</v>
          </cell>
          <cell r="D270">
            <v>650</v>
          </cell>
        </row>
        <row r="271">
          <cell r="A271" t="str">
            <v>ЗАО "ЭЛАНИТ"</v>
          </cell>
          <cell r="B271" t="str">
            <v>366720 НАЗРАНЬ УЛ.МОСКОВСКАЯ,13А</v>
          </cell>
          <cell r="C271">
            <v>99</v>
          </cell>
          <cell r="D271">
            <v>412</v>
          </cell>
        </row>
        <row r="272">
          <cell r="A272" t="str">
            <v>ДОНЦОВ АЛЕКСАНДР СЕРГЕЕВИЧ</v>
          </cell>
          <cell r="B272" t="str">
            <v>БЛАГОВЕЩЕНСК,УЛ.СТУДЕНЧЕСКАЯ 35-201 ПАСПОРТ V-ЖО 526001</v>
          </cell>
          <cell r="C272">
            <v>98</v>
          </cell>
          <cell r="D272">
            <v>90</v>
          </cell>
        </row>
        <row r="273">
          <cell r="A273" t="str">
            <v>ООО "МАСТЕРЪ"</v>
          </cell>
          <cell r="B273" t="str">
            <v>190121, С-ПЕТЕРБУРГ,АНГЛИЙСКИЙ ПР.,19,КВ.236</v>
          </cell>
          <cell r="C273">
            <v>98</v>
          </cell>
          <cell r="D273">
            <v>64</v>
          </cell>
        </row>
        <row r="274">
          <cell r="A274" t="str">
            <v>ЕСАУЛЕНКО АНАТОЛИЙ ВЛАДИМИРОВИЧ</v>
          </cell>
          <cell r="B274" t="str">
            <v>БЛАГОВЕЩЕНСК,УЛ.АМУРСКАЯ 32-37 ПАСПОРТI-ЖО 557474</v>
          </cell>
          <cell r="C274">
            <v>97</v>
          </cell>
          <cell r="D274">
            <v>90</v>
          </cell>
        </row>
        <row r="275">
          <cell r="A275" t="str">
            <v>ПРЕДПРИНИМАТЕЛЬ МИХАЙЛИК В.Н.</v>
          </cell>
          <cell r="B275" t="str">
            <v>674665,Г.КРАСНОКАМЕНСК ЧИТИНСКОЙ ОБЛ.,  Д.410 КВ.136</v>
          </cell>
          <cell r="C275">
            <v>97</v>
          </cell>
          <cell r="D275">
            <v>33</v>
          </cell>
        </row>
        <row r="276">
          <cell r="A276" t="str">
            <v>ООО"ЛИНА",692060,Г.ЛЕСОЗАВОДСК,</v>
          </cell>
          <cell r="B276" t="str">
            <v>УЛ.БУДНИКА,111</v>
          </cell>
          <cell r="C276">
            <v>96</v>
          </cell>
          <cell r="D276">
            <v>55</v>
          </cell>
        </row>
        <row r="277">
          <cell r="A277" t="str">
            <v>ООО "АЭ"</v>
          </cell>
          <cell r="B277" t="str">
            <v>300060 Г.ТУЛА РП СКУРАТОВСКИЙ ВАРВАРОВ- СКИЙ ПР.Д.12</v>
          </cell>
          <cell r="C277">
            <v>95</v>
          </cell>
          <cell r="D277">
            <v>74</v>
          </cell>
        </row>
        <row r="278">
          <cell r="A278" t="str">
            <v>ООО "ПРИЗМА-СЕРВИС"</v>
          </cell>
          <cell r="B278" t="str">
            <v>160004 Г. ВОЛОГДА, УЛ. ГОНЧАРНАЯ 10</v>
          </cell>
          <cell r="C278">
            <v>95</v>
          </cell>
          <cell r="D278">
            <v>78</v>
          </cell>
        </row>
        <row r="279">
          <cell r="A279" t="str">
            <v>ЗАО "ВТОРПРОМРЕСУРСЫ"</v>
          </cell>
          <cell r="B279" t="str">
            <v>115583 Г.МОСКВА УЛ.ВОРОНЕЖСКАЯ Д.8 КВ.4 КОМН.ПРАВЛЕНИЯ</v>
          </cell>
          <cell r="C279">
            <v>93</v>
          </cell>
          <cell r="D279">
            <v>774</v>
          </cell>
        </row>
        <row r="280">
          <cell r="A280" t="str">
            <v>ТОО ФИРМА  "ДИНАМИКА"</v>
          </cell>
          <cell r="B280" t="str">
            <v>614022 Г.ПЕРМЬ, УЛ.САМОЛЕТНАЯ 34-12</v>
          </cell>
          <cell r="C280">
            <v>92</v>
          </cell>
          <cell r="D280">
            <v>672</v>
          </cell>
        </row>
        <row r="281">
          <cell r="A281" t="str">
            <v>АООТ "ЩЕРБИНКАВТОРЦВЕТМЕТ"</v>
          </cell>
          <cell r="B281" t="str">
            <v>142111 М.О.ПОДОЛЬСК-11</v>
          </cell>
          <cell r="C281">
            <v>86</v>
          </cell>
          <cell r="D281">
            <v>561</v>
          </cell>
        </row>
        <row r="282">
          <cell r="A282" t="str">
            <v>ООО"РАУМЕТ"</v>
          </cell>
          <cell r="B282" t="str">
            <v>193036,С-ПЕТЕРБУРГ,ЛИГОВСКИЙ ПР.,29</v>
          </cell>
          <cell r="C282">
            <v>86</v>
          </cell>
          <cell r="D282">
            <v>67</v>
          </cell>
        </row>
        <row r="283">
          <cell r="A283" t="str">
            <v>ООО ПКП "МЕТПРОМ"</v>
          </cell>
          <cell r="B283" t="str">
            <v>394000 Г.ВОРОНЕЖ,УЛ.НИКИТИНСКАЯ,Д.1</v>
          </cell>
          <cell r="C283">
            <v>86</v>
          </cell>
          <cell r="D283">
            <v>75</v>
          </cell>
        </row>
        <row r="284">
          <cell r="A284" t="str">
            <v>"АУСТЕНИТ" ООО</v>
          </cell>
          <cell r="B284" t="str">
            <v>191104, С-ПЕТЕРБУРГ,УЛ.ЧАЙКОВСКОГО,65/67, ПОМ.7-Н</v>
          </cell>
          <cell r="C284">
            <v>81</v>
          </cell>
          <cell r="D284">
            <v>738</v>
          </cell>
        </row>
        <row r="285">
          <cell r="A285" t="str">
            <v>ООО "ФИРМА ИНКО"</v>
          </cell>
          <cell r="B285" t="str">
            <v>113208 МОСКВА,СУМСКОЙ ПР-Д,2/3</v>
          </cell>
          <cell r="C285">
            <v>80</v>
          </cell>
          <cell r="D285">
            <v>900</v>
          </cell>
        </row>
        <row r="286">
          <cell r="A286" t="str">
            <v>"РОККО" ООО</v>
          </cell>
          <cell r="B286" t="str">
            <v>196105, С-ПЕТЕРБУРГ,ПР.Ю.ГАГАРИНА 1</v>
          </cell>
          <cell r="C286">
            <v>80</v>
          </cell>
          <cell r="D286">
            <v>727</v>
          </cell>
        </row>
        <row r="287">
          <cell r="A287" t="str">
            <v>ЗАО "НАРОДНАЯ ЭКСПОРТНАЯ КОМПАНИЯ"</v>
          </cell>
          <cell r="B287" t="str">
            <v>117908, МОСКВА, УЛ.ОРДЖОНИКИДЗЕ 11</v>
          </cell>
          <cell r="C287">
            <v>80</v>
          </cell>
          <cell r="D287">
            <v>1835</v>
          </cell>
        </row>
        <row r="288">
          <cell r="A288" t="str">
            <v>ЗАО "МЕТАЛЛ ЮВ"</v>
          </cell>
          <cell r="B288" t="str">
            <v>127322, Г.МОСКВА, УЛ.МИЛАШЕНКОВА, Д.10, КВ.96</v>
          </cell>
          <cell r="C288">
            <v>79</v>
          </cell>
          <cell r="D288">
            <v>690</v>
          </cell>
        </row>
        <row r="289">
          <cell r="A289" t="str">
            <v>АООТ "ПСКОВИНКОМ"</v>
          </cell>
          <cell r="B289" t="str">
            <v>180004,Г.ПСКОВ,УЛ.БАСТИОННАЯ,9-А</v>
          </cell>
          <cell r="C289">
            <v>76</v>
          </cell>
          <cell r="D289">
            <v>75</v>
          </cell>
        </row>
        <row r="290">
          <cell r="A290" t="str">
            <v>ПРЕДПРИНИМАТЕЛЬ ПЕКУТ ТАМАРА МИХАЙЛОВНА</v>
          </cell>
          <cell r="B290" t="str">
            <v>690069 Г.ВЛАДИВОСТОК,ПРОСП.100 ВЛАД-КУ,128А, КВ.51 ТЕЛ.31-25-41</v>
          </cell>
          <cell r="C290">
            <v>75</v>
          </cell>
          <cell r="D290">
            <v>150</v>
          </cell>
        </row>
        <row r="291">
          <cell r="A291" t="str">
            <v>ООО "ФЭН-ЭЛЕКТРОНИК"</v>
          </cell>
          <cell r="B291" t="str">
            <v>Г.УССУРИЙСК УЛ.ЛЕНИНА,91</v>
          </cell>
          <cell r="C291">
            <v>75</v>
          </cell>
          <cell r="D291">
            <v>415</v>
          </cell>
        </row>
        <row r="292">
          <cell r="A292" t="str">
            <v>ЧАСТНОЕ ПРЕДПРИЯТИЕ "РУБИН" ПАЛЬШИНЫХ</v>
          </cell>
          <cell r="B292" t="str">
            <v>674610 Г.БОРЗЯ,УЛ.ПУШКИНА,1</v>
          </cell>
          <cell r="C292">
            <v>74</v>
          </cell>
          <cell r="D292">
            <v>39</v>
          </cell>
        </row>
        <row r="293">
          <cell r="A293" t="str">
            <v>ЗАО "СЕЛЬХОЗЭКСПОРТ"</v>
          </cell>
          <cell r="B293" t="str">
            <v>127427 МОСКВА ДМИТРОВСКОЕ ШОССЕ Д.107 КОМ.254</v>
          </cell>
          <cell r="C293">
            <v>69</v>
          </cell>
          <cell r="D293">
            <v>2121</v>
          </cell>
        </row>
        <row r="294">
          <cell r="A294" t="str">
            <v>ЗАО"МАКРОМЕТ"</v>
          </cell>
          <cell r="B294" t="str">
            <v>МОСКВА КРЫМСКИЙ ВАЛ 8 ПОД.2</v>
          </cell>
          <cell r="C294">
            <v>66</v>
          </cell>
          <cell r="D294">
            <v>550</v>
          </cell>
        </row>
        <row r="295">
          <cell r="A295" t="str">
            <v>ООО МАДИ</v>
          </cell>
          <cell r="B295" t="str">
            <v>196244 Г.САНКТ-ПЕТЕРБУРГ ПР.КОСМОНАВТОВ 30/3</v>
          </cell>
          <cell r="C295">
            <v>66</v>
          </cell>
          <cell r="D295">
            <v>360</v>
          </cell>
        </row>
        <row r="296">
          <cell r="A296" t="str">
            <v>ЧП КРАПИВКО СЕРГЕЙ ИВАНОВИЧ РП 9010</v>
          </cell>
          <cell r="B296" t="str">
            <v>672039 ЧИТА УЛ УКРАИНСКИЙ БУЛЬВАР 28 КВ 63</v>
          </cell>
          <cell r="C296">
            <v>63</v>
          </cell>
          <cell r="D296">
            <v>60</v>
          </cell>
        </row>
        <row r="297">
          <cell r="A297" t="str">
            <v>"ВВС ПЛЮС" ООО</v>
          </cell>
          <cell r="B297" t="str">
            <v>194902, С-ПЕТЕРБУРГ,ВЫБОРГСКОЕ ШОССЕ,226</v>
          </cell>
          <cell r="C297">
            <v>63</v>
          </cell>
          <cell r="D297">
            <v>825</v>
          </cell>
        </row>
        <row r="298">
          <cell r="A298" t="str">
            <v>ТОО "РИБОН"</v>
          </cell>
          <cell r="B298" t="str">
            <v>Г. ВОСКРЕСЕНСК МОСКОВСКОЙ ОБЛ.</v>
          </cell>
          <cell r="C298">
            <v>62</v>
          </cell>
          <cell r="D298">
            <v>349</v>
          </cell>
        </row>
        <row r="299">
          <cell r="A299" t="str">
            <v>ЗАО "ЛЕВАРТ"</v>
          </cell>
          <cell r="B299" t="str">
            <v>РОССИЯ 140200 Г.ВОСКРЕСЕНСК, УЛ.ГАРАЖНАЯ</v>
          </cell>
          <cell r="C299">
            <v>61</v>
          </cell>
          <cell r="D299">
            <v>42</v>
          </cell>
        </row>
        <row r="300">
          <cell r="A300" t="str">
            <v>ООО "ЭНЕРГИЯ 97"</v>
          </cell>
          <cell r="B300" t="str">
            <v>125047,МОСКВА,ОРУЖЕЙНЫЙ ПЕР.,5-9</v>
          </cell>
          <cell r="C300">
            <v>60</v>
          </cell>
          <cell r="D300">
            <v>980</v>
          </cell>
        </row>
        <row r="301">
          <cell r="A301" t="str">
            <v>ООО "ТОРКОМ"</v>
          </cell>
          <cell r="B301" t="str">
            <v>600014,Г.ВЛАДИМИР,ПР.СТРОИТЕЛЕЙ,20А</v>
          </cell>
          <cell r="C301">
            <v>60</v>
          </cell>
          <cell r="D301">
            <v>65</v>
          </cell>
        </row>
        <row r="302">
          <cell r="A302" t="str">
            <v>ТОО ДВНПЦ"ОКЕАН"</v>
          </cell>
          <cell r="B302" t="str">
            <v>Г.ВЛАДИВОСТОК УЛ.3-Я СТРОИТЕЛЬНАЯ 16 ТЕЛ 232312</v>
          </cell>
          <cell r="C302">
            <v>60</v>
          </cell>
          <cell r="D302">
            <v>75</v>
          </cell>
        </row>
        <row r="303">
          <cell r="A303" t="str">
            <v>OOO "ТЕОДОР"</v>
          </cell>
          <cell r="B303" t="str">
            <v>193036, С-ПЕТЕРБУРГ,ЛИГОВСКИЙ ПР.,Д.29,ПОМ.16-Н.</v>
          </cell>
          <cell r="C303">
            <v>60</v>
          </cell>
          <cell r="D303">
            <v>75</v>
          </cell>
        </row>
        <row r="304">
          <cell r="A304" t="str">
            <v>ООО ГЕРЦОГ</v>
          </cell>
          <cell r="B304" t="str">
            <v>188909 Г. ВЫСОЦК УЛ.КИРОВСКАЯ,2 КВ.14</v>
          </cell>
          <cell r="C304">
            <v>60</v>
          </cell>
          <cell r="D304">
            <v>59</v>
          </cell>
        </row>
        <row r="305">
          <cell r="A305" t="str">
            <v>ТАНКОВ ЛЕОНИД ГРИГОРЬЕВИЧ ИНДИВИДУАЛЬНЫЙ ПРЕДПРИНИМАТЕЛЬ</v>
          </cell>
          <cell r="B305" t="str">
            <v>188540 Г.СЛАНЦЫ УЛ.ЛЕНИНА Д0.30Б КВ.56</v>
          </cell>
          <cell r="C305">
            <v>59</v>
          </cell>
          <cell r="D305">
            <v>56</v>
          </cell>
        </row>
        <row r="306">
          <cell r="A306" t="str">
            <v>"СВЕЛЕН" ЗАО</v>
          </cell>
          <cell r="B306" t="str">
            <v>194156, С-ПЕТЕРБУРГ,СЕРДОБОЛЬСКАЯ,1</v>
          </cell>
          <cell r="C306">
            <v>59</v>
          </cell>
          <cell r="D306">
            <v>841</v>
          </cell>
        </row>
        <row r="307">
          <cell r="A307" t="str">
            <v>ООО "ВАДИРА"</v>
          </cell>
          <cell r="B307" t="str">
            <v>1107401366,355000,Г.СТАВРОПОЛЬ,ПР-Т,К.МАРКСА,15</v>
          </cell>
          <cell r="C307">
            <v>58</v>
          </cell>
          <cell r="D307">
            <v>36</v>
          </cell>
        </row>
        <row r="308">
          <cell r="A308" t="str">
            <v>ПК РЕСУРС</v>
          </cell>
          <cell r="B308" t="str">
            <v>603108, Н.НОВГОРОД, ПР-Д БАЗОВЫЙ 1А</v>
          </cell>
          <cell r="C308">
            <v>58</v>
          </cell>
          <cell r="D308">
            <v>417</v>
          </cell>
        </row>
        <row r="309">
          <cell r="A309" t="str">
            <v>ООО "КОМПАНИЯ "АКТИС"</v>
          </cell>
          <cell r="B309" t="str">
            <v>117571,МОСКВА,ПРОСПЕКТ ВЕРНАДСКОГО,Д.125</v>
          </cell>
          <cell r="C309">
            <v>58</v>
          </cell>
          <cell r="D309">
            <v>979</v>
          </cell>
        </row>
        <row r="310">
          <cell r="A310" t="str">
            <v>ИНДИВИДУАЛЬНЫЙ ПРЕДПРИНИМАТЕЛЬ АЛИЕВА НАТАЛЬЯ МИХАЙЛОВНА</v>
          </cell>
          <cell r="B310" t="str">
            <v>175045 НОВГОРОДСКАЯ ОБЛ СОЛЕЦКИЙ Р-Н,Д ВЫБИТИ</v>
          </cell>
          <cell r="C310">
            <v>58</v>
          </cell>
          <cell r="D310">
            <v>85</v>
          </cell>
        </row>
        <row r="311">
          <cell r="A311" t="str">
            <v>ТОО "АРТЕМИДА"</v>
          </cell>
          <cell r="B311" t="str">
            <v>672012 ЧИТА УГДАНСКАЯ 40 КВ.31</v>
          </cell>
          <cell r="C311">
            <v>55</v>
          </cell>
          <cell r="D311">
            <v>60</v>
          </cell>
        </row>
        <row r="312">
          <cell r="A312" t="str">
            <v>ООО "ТРАНСМЕТ"</v>
          </cell>
          <cell r="B312" t="str">
            <v>358000 КАЛМЫКИЯ,Г.ЭЛИСТА УЛ.ЛЕНИНА 249-505</v>
          </cell>
          <cell r="C312">
            <v>55</v>
          </cell>
          <cell r="D312">
            <v>620</v>
          </cell>
        </row>
        <row r="313">
          <cell r="A313" t="str">
            <v>ООО "УРАЛ-НЕВА-ТОРГМЕТАЛЛ"</v>
          </cell>
          <cell r="B313" t="str">
            <v>620057 ЕКАТЕРИНБУРГ УЛ.КОРЕПИНА 56</v>
          </cell>
          <cell r="C313">
            <v>55</v>
          </cell>
          <cell r="D313">
            <v>650</v>
          </cell>
        </row>
        <row r="314">
          <cell r="A314" t="str">
            <v>ЗАО ФИРМА "АГРОПРОМСТРОЙКОМПЛЕКТ"</v>
          </cell>
          <cell r="B314" t="str">
            <v>180007,Г.ПСКОВ,УЛ.ИНЖЕНЕРНАЯ,Д.9</v>
          </cell>
          <cell r="C314">
            <v>55</v>
          </cell>
          <cell r="D314">
            <v>46</v>
          </cell>
        </row>
        <row r="315">
          <cell r="A315" t="str">
            <v>ООО "СТРОЙПРОЕКТ-ХОЛДИНГ"</v>
          </cell>
          <cell r="B315" t="str">
            <v>198097 РОССИЯ С-ПЕТЕРБУРГ УЛ.ТРЕФОЛЕВА,42</v>
          </cell>
          <cell r="C315">
            <v>54</v>
          </cell>
          <cell r="D315">
            <v>65</v>
          </cell>
        </row>
        <row r="316">
          <cell r="A316" t="str">
            <v>ТОО ТАКТ</v>
          </cell>
          <cell r="B316" t="str">
            <v>198255,Г.СПБ,ПР. ВЕТЕРАНОВ 13-31</v>
          </cell>
          <cell r="C316">
            <v>53</v>
          </cell>
          <cell r="D316">
            <v>550</v>
          </cell>
        </row>
        <row r="317">
          <cell r="A317" t="str">
            <v>ООО "НОРД-ИНВЕСТ"</v>
          </cell>
          <cell r="B317" t="str">
            <v>665806 ИРКУТСКАЯ ОБЛ Г АНГАРСК УЛ О.КОШЕВОГО Д 9</v>
          </cell>
          <cell r="C317">
            <v>53</v>
          </cell>
          <cell r="D317">
            <v>50</v>
          </cell>
        </row>
        <row r="318">
          <cell r="A318" t="str">
            <v>ООО"ПРОМЫШЛЕННАЯ ГРУППА"РОСЦВЕТМЕТ"</v>
          </cell>
          <cell r="B318" t="str">
            <v>117513 РОССИЯ МОСКВА ПР.ЛЕНИНСКИЙ Д.123 КОР.1 КОМН.ПРАВЛЕНИЯ</v>
          </cell>
          <cell r="C318">
            <v>53</v>
          </cell>
          <cell r="D318">
            <v>700</v>
          </cell>
        </row>
        <row r="319">
          <cell r="A319" t="str">
            <v>ТОО "АЭРОПОРТ МЕНЗА"</v>
          </cell>
          <cell r="B319" t="str">
            <v>673030 ЧИТИНСКАЯ ОБЛ.КРАСНОЧИКОЙСКИЙ Р-НС.КРАСНЫЙ ЧИКОЙ(Г.ЧИТА УЛ.ЗВЕЗНАЯ14 КВ55</v>
          </cell>
          <cell r="C319">
            <v>52</v>
          </cell>
          <cell r="D319">
            <v>67</v>
          </cell>
        </row>
        <row r="320">
          <cell r="A320" t="str">
            <v>ООО "ПКФ  А Я К С"</v>
          </cell>
          <cell r="B320" t="str">
            <v>111024 Г.МОСКВА,УЛ.2-Я КАБЕЛЬНАЯ,10</v>
          </cell>
          <cell r="C320">
            <v>52</v>
          </cell>
          <cell r="D320">
            <v>775</v>
          </cell>
        </row>
        <row r="321">
          <cell r="A321" t="str">
            <v>АКЦИОНЕРНОЕ ОБЩЕСТВО "АЗОТ"</v>
          </cell>
          <cell r="B321" t="str">
            <v>618401 ПЕРМСКАЯ ОБЛ., Г.БЕРЕЗНИКИ,ЧУРТАНСКОЕ ШОССЕ 75</v>
          </cell>
          <cell r="C321">
            <v>51</v>
          </cell>
          <cell r="D321">
            <v>600</v>
          </cell>
        </row>
        <row r="322">
          <cell r="A322" t="str">
            <v>ООО"ТЕХНИКО-ЭКОНОМИЧЕСКОЕ ОБЬЕДИНЕНИЕ"  ("ТЭО")</v>
          </cell>
          <cell r="B322" t="str">
            <v>620003 ЕКАТЕРИНБУРГ ЧКАЛОВСКИЙ Р-ОН УЛ 8МАРТА 267А-204</v>
          </cell>
          <cell r="C322">
            <v>51</v>
          </cell>
          <cell r="D322">
            <v>500</v>
          </cell>
        </row>
        <row r="323">
          <cell r="A323" t="str">
            <v>ООО"СЕЗАР"</v>
          </cell>
          <cell r="B323" t="str">
            <v>193313,С-ПЕТЕРБУРГ,ПР.БОЛЬШЕВИКОВ,9,КОРП.1</v>
          </cell>
          <cell r="C323">
            <v>51</v>
          </cell>
          <cell r="D323">
            <v>1175</v>
          </cell>
        </row>
        <row r="324">
          <cell r="A324" t="str">
            <v>ИНДИВИДУАЛЬНЫЙ ПРЕДПРИНИМАТЕЛЬ ВОТИНЦЕВ НИКОЛАЙ НИКОЛАЕВИЧ</v>
          </cell>
          <cell r="B324" t="str">
            <v>674650 РП.ЗАБАЙКАЛЬСК УЛ.КОМСОМОЛЬСКАЯ  17А КВ.1</v>
          </cell>
          <cell r="C324">
            <v>51</v>
          </cell>
          <cell r="D324">
            <v>44</v>
          </cell>
        </row>
        <row r="325">
          <cell r="A325" t="str">
            <v>ТОО"СТРОИТЕЛЬ", Г.ВЛАДИВОСТОК,</v>
          </cell>
          <cell r="B325" t="str">
            <v>УЛ. КАЛИНИНА, 240</v>
          </cell>
          <cell r="C325">
            <v>50</v>
          </cell>
          <cell r="D325">
            <v>71</v>
          </cell>
        </row>
        <row r="326">
          <cell r="A326" t="str">
            <v>ООО "ФУЛАЙ"</v>
          </cell>
          <cell r="B326" t="str">
            <v>664050 Г ИРКУТСК УЛ БАЙКАЛЬСКАЯ 266-17</v>
          </cell>
          <cell r="C326">
            <v>50</v>
          </cell>
          <cell r="D326">
            <v>70</v>
          </cell>
        </row>
        <row r="327">
          <cell r="A327" t="str">
            <v>ООО   "АРСЕHАЛ"</v>
          </cell>
          <cell r="B327" t="str">
            <v>182100 ПСК.ОБЛ.Г.В-ЛУКИ УЛ.3-Й УДАРHОЙ АРМИИ Д.69</v>
          </cell>
          <cell r="C327">
            <v>50</v>
          </cell>
          <cell r="D327">
            <v>44</v>
          </cell>
        </row>
        <row r="328">
          <cell r="A328" t="str">
            <v>ЗАО"ИНТЕРКОН"</v>
          </cell>
          <cell r="B328" t="str">
            <v>190000,С-ПЕТЕРБУРГ,УЛ.Б.МОРСКАЯ 35</v>
          </cell>
          <cell r="C328">
            <v>50</v>
          </cell>
          <cell r="D328">
            <v>590</v>
          </cell>
        </row>
        <row r="329">
          <cell r="A329" t="str">
            <v>ОАО "ЗАВОД МЕТАЛЛОКОНСТРУКЦИЙ"</v>
          </cell>
          <cell r="B329" t="str">
            <v>193177 С-ПЕТЕРБУРГ,УЛ.КАРАВАЕВСКАЯ,57</v>
          </cell>
          <cell r="C329">
            <v>50</v>
          </cell>
          <cell r="D329">
            <v>83</v>
          </cell>
        </row>
        <row r="330">
          <cell r="A330" t="str">
            <v>ТОО "ТРАНССЕРВИС"</v>
          </cell>
          <cell r="B330" t="str">
            <v>192288,С-ПЕТЕРБУРГ,УЛ.ПРОМЫШЛЕННАЯ,2</v>
          </cell>
          <cell r="C330">
            <v>50</v>
          </cell>
          <cell r="D330">
            <v>700</v>
          </cell>
        </row>
        <row r="331">
          <cell r="A331" t="str">
            <v>ООО "МИРАНДА"</v>
          </cell>
          <cell r="B331" t="str">
            <v>692676 С.ГАЛЕНКИ УЛ.КАЛИНИНА 93 ОКТЯБРЬСКОГО РАЙОНА ПРИМОРСКОГО КРАЯ</v>
          </cell>
          <cell r="C331">
            <v>50</v>
          </cell>
          <cell r="D331">
            <v>102</v>
          </cell>
        </row>
        <row r="332">
          <cell r="A332" t="str">
            <v>ОБЩЕСТВО С ОГРАНИЧЕННОЙ ОТВЕТСТВЕННОСТЬЮ "ПЛАМЯ"</v>
          </cell>
          <cell r="B332" t="str">
            <v>674665 Г.КРАСНОКАМЕНСК Д.477 КВ.23</v>
          </cell>
          <cell r="C332">
            <v>49</v>
          </cell>
          <cell r="D332">
            <v>78</v>
          </cell>
        </row>
        <row r="333">
          <cell r="A333" t="str">
            <v>ОБЩЕСТВО С ОГРАНИЧЕННОЙ ОТВЕТСТВЕННОСТЬЮ" ГРАНИТ "</v>
          </cell>
          <cell r="B333" t="str">
            <v>674610, ЧИТИНСКАЯ ОБЛАСТЬ, Г.БОРЗЯ,     ПЕР.СТРОИТЕЛЬНЫЙ, ДОМ 5</v>
          </cell>
          <cell r="C333">
            <v>47</v>
          </cell>
          <cell r="D333">
            <v>52</v>
          </cell>
        </row>
        <row r="334">
          <cell r="A334" t="str">
            <v>ООО"БАРС"</v>
          </cell>
          <cell r="B334" t="str">
            <v>ПРИМОРСКИЙ КРАЙ АРСЕНЬЕВ УЛ.ЖУКОВСКОГО 19  2-26-57</v>
          </cell>
          <cell r="C334">
            <v>45</v>
          </cell>
          <cell r="D334">
            <v>73</v>
          </cell>
        </row>
        <row r="335">
          <cell r="A335" t="str">
            <v>ООО "ШЭН-ШО ЭКСПОРТ-ИМПОРТ"</v>
          </cell>
          <cell r="B335" t="str">
            <v>БЛАГОВЕЩЕНСК,УЛ.ЧАЙКОВСКОГО 7-113</v>
          </cell>
          <cell r="C335">
            <v>42</v>
          </cell>
          <cell r="D335">
            <v>110</v>
          </cell>
        </row>
        <row r="336">
          <cell r="A336" t="str">
            <v>ООО "ЦВЕТМЕТЭКСПОРТ"</v>
          </cell>
          <cell r="B336" t="str">
            <v>620014 ЕКАТЕРИНБУРГ УЛ.ГОРОДСКАЯ 1А</v>
          </cell>
          <cell r="C336">
            <v>42</v>
          </cell>
          <cell r="D336">
            <v>659</v>
          </cell>
        </row>
        <row r="337">
          <cell r="A337" t="str">
            <v>СТАРИКОВ В.А.</v>
          </cell>
          <cell r="B337" t="str">
            <v>603136 Н.НОВГОРОД,УЛ.РОКОССОВСКОГО 6 КВ.76</v>
          </cell>
          <cell r="C337">
            <v>41</v>
          </cell>
          <cell r="D337">
            <v>45</v>
          </cell>
        </row>
        <row r="338">
          <cell r="A338" t="str">
            <v>ООО "МВС"</v>
          </cell>
          <cell r="B338" t="str">
            <v>РОССИЯ  249020 Г.ОБНИНСК УЛ.ЛЕСНАЯ 1А</v>
          </cell>
          <cell r="C338">
            <v>40</v>
          </cell>
          <cell r="D338">
            <v>619</v>
          </cell>
        </row>
        <row r="339">
          <cell r="A339" t="str">
            <v>ЗАО "МЕТЭКО"</v>
          </cell>
          <cell r="B339" t="str">
            <v>454017 РОССИЯ ЧЕЛЯБИНСК УЛ.ХМЕЛЬНИЦКОГО,13-74</v>
          </cell>
          <cell r="C339">
            <v>40</v>
          </cell>
          <cell r="D339">
            <v>600</v>
          </cell>
        </row>
        <row r="340">
          <cell r="A340" t="str">
            <v>ЗАО "АЛЮМИНИЙ-ЭКСКЛЮЗИВ"</v>
          </cell>
          <cell r="B340" t="str">
            <v>123585, Г.МОСКВА, УЛ.МАРШАЛА ТУХАЧЕВСКОГО, Д.26, КОРП.2, КОМН.ПРАВЛЕНИЯ</v>
          </cell>
          <cell r="C340">
            <v>40</v>
          </cell>
          <cell r="D340">
            <v>667</v>
          </cell>
        </row>
        <row r="341">
          <cell r="A341" t="str">
            <v>ТОО "МАХАГОН"</v>
          </cell>
          <cell r="B341" t="str">
            <v>129110 МОСКВА,УЛ.ГИЛЯРОВСКОГО Д.54,СТР.1</v>
          </cell>
          <cell r="C341">
            <v>40</v>
          </cell>
          <cell r="D341">
            <v>825</v>
          </cell>
        </row>
        <row r="342">
          <cell r="A342" t="str">
            <v>ООО "ФИРМА БИМЕТ"</v>
          </cell>
          <cell r="B342" t="str">
            <v>125015 МОСКВА БУТЫРСКАЯ 86"Б"</v>
          </cell>
          <cell r="C342">
            <v>40</v>
          </cell>
          <cell r="D342">
            <v>601</v>
          </cell>
        </row>
        <row r="343">
          <cell r="A343" t="str">
            <v>ЗАО "ФИЛ"</v>
          </cell>
          <cell r="B343" t="str">
            <v>630009,Г.НОВОСИБИРСК,УЛ.ДОБРОЛЮБОВА,Д.31</v>
          </cell>
          <cell r="C343">
            <v>39</v>
          </cell>
          <cell r="D343">
            <v>701</v>
          </cell>
        </row>
        <row r="344">
          <cell r="A344" t="str">
            <v>"ТРАСТ-НЕВА" ООО</v>
          </cell>
          <cell r="B344" t="str">
            <v>197227, С-ПЕТЕРБУРГ, УЛ. БАЙКОНУРСКАЯ,Д. 13, КВ. 2</v>
          </cell>
          <cell r="C344">
            <v>39</v>
          </cell>
          <cell r="D344">
            <v>700</v>
          </cell>
        </row>
        <row r="345">
          <cell r="A345" t="str">
            <v>СП ТОО "ЛИК"</v>
          </cell>
          <cell r="B345" t="str">
            <v>СВЕТОГОРСК,ПИОНЕРСКАЯ,8-А</v>
          </cell>
          <cell r="C345">
            <v>39</v>
          </cell>
          <cell r="D345">
            <v>40</v>
          </cell>
        </row>
        <row r="346">
          <cell r="A346" t="str">
            <v>"ТРЕЙДИНГ" ООО</v>
          </cell>
          <cell r="B346" t="str">
            <v>192007, С-ПЕТЕРБУРГ,УЛ.ТАМБОВСКАЯ,8/10Б</v>
          </cell>
          <cell r="C346">
            <v>38</v>
          </cell>
          <cell r="D346">
            <v>480</v>
          </cell>
        </row>
        <row r="347">
          <cell r="A347" t="str">
            <v>ТОО"ЮСИДА"</v>
          </cell>
          <cell r="B347" t="str">
            <v>195253,РОССИЯ,С-ПЕТЕРБУРГ,УЛ.  ТУХАЧЕВСКОГО,17 ,ТЕЛ.234-5534</v>
          </cell>
          <cell r="C347">
            <v>38</v>
          </cell>
          <cell r="D347">
            <v>565</v>
          </cell>
        </row>
        <row r="348">
          <cell r="A348" t="str">
            <v>ООО "МЕТАЛЛ ИНВЕСТ"</v>
          </cell>
          <cell r="B348" t="str">
            <v>129010,г.МОСКВА,ул.Б.СПАССКАЯ,д.10/1,КОМНАТА ПРАВЛЕНИЯ</v>
          </cell>
          <cell r="C348">
            <v>37</v>
          </cell>
          <cell r="D348">
            <v>1150</v>
          </cell>
        </row>
        <row r="349">
          <cell r="A349" t="str">
            <v>СП "ВОСТОК-ЗАПАД"</v>
          </cell>
          <cell r="B349" t="str">
            <v>454080,Г.ЧЕЛЯБИНСК,УЛ.ЭНТУЗИАСТОВ 26</v>
          </cell>
          <cell r="C349">
            <v>36</v>
          </cell>
          <cell r="D349">
            <v>556</v>
          </cell>
        </row>
        <row r="350">
          <cell r="A350" t="str">
            <v>ТОО "АЛЛАД"</v>
          </cell>
          <cell r="B350" t="str">
            <v>117330,Г.МОСКВА,УЛ.МОСФИЛЬМОВСКАЯ,Д.17Б,КОМ.5</v>
          </cell>
          <cell r="C350">
            <v>36</v>
          </cell>
          <cell r="D350">
            <v>329</v>
          </cell>
        </row>
        <row r="351">
          <cell r="A351" t="str">
            <v>"ЭДИКТ-ПРИМОРЬЕ" ЗАО</v>
          </cell>
          <cell r="B351" t="str">
            <v>Г.ВЛАДИВОСТОК, УЛ.КОМАНДОРСКАЯ 11</v>
          </cell>
          <cell r="C351">
            <v>35</v>
          </cell>
          <cell r="D351">
            <v>450</v>
          </cell>
        </row>
        <row r="352">
          <cell r="A352" t="str">
            <v>ТОВАРИЩЕСТВО С ОГРАНИЧЕННОЙ ОТВЕТСТВЕННОСТЬЮ " К В А Р Ц "</v>
          </cell>
          <cell r="B352" t="str">
            <v>674610 ЧИТИНСКАЯ ОБЛ.Г.БОРЗЯ УЛ.МАТРОСОВА 17</v>
          </cell>
          <cell r="C352">
            <v>32</v>
          </cell>
          <cell r="D352">
            <v>23</v>
          </cell>
        </row>
        <row r="353">
          <cell r="A353" t="str">
            <v>ИНДИВИДУАЛЬНЫЙ ПРЕДПРИНИМАТЕЛЬ БАДМАЖАПОВ БАТО-ЖАРГАЛ НАМЖИНОВИЧ</v>
          </cell>
          <cell r="B353" t="str">
            <v>674690 ЧИТИНСКАЯ ОБЛ. П.БИЛИТУЙ    УЛ.СТЕПНАЯ Д.32</v>
          </cell>
          <cell r="C353">
            <v>32</v>
          </cell>
          <cell r="D353">
            <v>20</v>
          </cell>
        </row>
        <row r="354">
          <cell r="A354" t="str">
            <v>ТОО ТОРГОВЫЙ ДОМ "МИНОРА"</v>
          </cell>
          <cell r="B354" t="str">
            <v>ЧИТИНСКАЯ ОБЛ,Г.КРАСНОКАМЕНСК,Д.704,КВ.320</v>
          </cell>
          <cell r="C354">
            <v>32</v>
          </cell>
          <cell r="D354">
            <v>25</v>
          </cell>
        </row>
        <row r="355">
          <cell r="A355" t="str">
            <v>ООО"ПОЛИПЛАН"</v>
          </cell>
          <cell r="B355" t="str">
            <v>188900,Г.ВЫБОРГ,УЛ.ЛЕНИНГРАДСКОЕ ШОССЕ,ДОМ 21А</v>
          </cell>
          <cell r="C355">
            <v>32</v>
          </cell>
          <cell r="D355">
            <v>589</v>
          </cell>
        </row>
        <row r="356">
          <cell r="A356" t="str">
            <v>ООО "ЮНИС К"</v>
          </cell>
          <cell r="B356" t="str">
            <v>692503 Г.УССУРИЙСК УЛ.КИРОВА 25 А</v>
          </cell>
          <cell r="C356">
            <v>31</v>
          </cell>
          <cell r="D356">
            <v>157</v>
          </cell>
        </row>
        <row r="357">
          <cell r="A357" t="str">
            <v>ООО ТОРГОВО-ЭКОНОМИЧЕСКАЯ КОМПАНИЯ "КЕНТАВР"</v>
          </cell>
          <cell r="B357" t="str">
            <v>660048,КРАСНОЯРСКИЙ КРАЙ,Г.КРАСНОЯРСК,УЛ.МАЕРЧАКА 51, Т.246472</v>
          </cell>
          <cell r="C357">
            <v>30</v>
          </cell>
          <cell r="D357">
            <v>266</v>
          </cell>
        </row>
        <row r="358">
          <cell r="A358" t="str">
            <v>ООО"ВЕЛЕС"</v>
          </cell>
          <cell r="B358" t="str">
            <v>454047 РОССИЯ ЧЕЛЯБИНСК УЛ.ПРИБОРОСТРОИТЕЛЕЙ 16А</v>
          </cell>
          <cell r="C358">
            <v>30</v>
          </cell>
          <cell r="D358">
            <v>928</v>
          </cell>
        </row>
        <row r="359">
          <cell r="A359" t="str">
            <v>"ИДЕАЛ"  ТОО</v>
          </cell>
          <cell r="B359" t="str">
            <v>188537,ЛЕНГ.ОБЛ.Г.СОСНОВЫЙ БОР,УЛ.СОЛНЕЧНАЯ,39 КВ.121</v>
          </cell>
          <cell r="C359">
            <v>30</v>
          </cell>
          <cell r="D359">
            <v>45</v>
          </cell>
        </row>
        <row r="360">
          <cell r="A360" t="str">
            <v>ЧП ПИЧУЕВ С.М. СВИД. ШШ 504</v>
          </cell>
          <cell r="B360" t="str">
            <v>673370 ЧИТИНСКАЯ ОБЛ.Г.ШИЛКА УЛ.2-Я НАБЕРЕЖНАЯ 18А</v>
          </cell>
          <cell r="C360">
            <v>22</v>
          </cell>
          <cell r="D360">
            <v>40</v>
          </cell>
        </row>
        <row r="361">
          <cell r="A361" t="str">
            <v>ЗАО"МИТЕКС"</v>
          </cell>
          <cell r="B361" t="str">
            <v>198092, С-ПЕТЕРБУРГ,МИТРОФАНЬЕВСКОЕ,ШОССЕ,5В</v>
          </cell>
          <cell r="C361">
            <v>22</v>
          </cell>
          <cell r="D361">
            <v>625</v>
          </cell>
        </row>
        <row r="362">
          <cell r="A362" t="str">
            <v>"ДИКТИС", ООО</v>
          </cell>
          <cell r="B362" t="str">
            <v>196158, С-ПЕТЕРБУРГ, МОСКОВСКОЕ ШОССЕ, 4</v>
          </cell>
          <cell r="C362">
            <v>22</v>
          </cell>
          <cell r="D362">
            <v>580</v>
          </cell>
        </row>
        <row r="363">
          <cell r="A363" t="str">
            <v>КРЕСТЬЯНСКОЕ ФЕРМЕРСКОЕ ХОЗЯЙСТВО  "НАДЕЖДА-2"</v>
          </cell>
          <cell r="B363" t="str">
            <v>674668 ЧИТ.ОБЛ.П.СТЕПНОЙ</v>
          </cell>
          <cell r="C363">
            <v>22</v>
          </cell>
          <cell r="D363">
            <v>42</v>
          </cell>
        </row>
        <row r="364">
          <cell r="A364" t="str">
            <v>ЗАО "МАРВЕЛЛ"</v>
          </cell>
          <cell r="B364" t="str">
            <v>236038 КАЛИНИНГРАД,УЛ.ЕЛОВАЯ,10</v>
          </cell>
          <cell r="C364">
            <v>22</v>
          </cell>
          <cell r="D364">
            <v>810</v>
          </cell>
        </row>
        <row r="365">
          <cell r="A365" t="str">
            <v>ТОО "БАЛТЭКСКОМ"</v>
          </cell>
          <cell r="B365" t="str">
            <v>236000,КАЛИНИНГРАД,ПР.МИРА 85</v>
          </cell>
          <cell r="C365">
            <v>22</v>
          </cell>
          <cell r="D365">
            <v>482</v>
          </cell>
        </row>
        <row r="366">
          <cell r="A366" t="str">
            <v>"ТЕХКОНТАКТ" АОЗТ</v>
          </cell>
          <cell r="B366" t="str">
            <v>195267,С-ПЕТЕРБУРГ,УЛ,УШИНСКОГО,41</v>
          </cell>
          <cell r="C366">
            <v>21</v>
          </cell>
          <cell r="D366">
            <v>680</v>
          </cell>
        </row>
        <row r="367">
          <cell r="A367" t="str">
            <v>ТОО "КАЗАНЬВТОРЦВЕТМЕТ"</v>
          </cell>
          <cell r="B367" t="str">
            <v>420054 Г.КАЗАНЬ УЛ.СКЛАДСКАЯ Д.4</v>
          </cell>
          <cell r="C367">
            <v>20</v>
          </cell>
          <cell r="D367">
            <v>617</v>
          </cell>
        </row>
        <row r="368">
          <cell r="A368" t="str">
            <v>ЗАО"МТМ МЕТАЛЛ"</v>
          </cell>
          <cell r="B368" t="str">
            <v>115516,МОСКВА,УЛ.ЛУГАНСКАЯ 4/1</v>
          </cell>
          <cell r="C368">
            <v>20</v>
          </cell>
          <cell r="D368">
            <v>800</v>
          </cell>
        </row>
        <row r="369">
          <cell r="A369" t="str">
            <v>"КВАРЦ"ОБЩЕСТВО С ОГРАНИЧЕННОЙ ОТВЕТСТВЕННОСТЬЮ</v>
          </cell>
          <cell r="B369" t="str">
            <v>674665 Г.КРАСНОКАМЕНСК,Д.438,КВ.263 ТЕЛ.4-64-73</v>
          </cell>
          <cell r="C369">
            <v>20</v>
          </cell>
          <cell r="D369">
            <v>65</v>
          </cell>
        </row>
        <row r="370">
          <cell r="A370" t="str">
            <v>ЗАО"НПО"АВАНГАРД"</v>
          </cell>
          <cell r="B370" t="str">
            <v>113638 МОСКВА,УЛ.КРИВОРОЖСКАЯ,Д.33</v>
          </cell>
          <cell r="C370">
            <v>20</v>
          </cell>
          <cell r="D370">
            <v>705</v>
          </cell>
        </row>
        <row r="371">
          <cell r="A371" t="str">
            <v>ИП ЮЛДАШЕВ ИГОРЬ ЭГАМБЕРДОВИЧ</v>
          </cell>
          <cell r="B371" t="str">
            <v>214014 Г.СМОЛЕНСК УЛ.ИСАКОВСКРГО Д.22 КВ.20</v>
          </cell>
          <cell r="C371">
            <v>20</v>
          </cell>
          <cell r="D371">
            <v>438</v>
          </cell>
        </row>
        <row r="372">
          <cell r="A372" t="str">
            <v>ООО "ПЕТРОВИВ"</v>
          </cell>
          <cell r="B372" t="str">
            <v>198107, С-ПЕТЕРБУРГ,ПР. СТАЧЕК, 136</v>
          </cell>
          <cell r="C372">
            <v>20</v>
          </cell>
          <cell r="D372">
            <v>650</v>
          </cell>
        </row>
        <row r="373">
          <cell r="A373" t="str">
            <v>ООО "ТОРГОВЫЙ ДОМ "НЕБРОСКО"</v>
          </cell>
          <cell r="B373" t="str">
            <v>127599 МОСКВА УЛ.БУСИНОВСКАЯ ГОРКА Д.1,КОРП.2</v>
          </cell>
          <cell r="C373">
            <v>20</v>
          </cell>
          <cell r="D373">
            <v>900</v>
          </cell>
        </row>
        <row r="374">
          <cell r="A374" t="str">
            <v>ЗАО ФИРМА "ЛОСТА"</v>
          </cell>
          <cell r="B374" t="str">
            <v>103055 МОСКВА,УЛ.НОВОЛЕСНАЯ,7,КОРП.2 Т.3245085 ФАКС 3244565</v>
          </cell>
          <cell r="C374">
            <v>20</v>
          </cell>
          <cell r="D374">
            <v>655</v>
          </cell>
        </row>
        <row r="375">
          <cell r="A375" t="str">
            <v>ТОО "ГЕРЭЙ"</v>
          </cell>
          <cell r="B375" t="str">
            <v>125130 МОСКВА УЛ.ПРИОРОВА, 36</v>
          </cell>
          <cell r="C375">
            <v>20</v>
          </cell>
          <cell r="D375">
            <v>750</v>
          </cell>
        </row>
        <row r="376">
          <cell r="A376" t="str">
            <v>ЗАО "РУСЬСТАЛЬРЕСУРС"</v>
          </cell>
          <cell r="B376" t="str">
            <v>115201,МОСКВА,КАШИРСКИЙ ПР.17/18 РОССИЯ</v>
          </cell>
          <cell r="C376">
            <v>19</v>
          </cell>
          <cell r="D376">
            <v>850</v>
          </cell>
        </row>
        <row r="377">
          <cell r="A377" t="str">
            <v>ООО "БУСТЕК"</v>
          </cell>
          <cell r="B377" t="str">
            <v>143952, МОСКОВСКАЯ ОБЛ., Г.РЕУТОВ, УЛ.КОМСОМОЛЬСКАЯ, 27, КВ.21</v>
          </cell>
          <cell r="C377">
            <v>19</v>
          </cell>
          <cell r="D377">
            <v>520</v>
          </cell>
        </row>
        <row r="378">
          <cell r="A378" t="str">
            <v>ЗАО "КОМПАНИЯ "ПРОМТЕХНОЛОГИЯ"</v>
          </cell>
          <cell r="B378" t="str">
            <v>125047,МОСКВА,УЛ.ГОТВАЛЬДА 8/26 ТЕЛ: 489-88-51</v>
          </cell>
          <cell r="C378">
            <v>19</v>
          </cell>
          <cell r="D378">
            <v>750</v>
          </cell>
        </row>
        <row r="379">
          <cell r="A379" t="str">
            <v>ЗАО "РЕЦИМЕТАЛЛ"</v>
          </cell>
          <cell r="B379" t="str">
            <v>113519, МОСКВА, УЛ.ЧЕРТАНОВСКАЯ, Д.31, К.1</v>
          </cell>
          <cell r="C379">
            <v>19</v>
          </cell>
          <cell r="D379">
            <v>757</v>
          </cell>
        </row>
        <row r="380">
          <cell r="A380" t="str">
            <v>"БРИГАДИР" ООО</v>
          </cell>
          <cell r="B380" t="str">
            <v>188900, Г.ВЫБОРГ, ПР.ЛЕНИНА, Д.5, КВ.4</v>
          </cell>
          <cell r="C380">
            <v>19</v>
          </cell>
          <cell r="D380">
            <v>550</v>
          </cell>
        </row>
        <row r="381">
          <cell r="A381" t="str">
            <v>ООО "ЛАКОНИКА"</v>
          </cell>
          <cell r="B381" t="str">
            <v>238340 Г.СВЕТЛЫЙ,УЛ.МИРА,4 ТЕЛ.27-38-86</v>
          </cell>
          <cell r="C381">
            <v>18</v>
          </cell>
          <cell r="D381">
            <v>854</v>
          </cell>
        </row>
        <row r="382">
          <cell r="A382" t="str">
            <v>ООО"АТТИС-Р"</v>
          </cell>
          <cell r="B382" t="str">
            <v>113452 МОСКВА УЛ.ЯЛТИНСКАЯ 7</v>
          </cell>
          <cell r="C382">
            <v>17</v>
          </cell>
          <cell r="D382">
            <v>600</v>
          </cell>
        </row>
        <row r="383">
          <cell r="A383" t="str">
            <v>ООО"ЭНИГМА"</v>
          </cell>
          <cell r="B383" t="str">
            <v>692570 С.ПОКРОВКА ПЕР.РАБОЧИЙ 5 КВ.8 ОКТЯБРЬСКОГО Р-НА ПРИМОРСКОГО КРАЯ</v>
          </cell>
          <cell r="C383">
            <v>15</v>
          </cell>
          <cell r="D383">
            <v>160</v>
          </cell>
        </row>
        <row r="384">
          <cell r="A384" t="str">
            <v>ИЧП А.А.ИЕВЛИВОЙ "АЛИРЛИАНЖ"</v>
          </cell>
          <cell r="B384" t="str">
            <v>692570 С.ПОКРОВКА  УЛ.ОКТЯБРЬСКАЯ 5-23  ОКТЯБРЬСКОГО РАЙОНА</v>
          </cell>
          <cell r="C384">
            <v>15</v>
          </cell>
          <cell r="D384">
            <v>160</v>
          </cell>
        </row>
        <row r="385">
          <cell r="A385" t="str">
            <v>ЗАО "РОСМАРК-СТАЛЬ"</v>
          </cell>
          <cell r="B385" t="str">
            <v>196233, С-ПЕТЕРБУРГ,ПР.КОСМОНАВТОВ,Д.42 ПОМ.10 Н</v>
          </cell>
          <cell r="C385">
            <v>15</v>
          </cell>
          <cell r="D385">
            <v>654</v>
          </cell>
        </row>
        <row r="386">
          <cell r="A386" t="str">
            <v>ООО"РАМЭКСО"</v>
          </cell>
          <cell r="B386" t="str">
            <v>454100 РОССИЯ ЧЕЛЯБИНСК УЛ.ЧИЧЕРИНА 5-313</v>
          </cell>
          <cell r="C386">
            <v>15</v>
          </cell>
          <cell r="D386">
            <v>1224</v>
          </cell>
        </row>
        <row r="387">
          <cell r="A387" t="str">
            <v>ОТКРЫТОЕ АКЦИОНЕРНОЕ ОБЩЕСТВО"ДАЛЬВТОРЦВЕТМЕТ"</v>
          </cell>
          <cell r="B387" t="str">
            <v>680032 Г. ХАБАРОВСК,УЛ.ЗЕЛЕНАЯ,2А</v>
          </cell>
          <cell r="C387">
            <v>14</v>
          </cell>
          <cell r="D387">
            <v>500</v>
          </cell>
        </row>
        <row r="388">
          <cell r="A388" t="str">
            <v>ООО"ТРЕЙД-ИНВЕСТ"</v>
          </cell>
          <cell r="B388" t="str">
            <v>193036,С-ПЕТЕРБУРГ,ЛИГОВСКИЙ ПР.29.</v>
          </cell>
          <cell r="C388">
            <v>14</v>
          </cell>
          <cell r="D388">
            <v>332</v>
          </cell>
        </row>
        <row r="389">
          <cell r="A389" t="str">
            <v>ОЛЬШЕВСКИЙ АНДРЕЙ ИГОРЕВИЧ VII-ВС N 659886  ОТ 29.01.87 УССУРИЙСКИМ ОВД ПРИМ.КР.</v>
          </cell>
          <cell r="B389" t="str">
            <v>692550 С.МИХАЙЛОВКА УЛ.ЗАВОДСКАЯ 6А КВ.9ПРИМОРСКИЙ КРАЙ МИХАЙЛОВСКИЙ Р-Н</v>
          </cell>
          <cell r="C389">
            <v>14</v>
          </cell>
          <cell r="D389">
            <v>160</v>
          </cell>
        </row>
        <row r="390">
          <cell r="A390" t="str">
            <v>ООО "МОДЭКС"</v>
          </cell>
          <cell r="B390" t="str">
            <v>173003,Г.НОВГОРОД УЛ.ГЕРМАНА 25</v>
          </cell>
          <cell r="C390">
            <v>13</v>
          </cell>
          <cell r="D390">
            <v>511</v>
          </cell>
        </row>
        <row r="391">
          <cell r="A391" t="str">
            <v>ОАО "КАЛИНИНГРАДВТОРМЕТ"</v>
          </cell>
          <cell r="B391" t="str">
            <v>236017 Г.КАЛИНИНГРАД ПР.ПОБЕДЫ,35 ТЕЛ.215480</v>
          </cell>
          <cell r="C391">
            <v>13</v>
          </cell>
          <cell r="D391">
            <v>545</v>
          </cell>
        </row>
        <row r="392">
          <cell r="A392" t="str">
            <v>ГП "ВТОРЦВЕТМЕТ"</v>
          </cell>
          <cell r="B392" t="str">
            <v>163035,Г.АРХАНГЕЛЬСК,УЛ.2-Я БИРЖЕВАЯ ВЕТКА</v>
          </cell>
          <cell r="C392">
            <v>12</v>
          </cell>
          <cell r="D392">
            <v>163</v>
          </cell>
        </row>
        <row r="393">
          <cell r="A393" t="str">
            <v>ОАО "МОСТОЧЛЕГМАШ"</v>
          </cell>
          <cell r="B393" t="str">
            <v>121354,МОСКВА,УЛ.ДОРОГОБУЖСКАЯ,Д.14 ТЕЛ.447-38-75</v>
          </cell>
          <cell r="C393">
            <v>10</v>
          </cell>
          <cell r="D393">
            <v>362</v>
          </cell>
        </row>
        <row r="394">
          <cell r="A394" t="str">
            <v>ООО"КРИТЕРИЙ"</v>
          </cell>
          <cell r="B394" t="str">
            <v>236010 КАЛИНИНГРАД,УЛ.НЕФТЯНАЯ,2  РОССИЯ</v>
          </cell>
          <cell r="C394">
            <v>9</v>
          </cell>
          <cell r="D394">
            <v>600</v>
          </cell>
        </row>
        <row r="395">
          <cell r="A395" t="str">
            <v>ООО "ФИРМА"ВИВИД"</v>
          </cell>
          <cell r="B395" t="str">
            <v>113461,МОСКВА,СЕВАСТОПОЛЬСКИЙ ПР-Т,34</v>
          </cell>
          <cell r="C395">
            <v>9</v>
          </cell>
          <cell r="D395">
            <v>400</v>
          </cell>
        </row>
        <row r="396">
          <cell r="A396" t="str">
            <v>МОСКАЛЕНКО АНТОНИНА АЛЕКСАНДРОВНА П-Т VIII-ЖС 615801 ОТ 01.07.80 ВАСИЛЬЕВ.РОВД</v>
          </cell>
          <cell r="B396" t="str">
            <v>692570 С.ПОКРОВКА УЛ.КОСМОНАВТОВ 3-48</v>
          </cell>
          <cell r="C396">
            <v>9</v>
          </cell>
          <cell r="D396">
            <v>90</v>
          </cell>
        </row>
        <row r="397">
          <cell r="A397" t="str">
            <v>CП ООО "ВИСТ И К"</v>
          </cell>
          <cell r="B397" t="str">
            <v>236013 КАЛИНИНГРАД,УЛ.МАГНИТОГОРСКАЯ Д.4</v>
          </cell>
          <cell r="C397">
            <v>7</v>
          </cell>
          <cell r="D397">
            <v>502</v>
          </cell>
        </row>
        <row r="398">
          <cell r="A398" t="str">
            <v>ООО "ЛИ ДА"</v>
          </cell>
          <cell r="B398" t="str">
            <v>690091 Г.ВЛАДИВОСТОК УЛ.АЛЕУТСКАЯ 11 ПРИМОРСКОГО КРАЯ</v>
          </cell>
          <cell r="C398">
            <v>7</v>
          </cell>
          <cell r="D398">
            <v>250</v>
          </cell>
        </row>
        <row r="399">
          <cell r="A399" t="str">
            <v>СП-ООО "ВТОРМЕТ-ВЕСТ ГМБХ"                                       1407</v>
          </cell>
          <cell r="B399" t="str">
            <v>390000 РЯЗАНЬ КУДРЯВЦЕВА Д.19</v>
          </cell>
          <cell r="C399">
            <v>6</v>
          </cell>
          <cell r="D399">
            <v>603</v>
          </cell>
        </row>
        <row r="400">
          <cell r="A400" t="str">
            <v>ООО "МЕТАЛКАСТ"</v>
          </cell>
          <cell r="B400" t="str">
            <v>236040,КАЛИНИНГРАД,ЛЕНИНСКИЙ ПР-Т 27/31</v>
          </cell>
          <cell r="C400">
            <v>5</v>
          </cell>
          <cell r="D400">
            <v>634</v>
          </cell>
        </row>
        <row r="401">
          <cell r="A401" t="str">
            <v>БАРАНОВА НАДЕЖДА ВАЛЕРЬЕВНА П-Т III-БВ 743065 ОТ 23.08.79 ОВД ХМЕЛЬНИЦКОГО ГОРИС</v>
          </cell>
          <cell r="B401" t="str">
            <v>692570 С.ПОКРОВКА УЛ.КОСМОНАВТОВ 3 КВ.25ОКТЯБРЬСКОГО Р-НА ПРИМОРСКОГО КРАЯ</v>
          </cell>
          <cell r="C401">
            <v>5</v>
          </cell>
          <cell r="D401">
            <v>140</v>
          </cell>
        </row>
        <row r="402">
          <cell r="A402" t="str">
            <v>ООО"ТОП-ТРЕЙДИНГ"</v>
          </cell>
          <cell r="B402" t="str">
            <v>121352 МОСКВА СЛАВЯНСКИЙ Б-Р 15/1 КОМ.6</v>
          </cell>
          <cell r="C402">
            <v>5</v>
          </cell>
          <cell r="D402">
            <v>640</v>
          </cell>
        </row>
        <row r="403">
          <cell r="A403" t="str">
            <v>ООО "ТРАНС-ЮГ"</v>
          </cell>
          <cell r="B403" t="str">
            <v>674650 ЧИТИНСКАЯ ОБЛ.П.ЗАБАЙКАЛЬСК,УЛ.КОМСОМОЛЬСКАЯ 5/9</v>
          </cell>
          <cell r="C403">
            <v>5</v>
          </cell>
          <cell r="D403">
            <v>300</v>
          </cell>
        </row>
        <row r="404">
          <cell r="A404" t="str">
            <v>"ФРАММ"ОБЩЕСТВО С ОГРАНИЧЕННОЙ ОТВЕТСТВЕ</v>
          </cell>
          <cell r="B404" t="str">
            <v>674665 Г КРАСНОКАМЕНСК ДОМ 9-Ц КВ 194</v>
          </cell>
          <cell r="C404">
            <v>4</v>
          </cell>
          <cell r="D404">
            <v>30</v>
          </cell>
        </row>
        <row r="405">
          <cell r="A405" t="str">
            <v>ООО"ТАНГЕНС"</v>
          </cell>
          <cell r="B405" t="str">
            <v>190121, С-ПЕТЕРБУРГ,АНГЛИЙСКИЙ ПР.Д.19,КВ.236</v>
          </cell>
          <cell r="C405">
            <v>4</v>
          </cell>
          <cell r="D405">
            <v>600</v>
          </cell>
        </row>
        <row r="406">
          <cell r="A406" t="str">
            <v>ООО " СТАЛЛЭКС"</v>
          </cell>
          <cell r="B406" t="str">
            <v>УЛ.ЛОМОНОСОВА,28А/19ЕКАТЕРИНБУРГ</v>
          </cell>
          <cell r="C406">
            <v>3</v>
          </cell>
          <cell r="D406">
            <v>1572</v>
          </cell>
        </row>
        <row r="407">
          <cell r="A407" t="str">
            <v>ООО "ФОБОС"</v>
          </cell>
          <cell r="B407" t="str">
            <v>692570 С.ПОКРОВКА УЛ.СОВЕТОВ 101 КВ.3</v>
          </cell>
          <cell r="C407">
            <v>2</v>
          </cell>
          <cell r="D407">
            <v>160</v>
          </cell>
        </row>
        <row r="408">
          <cell r="A408" t="str">
            <v>"АРМАН-2" ИНДИВИДУАЛЬНОЕ ЧАСТНОЕ ПРЕДПРИ</v>
          </cell>
          <cell r="B408" t="str">
            <v>674665 Г.КРАСНОКАМЕНСК ДОМ 431 КВ 63</v>
          </cell>
          <cell r="C408">
            <v>2</v>
          </cell>
          <cell r="D408">
            <v>49</v>
          </cell>
        </row>
        <row r="409">
          <cell r="A409" t="str">
            <v>ТОВАРИЩЕСТВО С ОГРАНИЧЕННОЙ ОТВЕТСТВЕННОСТЬЮ "ПРОТОН"</v>
          </cell>
          <cell r="B409" t="str">
            <v>673382 ЧИТИНСКАЯ ОБЛ.РП.ПЕРВОМАЙСКИЙ    А/Я 53</v>
          </cell>
          <cell r="C409">
            <v>2</v>
          </cell>
          <cell r="D409">
            <v>100</v>
          </cell>
        </row>
        <row r="410">
          <cell r="A410" t="str">
            <v>ЗАО "НЕФТЕГАЗ КОМПАНИ ЛТД"</v>
          </cell>
          <cell r="B410" t="str">
            <v>119517,г.МОСКВА,ул.НЕЖИНСКАЯ,19,корп.2</v>
          </cell>
          <cell r="C410">
            <v>2</v>
          </cell>
          <cell r="D410">
            <v>1500</v>
          </cell>
        </row>
        <row r="411">
          <cell r="A411" t="str">
            <v>ООО ТПК"МЕТАЛЛОСЕРВИС"</v>
          </cell>
          <cell r="B411" t="str">
            <v>Г.УССУРИЙСК,УЛ.СОВЕТСКАЯ 84 ТЕЛ 32167</v>
          </cell>
          <cell r="C411">
            <v>1</v>
          </cell>
          <cell r="D411">
            <v>60</v>
          </cell>
        </row>
      </sheetData>
      <sheetData sheetId="9" refreshError="1">
        <row r="1">
          <cell r="A1" t="str">
            <v>G17B</v>
          </cell>
          <cell r="B1" t="str">
            <v>G082</v>
          </cell>
          <cell r="C1" t="str">
            <v>First_G083</v>
          </cell>
          <cell r="D1" t="str">
            <v>тонн</v>
          </cell>
          <cell r="E1" t="str">
            <v>долл за тонну</v>
          </cell>
          <cell r="F1" t="str">
            <v>Выражение1</v>
          </cell>
        </row>
        <row r="2">
          <cell r="A2" t="str">
            <v>ТУРЦИЯ</v>
          </cell>
          <cell r="B2" t="str">
            <v>ЗАО "ПОПОВ И КО"</v>
          </cell>
          <cell r="C2" t="str">
            <v>Г.ВИЛЬНЮС УЛ.АНТАКАЛЬНЕ 40 ЛИТОВСКАЯ РЕСПУБЛИКА</v>
          </cell>
          <cell r="D2">
            <v>14080</v>
          </cell>
          <cell r="E2">
            <v>64</v>
          </cell>
          <cell r="F2" t="str">
            <v>ФОБ РОСТОВ</v>
          </cell>
        </row>
        <row r="3">
          <cell r="A3" t="str">
            <v>ЛИТВА</v>
          </cell>
          <cell r="B3" t="str">
            <v>ЮЛИ МЕТАЛС СП</v>
          </cell>
          <cell r="C3" t="str">
            <v>ЛИТОВСКАЯ РЕСПУБЛИКА ВИЛЬНЮС УЛ ПАМЕНКАЛЬНЕ 24-3</v>
          </cell>
          <cell r="D3">
            <v>9881</v>
          </cell>
          <cell r="E3">
            <v>79</v>
          </cell>
          <cell r="F3" t="str">
            <v>ФОБ ВЫБОРГ</v>
          </cell>
        </row>
        <row r="4">
          <cell r="A4" t="str">
            <v>ТУРЦИЯ</v>
          </cell>
          <cell r="B4" t="str">
            <v>"СЕЛЛКОП ИНТЕРПРАЙСИС ЛТД"</v>
          </cell>
          <cell r="C4" t="str">
            <v>США Г.ВЕЛМИНГТОН</v>
          </cell>
          <cell r="D4">
            <v>8700</v>
          </cell>
          <cell r="E4">
            <v>66</v>
          </cell>
          <cell r="F4" t="str">
            <v>ФСА ВЛАДИМИР</v>
          </cell>
        </row>
        <row r="5">
          <cell r="A5" t="str">
            <v>ИСПАНИЯ</v>
          </cell>
          <cell r="B5" t="str">
            <v>"ОРБЕЛ ТРАДЕРС С.А."</v>
          </cell>
          <cell r="C5" t="str">
            <v>ХАВЭН АГЕНСИ,В-2000,АНТВЕРПЕН,ОУДЕ ЛИУВЕУРУИ,6А,БЕЛЬГИЯ</v>
          </cell>
          <cell r="D5">
            <v>8000</v>
          </cell>
          <cell r="E5">
            <v>74</v>
          </cell>
          <cell r="F5" t="str">
            <v>СПТ -С.ПЕТЕРБУРГ</v>
          </cell>
        </row>
        <row r="6">
          <cell r="A6" t="str">
            <v>ТУРЦИЯ</v>
          </cell>
          <cell r="B6" t="str">
            <v>"ХЕЛЬВЕКО МЕТАЛС ЛТД."</v>
          </cell>
          <cell r="C6" t="str">
            <v>КИПР НИКОСИЯ УЛ.ДИАГОРУ 4</v>
          </cell>
          <cell r="D6">
            <v>7454</v>
          </cell>
          <cell r="E6">
            <v>65</v>
          </cell>
          <cell r="F6" t="str">
            <v>ФСА АСТРАХАНЬ</v>
          </cell>
        </row>
        <row r="7">
          <cell r="A7" t="str">
            <v>ТУРЦИЯ</v>
          </cell>
          <cell r="B7" t="str">
            <v>"КРАМКО АГ"</v>
          </cell>
          <cell r="C7" t="str">
            <v xml:space="preserve"> ЛИХТЕНШТЕЙН ТРИЕЗЕН РО ВОХ 83-9490 ВАДУЦ</v>
          </cell>
          <cell r="D7">
            <v>6634</v>
          </cell>
          <cell r="E7">
            <v>91</v>
          </cell>
          <cell r="F7" t="str">
            <v>ФСА МОСКВА</v>
          </cell>
        </row>
        <row r="8">
          <cell r="A8" t="str">
            <v>РЕСПУБЛИКА КОРЕЯ</v>
          </cell>
          <cell r="B8" t="str">
            <v>КВАНГ ДЕОК</v>
          </cell>
          <cell r="C8" t="str">
            <v>РМ 401 СЕО БОНГ Б/Д 76-22КО ЧУК ДОНГ КООРО КУ СЕУЛ КОРЕЯ.</v>
          </cell>
          <cell r="D8">
            <v>6570</v>
          </cell>
          <cell r="E8">
            <v>104</v>
          </cell>
          <cell r="F8" t="str">
            <v>ФОБ ВОСТОЧНЫЙ</v>
          </cell>
        </row>
        <row r="9">
          <cell r="A9" t="str">
            <v>ТУРЦИЯ</v>
          </cell>
          <cell r="B9" t="str">
            <v>"СЕЛЛКОП ИНТЕРПРАЙСИС ЛТД"</v>
          </cell>
          <cell r="C9" t="str">
            <v>США ВЕЛМИНГТОР</v>
          </cell>
          <cell r="D9">
            <v>6500</v>
          </cell>
          <cell r="E9">
            <v>58</v>
          </cell>
          <cell r="F9" t="str">
            <v>ФСА САМАРА</v>
          </cell>
        </row>
        <row r="10">
          <cell r="A10" t="str">
            <v>ИСПАНИЯ</v>
          </cell>
          <cell r="B10" t="str">
            <v>ФИРМА "ОРБЕЛ ТРАДЕРС С/А" ХАВЕН ЭДЖЕНСИ,В-2000 ОУДЕ ЛИУВЕУРУИ 6А,</v>
          </cell>
          <cell r="C10" t="str">
            <v>Р.В.619(220/673),АНТВЕРПЕН,БЕЛЬГИЯ</v>
          </cell>
          <cell r="D10">
            <v>6200</v>
          </cell>
          <cell r="E10">
            <v>74</v>
          </cell>
          <cell r="F10" t="str">
            <v>СПТ ПОРТ С.ПЕТЕРБУРГ</v>
          </cell>
        </row>
        <row r="11">
          <cell r="A11" t="str">
            <v>ТУРЦИЯ</v>
          </cell>
          <cell r="B11" t="str">
            <v>"ЭЛВЕКО МЕТАЛЗ ЛТД"</v>
          </cell>
          <cell r="C11" t="str">
            <v>НИКОЗИЯ,КИПР.</v>
          </cell>
          <cell r="D11">
            <v>6067</v>
          </cell>
          <cell r="E11">
            <v>79</v>
          </cell>
          <cell r="F11" t="str">
            <v>ФСА Г.ВОЛГОГРАД</v>
          </cell>
        </row>
        <row r="12">
          <cell r="A12" t="str">
            <v>ИСПАНИЯ</v>
          </cell>
          <cell r="B12" t="str">
            <v>"РИЧВАЙС КОНСУЛЬТАНТС ЛИМИТЕД"</v>
          </cell>
          <cell r="C12" t="str">
            <v>КИПР,НИКОСИЯ,МАРГАРИТА ХАУСЕ 15 ТЕРМ  ДЕРВИС СТР</v>
          </cell>
          <cell r="D12">
            <v>5396</v>
          </cell>
          <cell r="E12">
            <v>90</v>
          </cell>
          <cell r="F12" t="str">
            <v>ФСА СТ.АВТОВО</v>
          </cell>
        </row>
        <row r="13">
          <cell r="A13" t="str">
            <v>БЕЛЬГИЯ</v>
          </cell>
          <cell r="B13" t="str">
            <v>"ЛЮДВИГ БРАЙЕР ХАНДЕЛСКОНТОР ГМБХ"</v>
          </cell>
          <cell r="C13" t="str">
            <v>ГЕРМАНИЯ,БРЕНИГЕРШТРАССЕ 7,Д-53913, СВИСТТАЛ Т. 02254-81922</v>
          </cell>
          <cell r="D13">
            <v>5270</v>
          </cell>
          <cell r="E13">
            <v>75</v>
          </cell>
          <cell r="F13" t="str">
            <v>СФР ГЕНТ</v>
          </cell>
        </row>
        <row r="14">
          <cell r="A14" t="str">
            <v>ГРЕЦИЯ</v>
          </cell>
          <cell r="B14" t="str">
            <v>ФИРМА "РОЯЛ КОМВЕСТ АГ"</v>
          </cell>
          <cell r="C14" t="str">
            <v>ШВЕЙЦАРИЯ ЛУГАНО УЛ.ВИА СОЛЕ,2 САВОЗА</v>
          </cell>
          <cell r="D14">
            <v>5169</v>
          </cell>
          <cell r="E14">
            <v>63</v>
          </cell>
          <cell r="F14" t="str">
            <v>ФОБ НОВОРОССИЙСК</v>
          </cell>
        </row>
        <row r="15">
          <cell r="A15" t="str">
            <v>ТУРЦИЯ</v>
          </cell>
          <cell r="B15" t="str">
            <v>DILER DEMIR CELIK ENDUSTRI VE TICARET A.S.</v>
          </cell>
          <cell r="C15" t="str">
            <v>ISTANBUL ТУРЦИЯ, ONE PORT TURKEY</v>
          </cell>
          <cell r="D15">
            <v>4600</v>
          </cell>
          <cell r="E15">
            <v>90</v>
          </cell>
          <cell r="F15" t="str">
            <v>ФОБ АЗОВ</v>
          </cell>
        </row>
        <row r="16">
          <cell r="A16" t="str">
            <v>МОЛДАВИЯ</v>
          </cell>
          <cell r="B16" t="str">
            <v>"МОЛДАВСКИЙ МЕТАЛЛУРГИЧЕСКИЙ ЗАВОД"</v>
          </cell>
          <cell r="C16" t="str">
            <v>Г.РЫБНИЦЫ УЛ.ИНДУСТPИАЛЬНАЯ 1 МОЛДАВИЯ</v>
          </cell>
          <cell r="D16">
            <v>4532</v>
          </cell>
          <cell r="E16">
            <v>56</v>
          </cell>
          <cell r="F16" t="str">
            <v>ФСА САМАРА</v>
          </cell>
        </row>
        <row r="17">
          <cell r="A17" t="str">
            <v>ГРЕЦИЯ</v>
          </cell>
          <cell r="B17" t="str">
            <v>"ЭЛЬВЕКО МЕТАЛЗ ЛТД"</v>
          </cell>
          <cell r="C17" t="str">
            <v>НИКОЗИЯ КИПР</v>
          </cell>
          <cell r="D17">
            <v>4349</v>
          </cell>
          <cell r="E17">
            <v>91</v>
          </cell>
          <cell r="F17" t="str">
            <v>ФСА  Г.САРАТОВ</v>
          </cell>
        </row>
        <row r="18">
          <cell r="A18" t="str">
            <v>ГЕРМАНИЯ</v>
          </cell>
          <cell r="B18" t="str">
            <v>ФИРМА "ЭВЕРТ ХЕЕРЕН"</v>
          </cell>
          <cell r="C18" t="str">
            <v>Г.ЛЕЕР,ЗАГЕМУЛЕНШТРАССЕ,102 ГЕРМАНИЯ</v>
          </cell>
          <cell r="D18">
            <v>3701</v>
          </cell>
          <cell r="E18">
            <v>74</v>
          </cell>
          <cell r="F18" t="str">
            <v>ФОБ КАЛИНИНГРАД</v>
          </cell>
        </row>
        <row r="19">
          <cell r="A19" t="str">
            <v>ТУРЦИЯ</v>
          </cell>
          <cell r="B19" t="str">
            <v>КОМПАНИЯ "ОЗ ГЮНАИ"</v>
          </cell>
          <cell r="C19" t="str">
            <v>ДЕРИ КОНФЕКСИОН ИСКАНДЕРПАСА МАХ.САХИЛ КАД.10/А В.Д.ГА 11336 ТРАБЗОН ТУРЦИЯ</v>
          </cell>
          <cell r="D19">
            <v>3537</v>
          </cell>
          <cell r="E19">
            <v>47</v>
          </cell>
          <cell r="F19" t="str">
            <v>ФОБ РОСТОВ Н/Д</v>
          </cell>
        </row>
        <row r="20">
          <cell r="A20" t="str">
            <v>НИДЕРЛАНДЫ</v>
          </cell>
          <cell r="B20" t="str">
            <v>ФИРМА "ДИРМА-РОХШТОФФХАНДЕЛЬСГЕЗЕЛЬШАФТ ГМБХ"</v>
          </cell>
          <cell r="C20" t="str">
            <v>КРАСНАЕРШТРАССЕ 1 Д-56566 НОЙВИД ГЕРМАНИЯ</v>
          </cell>
          <cell r="D20">
            <v>3431</v>
          </cell>
          <cell r="E20">
            <v>52</v>
          </cell>
          <cell r="F20" t="str">
            <v>ФОБ КАЛИНИНГРАД</v>
          </cell>
        </row>
        <row r="21">
          <cell r="A21" t="str">
            <v>ТУРЦИЯ</v>
          </cell>
          <cell r="B21" t="str">
            <v>ИКДАШ ИСТАНБУЛ ЧЕЛИК САНАЙИ А.С.</v>
          </cell>
          <cell r="C21" t="str">
            <v>ТУРЦИЯ СТАМБУЛ</v>
          </cell>
          <cell r="D21">
            <v>3400</v>
          </cell>
          <cell r="E21">
            <v>122</v>
          </cell>
          <cell r="F21" t="str">
            <v>ДДУ СТАМБУЛ</v>
          </cell>
        </row>
        <row r="22">
          <cell r="A22" t="str">
            <v>МОЛДАВИЯ</v>
          </cell>
          <cell r="B22" t="str">
            <v>МОЛДАВСКИЙ МЕТЗАВОД</v>
          </cell>
          <cell r="C22" t="str">
            <v>МОЛДОВА РЫБНИЦА</v>
          </cell>
          <cell r="D22">
            <v>3335</v>
          </cell>
          <cell r="E22">
            <v>72</v>
          </cell>
          <cell r="F22" t="str">
            <v>ФСА БРЯНСК</v>
          </cell>
        </row>
        <row r="23">
          <cell r="A23" t="str">
            <v>ТУРЦИЯ</v>
          </cell>
          <cell r="B23" t="str">
            <v>"СВИЛЛ А.Г."</v>
          </cell>
          <cell r="C23" t="str">
            <v>ЛИХТЕНШТЕЙН, ФЛ-9490 ВАДУЗ</v>
          </cell>
          <cell r="D23">
            <v>3091</v>
          </cell>
          <cell r="E23">
            <v>62</v>
          </cell>
          <cell r="F23" t="str">
            <v>ФСА СТ.ЕЛЬШАНКА</v>
          </cell>
        </row>
        <row r="24">
          <cell r="A24" t="str">
            <v>ГЕРМАНИЯ</v>
          </cell>
          <cell r="B24" t="str">
            <v>"САЛТОМЕ ЛИМИТЕД"</v>
          </cell>
          <cell r="C24" t="str">
            <v xml:space="preserve"> БАГАМСКИЕ О-ВА НАССАУ ШИРЛИ СТРИТ,50</v>
          </cell>
          <cell r="D24">
            <v>3077</v>
          </cell>
          <cell r="E24">
            <v>72</v>
          </cell>
          <cell r="F24" t="str">
            <v>ФАС ГОРСКАЯ</v>
          </cell>
        </row>
        <row r="25">
          <cell r="A25" t="str">
            <v>ГЕРМАНИЯ</v>
          </cell>
          <cell r="B25" t="str">
            <v>ФИРМА "НИКА ТРЕЙДИНГ Л.Л.С."</v>
          </cell>
          <cell r="C25" t="str">
            <v>США,НЬЮ КАСЛ ДЕЛАВР,ВИЛМИНГТОН,2316,БЕЙНЭРД БУЛЬВАР</v>
          </cell>
          <cell r="D25">
            <v>3019</v>
          </cell>
          <cell r="E25">
            <v>84</v>
          </cell>
          <cell r="F25" t="str">
            <v>ФОБ САНКТ-ПЕТЕРБУРГ</v>
          </cell>
        </row>
        <row r="26">
          <cell r="A26" t="str">
            <v>ТУРЦИЯ</v>
          </cell>
          <cell r="B26" t="str">
            <v>"ХЕЛЬВЕКО МЕТАЛС ЛТД."</v>
          </cell>
          <cell r="C26" t="str">
            <v>КИПР НИКОСИЯ УЛ.ДИАГОРУ 4,МЕГАРОН КЕРМИА (401-402)</v>
          </cell>
          <cell r="D26">
            <v>3010</v>
          </cell>
          <cell r="E26">
            <v>61</v>
          </cell>
          <cell r="F26" t="str">
            <v>ФСА РЯЗАНЬ</v>
          </cell>
        </row>
        <row r="27">
          <cell r="A27" t="str">
            <v>ТУРЦИЯ</v>
          </cell>
          <cell r="B27" t="str">
            <v>ФИРМА "АТИСЫЛ А.Г."</v>
          </cell>
          <cell r="C27" t="str">
            <v>ШВЕЙЦАРИЯ,БААРЕР СТР.75, СН-6300</v>
          </cell>
          <cell r="D27">
            <v>3004</v>
          </cell>
          <cell r="E27">
            <v>72</v>
          </cell>
          <cell r="F27" t="str">
            <v>ФОБ ТАГАНРОГ</v>
          </cell>
        </row>
        <row r="28">
          <cell r="A28" t="str">
            <v>ТУРЦИЯ</v>
          </cell>
          <cell r="B28" t="str">
            <v>ФИРМА "ЭНЕРКО ТРЕЙДИНГ СА."</v>
          </cell>
          <cell r="C28" t="str">
            <v>ШВЕЙЦАРИЯ Г.ШТАЙНХАУЗЕН УЛ.ЭШЕНЗАЙН,7</v>
          </cell>
          <cell r="D28">
            <v>3000</v>
          </cell>
          <cell r="E28">
            <v>91</v>
          </cell>
          <cell r="F28" t="str">
            <v>ФОБ НОВОРОССИЙСК</v>
          </cell>
        </row>
        <row r="29">
          <cell r="A29" t="str">
            <v>РЕСПУБЛИКА КОРЕЯ</v>
          </cell>
          <cell r="B29" t="str">
            <v>ТАЕГУМ ШИППИНГ КО.ЛТД</v>
          </cell>
          <cell r="C29" t="str">
            <v>РУМ 901 ТИАЧЕРС БЛДГ 1205-1 ЧОРЯНГ-ДОНГ ДОНГ-КУ БУСАН КОРЕЯ</v>
          </cell>
          <cell r="D29">
            <v>2950</v>
          </cell>
          <cell r="E29">
            <v>60</v>
          </cell>
          <cell r="F29" t="str">
            <v>ФОБ МАГАДАН</v>
          </cell>
        </row>
        <row r="30">
          <cell r="A30" t="str">
            <v>ТУРЦИЯ</v>
          </cell>
          <cell r="B30" t="str">
            <v>ФИРМА "DAVINGTON LIMITED"</v>
          </cell>
          <cell r="C30" t="str">
            <v>TURKEY, MARMARA PORT - MARDAS</v>
          </cell>
          <cell r="D30">
            <v>2946</v>
          </cell>
          <cell r="E30">
            <v>81</v>
          </cell>
          <cell r="F30" t="str">
            <v>ФОБ АЗОВ</v>
          </cell>
        </row>
        <row r="31">
          <cell r="A31" t="str">
            <v>ИТАЛИЯ</v>
          </cell>
          <cell r="B31" t="str">
            <v>"КРАМКО  АГ"</v>
          </cell>
          <cell r="C31" t="str">
            <v xml:space="preserve"> ЛИХТЕНШТЕЙН ПО БОКС 83-9490,ВАДУЦ ТРИЕЗЕН</v>
          </cell>
          <cell r="D31">
            <v>2938</v>
          </cell>
          <cell r="E31">
            <v>81</v>
          </cell>
          <cell r="F31" t="str">
            <v>ФАС ЕЙСК</v>
          </cell>
        </row>
        <row r="32">
          <cell r="A32" t="str">
            <v>ШВЕЦИЯ</v>
          </cell>
          <cell r="B32" t="str">
            <v>"ВЕЛФОРД ФИНАНС ЛЛЦ."</v>
          </cell>
          <cell r="C32" t="str">
            <v xml:space="preserve"> ШВЕЦИЯ ВЕСТЕРААС</v>
          </cell>
          <cell r="D32">
            <v>2871</v>
          </cell>
          <cell r="E32">
            <v>85</v>
          </cell>
          <cell r="F32" t="str">
            <v>ФОБ С-ПБ</v>
          </cell>
        </row>
        <row r="33">
          <cell r="A33" t="str">
            <v>ТУРЦИЯ</v>
          </cell>
          <cell r="B33" t="str">
            <v>САЛТОМ ЛИМИТЕД</v>
          </cell>
          <cell r="C33" t="str">
            <v>БАГАМСКИЕ О-ВА НАССАУ 50 ШИРЛЕЙ СТРИТ Р.О.БОКС СВ 13937</v>
          </cell>
          <cell r="D33">
            <v>2800</v>
          </cell>
          <cell r="E33">
            <v>70</v>
          </cell>
          <cell r="F33" t="str">
            <v>СПТ НОВОРОССИЙСК</v>
          </cell>
        </row>
        <row r="34">
          <cell r="A34" t="str">
            <v>ТУРЦИЯ</v>
          </cell>
          <cell r="B34" t="str">
            <v>"ДИЛЕР ДЕМИР ЦЕЛИК ЕНД.ВЕ ТИЧ.А.С."</v>
          </cell>
          <cell r="C34" t="str">
            <v>ТЕРСАНЕ КАД.ДИЛЕР ХАН НО 46-84,СТАМБУЛ,ТУРЦИЯ</v>
          </cell>
          <cell r="D34">
            <v>2753</v>
          </cell>
          <cell r="E34">
            <v>97</v>
          </cell>
          <cell r="F34" t="str">
            <v>ФОБ ТАГАНРОГ</v>
          </cell>
        </row>
        <row r="35">
          <cell r="A35" t="str">
            <v>ТУРЦИЯ</v>
          </cell>
          <cell r="B35" t="str">
            <v>ФИРМА"СЭЛТОМ ЛИМИТЕД"</v>
          </cell>
          <cell r="C35" t="str">
            <v xml:space="preserve"> БАГАМСКИЕ О-ВА НАССАУ 50, ШИРЛЕЙ СТР.П.О.БОКС СБ 13937</v>
          </cell>
          <cell r="D35">
            <v>2749</v>
          </cell>
          <cell r="E35">
            <v>69</v>
          </cell>
          <cell r="F35" t="str">
            <v>ФСА ПЕНЗА</v>
          </cell>
        </row>
        <row r="36">
          <cell r="A36" t="str">
            <v>РЕСПУБЛИКА КОРЕЯ</v>
          </cell>
          <cell r="B36" t="str">
            <v>EAST &amp; NORTH METAL CO , КОРЕЯ РЕСП.</v>
          </cell>
          <cell r="C36" t="str">
            <v>KOREA, 69,SUNG SAN-DONG, CHANG WON, GYONG SANG NAM-DO</v>
          </cell>
          <cell r="D36">
            <v>2656</v>
          </cell>
          <cell r="E36">
            <v>99</v>
          </cell>
          <cell r="F36" t="str">
            <v>ФОБ СЛАВЯНКА</v>
          </cell>
        </row>
        <row r="37">
          <cell r="A37" t="str">
            <v>ТУРЦИЯ</v>
          </cell>
          <cell r="B37" t="str">
            <v xml:space="preserve"> / ОЗ-ИШ ДЫШ.ТИДЖАРЕТ ЛТД ШТИ./</v>
          </cell>
          <cell r="C37" t="str">
            <v>ТРАБЗОH МАРАШ С.ХЕЛКЕВИ 3 КАТ.2 ТУРЦИЯ</v>
          </cell>
          <cell r="D37">
            <v>2604</v>
          </cell>
          <cell r="E37">
            <v>21</v>
          </cell>
          <cell r="F37" t="str">
            <v>ФОБ СОЧИ</v>
          </cell>
        </row>
        <row r="38">
          <cell r="A38" t="str">
            <v>ЯПОНИЯ</v>
          </cell>
          <cell r="B38" t="str">
            <v>ЭЙВА ТРЕЙДИНГ КО. ЛТД. ЯМАШО БЛДГ, 4-8-13 ИИДАБАШИ, ШИЙОДА-КУ ТОКИО 102, ЯПОНИЯ</v>
          </cell>
          <cell r="C38" t="str">
            <v>ЭЙВА ТРЕЙДИНГ КО. ЛТД. ЯМАШО БЛДГ, 4-8-13 ИИДАБАШИ, ШИЙОДА-КУ ТОКИО 102, ЯПОНИЯ</v>
          </cell>
          <cell r="D38">
            <v>2596</v>
          </cell>
          <cell r="E38">
            <v>93</v>
          </cell>
          <cell r="F38" t="str">
            <v>ФОБ ВАНИНО</v>
          </cell>
        </row>
        <row r="39">
          <cell r="A39" t="str">
            <v>ТУРЦИЯ</v>
          </cell>
          <cell r="B39" t="str">
            <v>"МИДЛЕНД РЕСОРСИЗ ЛТД" /ИРЛАНДИЯ/</v>
          </cell>
          <cell r="C39" t="str">
            <v>ТУРЦИЯ,ПОРТ ДИЛИСКЕЛЕЗИ</v>
          </cell>
          <cell r="D39">
            <v>2573</v>
          </cell>
          <cell r="E39">
            <v>60</v>
          </cell>
          <cell r="F39" t="str">
            <v>ФСА Н.НОВГОРОД</v>
          </cell>
        </row>
        <row r="40">
          <cell r="A40" t="str">
            <v>ИСПАНИЯ</v>
          </cell>
          <cell r="B40" t="str">
            <v>СП "ДЖЮЛИ МЕТАЛАС"</v>
          </cell>
          <cell r="C40" t="str">
            <v>2001, Г.ВИЛЬНЮС, УЛ.ПАМАКАЛЬНЕ, 24-3,ЛИТВА</v>
          </cell>
          <cell r="D40">
            <v>2500</v>
          </cell>
          <cell r="E40">
            <v>80</v>
          </cell>
          <cell r="F40" t="str">
            <v>ФОБ САНКТ-ПЕТЕРБУРГ</v>
          </cell>
        </row>
        <row r="41">
          <cell r="A41" t="str">
            <v>ЯПОНИЯ</v>
          </cell>
          <cell r="B41" t="str">
            <v>YEIWA TRADING CO,LTD   ЯПОHИЯ</v>
          </cell>
          <cell r="C41" t="str">
            <v>YAMASHO BLDG,4-8-13, IIDABASHI, CHIYODA-KU, TOKYO,JAPAN</v>
          </cell>
          <cell r="D41">
            <v>2496</v>
          </cell>
          <cell r="E41">
            <v>101</v>
          </cell>
          <cell r="F41" t="str">
            <v>ФОБ СЛАВЯHКА</v>
          </cell>
        </row>
        <row r="42">
          <cell r="A42" t="str">
            <v>ТУРЦИЯ</v>
          </cell>
          <cell r="B42" t="str">
            <v>ФИРМА "ИНТЕРТАЙМ"</v>
          </cell>
          <cell r="C42" t="str">
            <v>ТУРЦИЯ СТАМБУЛ КАРАКОЙ КЕМАНКЕШ МАХ 26/30</v>
          </cell>
          <cell r="D42">
            <v>2450</v>
          </cell>
          <cell r="E42">
            <v>70</v>
          </cell>
          <cell r="F42" t="str">
            <v>ФОБ НОВОРОССИЙСК</v>
          </cell>
        </row>
        <row r="43">
          <cell r="A43" t="str">
            <v>ШВЕЦИЯ</v>
          </cell>
          <cell r="B43" t="str">
            <v>"SKJ COMPANIES"</v>
          </cell>
          <cell r="C43" t="str">
            <v>92100 Г.РААХЕ, НИИТТЮКАТУ, 61 ФИНЛЯНДИЯ</v>
          </cell>
          <cell r="D43">
            <v>2433</v>
          </cell>
          <cell r="E43">
            <v>52</v>
          </cell>
          <cell r="F43" t="str">
            <v>ФСА Н.НОВГОРОД</v>
          </cell>
        </row>
        <row r="44">
          <cell r="A44" t="str">
            <v>МОЛДАВИЯ</v>
          </cell>
          <cell r="B44" t="str">
            <v>МОЛДОВСКИЙ МЕТАЛЛУРГИЧЕСКИЙ КОМБИ- НАТ</v>
          </cell>
          <cell r="C44" t="str">
            <v>Г.РЫБНИЦА,УЛ.ИНДУСТРИАЛЬНАЯ,1А     МОЛДАВИЯ</v>
          </cell>
          <cell r="D44">
            <v>2312</v>
          </cell>
          <cell r="E44">
            <v>48</v>
          </cell>
          <cell r="F44" t="str">
            <v>ФСА Н.НОВГОРОД</v>
          </cell>
        </row>
        <row r="45">
          <cell r="A45" t="str">
            <v>ИТАЛИЯ</v>
          </cell>
          <cell r="B45" t="str">
            <v>КРАМКО АГ</v>
          </cell>
          <cell r="C45" t="str">
            <v>ЛИХТЕНШТЕЙН ТРИЕЗЕН РО БОКС 83,8490</v>
          </cell>
          <cell r="D45">
            <v>2300</v>
          </cell>
          <cell r="E45">
            <v>77</v>
          </cell>
          <cell r="F45" t="str">
            <v>ФАС НОВОРОССИЙСК</v>
          </cell>
        </row>
        <row r="46">
          <cell r="A46" t="str">
            <v>ТУРЦИЯ</v>
          </cell>
          <cell r="B46" t="str">
            <v>"СЕЛЛКОП ИНТЕРПРАЙСИЗ ЛТД"</v>
          </cell>
          <cell r="C46" t="str">
            <v>США ВИЛМИНГТОН</v>
          </cell>
          <cell r="D46">
            <v>2300</v>
          </cell>
          <cell r="E46">
            <v>60</v>
          </cell>
          <cell r="F46" t="str">
            <v>ФСА УЛЬЯНОВСК</v>
          </cell>
        </row>
        <row r="47">
          <cell r="A47" t="str">
            <v>ЯПОНИЯ</v>
          </cell>
          <cell r="B47" t="str">
            <v>ФИРМА"АДЗУМА КОРПОРЕЙШН"</v>
          </cell>
          <cell r="C47" t="str">
            <v>1-9-5 ,AMANO BLDG., IIDABASHI,CHIYODA-KU, ТОКИО 102 ЯПОНИЯ</v>
          </cell>
          <cell r="D47">
            <v>2300</v>
          </cell>
          <cell r="E47">
            <v>93</v>
          </cell>
          <cell r="F47" t="str">
            <v>ФОБ КОРСАКОВ</v>
          </cell>
        </row>
        <row r="48">
          <cell r="A48" t="str">
            <v>МОЛДАВИЯ</v>
          </cell>
          <cell r="B48" t="str">
            <v>МОЛДАВСКИЙ МЕТАЛЛУPГИЧЕСКИЙ КОМБИHАТ</v>
          </cell>
          <cell r="C48" t="str">
            <v>PЫБHИЦА ИHДУСТPИАЛЬHАЯ 1 279700 МОЛДОВА</v>
          </cell>
          <cell r="D48">
            <v>2250</v>
          </cell>
          <cell r="E48">
            <v>78</v>
          </cell>
          <cell r="F48" t="str">
            <v>ФСА УЛЬЯHОВСК</v>
          </cell>
        </row>
        <row r="49">
          <cell r="A49" t="str">
            <v>ТУРЦИЯ</v>
          </cell>
          <cell r="B49" t="str">
            <v>"ЭЛЬВЕКО МЕТАЛЗ ЛТД"</v>
          </cell>
          <cell r="C49" t="str">
            <v>НИКОЗИЯ КИПР</v>
          </cell>
          <cell r="D49">
            <v>2132</v>
          </cell>
          <cell r="E49">
            <v>87</v>
          </cell>
          <cell r="F49" t="str">
            <v>ФСА Г АСТРАХАНЬ</v>
          </cell>
        </row>
        <row r="50">
          <cell r="A50" t="str">
            <v>ТУРЦИЯ</v>
          </cell>
          <cell r="B50" t="str">
            <v>ФИРМА "КРАМКО АГ"</v>
          </cell>
          <cell r="C50" t="str">
            <v xml:space="preserve"> ЛИХТЕНШТЕЙН ТРИЕЗЕН РО ВОХ 83-8490 ВАДУЦ</v>
          </cell>
          <cell r="D50">
            <v>2112</v>
          </cell>
          <cell r="E50">
            <v>83</v>
          </cell>
          <cell r="F50" t="str">
            <v>ФАС ЕЙСК</v>
          </cell>
        </row>
        <row r="51">
          <cell r="A51" t="str">
            <v>ФИНЛЯНДИЯ</v>
          </cell>
          <cell r="B51" t="str">
            <v>ФИНЕНКО ОЮ ОУТОКУМПУ ПОЛАРИТ ОЮ</v>
          </cell>
          <cell r="C51" t="str">
            <v>95400  ФИНЛЯНДИЯ ТОРНИО</v>
          </cell>
          <cell r="D51">
            <v>2080</v>
          </cell>
          <cell r="E51">
            <v>718</v>
          </cell>
          <cell r="F51" t="str">
            <v>ДАФ ВЯРТСИЛЯ</v>
          </cell>
        </row>
        <row r="52">
          <cell r="A52" t="str">
            <v>МОЛДАВИЯ</v>
          </cell>
          <cell r="B52" t="str">
            <v>МОЛДАВСКИЙ МЕТАЛЛУРГИЧЕСКИЙ ЗАВОД</v>
          </cell>
          <cell r="C52" t="str">
            <v>299706,Г.РЫБНИЦА,УЛ.ИНДУСТРИАЛЬНАЯ,1 МОЛДОВА</v>
          </cell>
          <cell r="D52">
            <v>2061</v>
          </cell>
          <cell r="E52">
            <v>55</v>
          </cell>
          <cell r="F52" t="str">
            <v>ФСА ТОЛЬЯТТИ</v>
          </cell>
        </row>
        <row r="53">
          <cell r="A53" t="str">
            <v>ТУРЦИЯ</v>
          </cell>
          <cell r="B53" t="str">
            <v>"СЕЛЛКОП ИНТЕРПРАЙСИЗ ЛТД"</v>
          </cell>
          <cell r="C53" t="str">
            <v>США ВИЛМИНГТОН</v>
          </cell>
          <cell r="D53">
            <v>2000</v>
          </cell>
          <cell r="E53">
            <v>61</v>
          </cell>
          <cell r="F53" t="str">
            <v>ФСА ЧЕБОКСАРЫ</v>
          </cell>
        </row>
        <row r="54">
          <cell r="A54" t="str">
            <v>ТУРЦИЯ</v>
          </cell>
          <cell r="B54" t="str">
            <v>"СЭЛТОМ ЛИМИТЕД"</v>
          </cell>
          <cell r="C54" t="str">
            <v xml:space="preserve"> БАГАМСКИЕ О-ВА НАССАУ ШИРЛИ СТРИТ,50,П.О.БОКС СВ 13937</v>
          </cell>
          <cell r="D54">
            <v>1994</v>
          </cell>
          <cell r="E54">
            <v>76</v>
          </cell>
          <cell r="F54" t="str">
            <v>ФСА БАТАЙСК</v>
          </cell>
        </row>
        <row r="55">
          <cell r="A55" t="str">
            <v>ЯПОНИЯ</v>
          </cell>
          <cell r="B55" t="str">
            <v>"ЭЙВА ТРЕЙДИНГ КО ЛТД"</v>
          </cell>
          <cell r="C55" t="str">
            <v>ЯМАШО БЛДГ,4-8-13,ИИДАБАСИ,ЧИОДА-РУ ЯПОНИЯ,ТОКИО</v>
          </cell>
          <cell r="D55">
            <v>1980</v>
          </cell>
          <cell r="E55">
            <v>102</v>
          </cell>
          <cell r="F55" t="str">
            <v>ФОБ ВЛАДИВОСТОК</v>
          </cell>
        </row>
        <row r="56">
          <cell r="A56" t="str">
            <v>ИСПАНИЯ</v>
          </cell>
          <cell r="B56" t="str">
            <v>КАПИТАЛ ОР МЕТАЛС ТРЭЙДИНГ  АБ (КОМТРЭЙД)</v>
          </cell>
          <cell r="C56" t="str">
            <v xml:space="preserve">  ШВЕЦИЯ СТОКГОЛЬМ ФЛЕМИНГГ АТАН 17, S-107 25 46 8 785 06 40</v>
          </cell>
          <cell r="D56">
            <v>1867</v>
          </cell>
          <cell r="E56">
            <v>85</v>
          </cell>
          <cell r="F56" t="str">
            <v>ФОБ МУРМАНСК</v>
          </cell>
        </row>
        <row r="57">
          <cell r="A57" t="str">
            <v>ИСПАНИЯ</v>
          </cell>
          <cell r="B57" t="str">
            <v>ЭКУПАМИНТО ИНСТИТУСИОНАЛ С.А.(ЭКИНСА)</v>
          </cell>
          <cell r="C57" t="str">
            <v>САНТА ЛЕОНОР,61,28037 МАДРИДИСПАНИЯ</v>
          </cell>
          <cell r="D57">
            <v>1849</v>
          </cell>
          <cell r="E57">
            <v>82</v>
          </cell>
          <cell r="F57" t="str">
            <v>ФСА ПОРТ С-ПЕТЕРБУРГ</v>
          </cell>
        </row>
        <row r="58">
          <cell r="A58" t="str">
            <v>БЕЛЬГИЯ</v>
          </cell>
          <cell r="B58" t="str">
            <v>"САЛТОМЕ ЛИМИТЕД"</v>
          </cell>
          <cell r="C58" t="str">
            <v xml:space="preserve"> БАГАМСКИЕ О-ВА НАССАУ ШИРЛИ СТРИТ,50</v>
          </cell>
          <cell r="D58">
            <v>1829</v>
          </cell>
          <cell r="E58">
            <v>72</v>
          </cell>
          <cell r="F58" t="str">
            <v>ФАС ГОРСКАЯ</v>
          </cell>
        </row>
        <row r="59">
          <cell r="A59" t="str">
            <v>ТУРЦИЯ</v>
          </cell>
          <cell r="B59" t="str">
            <v>CUKUROVA CELIK ENDUSTRISI A.S.</v>
          </cell>
          <cell r="C59" t="str">
            <v>TURKEY,NEMRUT BAY</v>
          </cell>
          <cell r="D59">
            <v>1826</v>
          </cell>
          <cell r="E59">
            <v>85</v>
          </cell>
          <cell r="F59" t="str">
            <v>ФСА БАЛМОШНАЯ</v>
          </cell>
        </row>
        <row r="60">
          <cell r="A60" t="str">
            <v>ИТАЛИЯ</v>
          </cell>
          <cell r="B60" t="str">
            <v>ФИРМА "КРАМКО АГ"</v>
          </cell>
          <cell r="C60" t="str">
            <v>ЛИХТЕНШТЕЙН ТРИЕЗЕН РО ВОХ 83-8490 ВАДУЦ</v>
          </cell>
          <cell r="D60">
            <v>1800</v>
          </cell>
          <cell r="E60">
            <v>95</v>
          </cell>
          <cell r="F60" t="str">
            <v>ФСА ЕЙСК</v>
          </cell>
        </row>
        <row r="61">
          <cell r="A61" t="str">
            <v>НОРВЕГИЯ</v>
          </cell>
          <cell r="B61" t="str">
            <v>ФИРМА "КУУСАКОСКИ ОЙ"</v>
          </cell>
          <cell r="C61" t="str">
            <v>02780 ЭСПОО, ЛАСИХЮТТИ 4,ФИНЛЯНДИЯ</v>
          </cell>
          <cell r="D61">
            <v>1800</v>
          </cell>
          <cell r="E61">
            <v>86</v>
          </cell>
          <cell r="F61" t="str">
            <v>ФОБ -АРХАНГЕЛЬСК</v>
          </cell>
        </row>
        <row r="62">
          <cell r="A62" t="str">
            <v>ЛАТВИЯ</v>
          </cell>
          <cell r="B62" t="str">
            <v>ГОСУДАРСТВЕННОЕ АКЦИОНЕРНОЕ ОБ-ВО  "ЛИЕПАЯ МЕТАЛЛУРГ"</v>
          </cell>
          <cell r="C62" t="str">
            <v>ЛАТВИЯ,ЛВ-3401,Г.ЛИЕПАЯ,УЛ.БРИВИБАС,93</v>
          </cell>
          <cell r="D62">
            <v>1750</v>
          </cell>
          <cell r="E62">
            <v>88</v>
          </cell>
          <cell r="F62" t="str">
            <v>ФСА ЛИПЕЦК</v>
          </cell>
        </row>
        <row r="63">
          <cell r="A63" t="str">
            <v>ИСПАНИЯ</v>
          </cell>
          <cell r="B63" t="str">
            <v>"МИДЛЕНД РЕСОРСИЗ ЛТД" /ИРЛАНДИЯ/</v>
          </cell>
          <cell r="C63" t="str">
            <v>ИСПАНИЯ,ПОРТ БИЛЬБАО</v>
          </cell>
          <cell r="D63">
            <v>1731</v>
          </cell>
          <cell r="E63">
            <v>54</v>
          </cell>
          <cell r="F63" t="str">
            <v>ФСА Н.НОВГОРОД</v>
          </cell>
        </row>
        <row r="64">
          <cell r="A64" t="str">
            <v>ИТАЛИЯ</v>
          </cell>
          <cell r="B64" t="str">
            <v>САЛТОМ ЛИМИТЕД</v>
          </cell>
          <cell r="C64" t="str">
            <v>БАГАМСКИЕ О-ВА НАССАУ ШИРЛЕЙ СТРИТ П.О.13937</v>
          </cell>
          <cell r="D64">
            <v>1730</v>
          </cell>
          <cell r="E64">
            <v>70</v>
          </cell>
          <cell r="F64" t="str">
            <v>СПТ НОВОРОССИЙСК</v>
          </cell>
        </row>
        <row r="65">
          <cell r="A65" t="str">
            <v>МОЛДАВИЯ</v>
          </cell>
          <cell r="B65" t="str">
            <v>АП МЕТАЛЛУРГИЧЕСКИЙ ЗАВОД</v>
          </cell>
          <cell r="C65" t="str">
            <v>279700 Г.РЫБНИЦА УЛ.ИНДУСТРИАЛЬНАЯ Д.1 МОЛДАВИЯ</v>
          </cell>
          <cell r="D65">
            <v>1705</v>
          </cell>
          <cell r="E65">
            <v>65</v>
          </cell>
          <cell r="F65" t="str">
            <v>ФСА ТВЕРЬ</v>
          </cell>
        </row>
        <row r="66">
          <cell r="A66" t="str">
            <v>ТУРЦИЯ</v>
          </cell>
          <cell r="B66" t="str">
            <v>ФИРМА "КРАМКО АГ"</v>
          </cell>
          <cell r="C66" t="str">
            <v xml:space="preserve"> ЛИХТЕНШТЕЙН ТРИЕЗЕН РО ВОХ 83-8490 ВАДУЦ</v>
          </cell>
          <cell r="D66">
            <v>1700</v>
          </cell>
          <cell r="E66">
            <v>95</v>
          </cell>
          <cell r="F66" t="str">
            <v>ФСА ЕЙСК</v>
          </cell>
        </row>
        <row r="67">
          <cell r="A67" t="str">
            <v>ТУРЦИЯ</v>
          </cell>
          <cell r="B67" t="str">
            <v>DILER DEMIR CELIK END.VE TIC.A.S.</v>
          </cell>
          <cell r="C67" t="str">
            <v>TERSANE CAD.NO.46-48 DILER HAN 8000 KARAKOY ISTANBUL/TURKEY ТУРЦИЯ, DILER OK POR</v>
          </cell>
          <cell r="D67">
            <v>1656</v>
          </cell>
          <cell r="E67">
            <v>91</v>
          </cell>
          <cell r="F67" t="str">
            <v>ФСА ЧЕБОКСАРЫ</v>
          </cell>
        </row>
        <row r="68">
          <cell r="A68" t="str">
            <v>ИСПАНИЯ</v>
          </cell>
          <cell r="B68" t="str">
            <v>"ЕКИНСА"</v>
          </cell>
          <cell r="C68" t="str">
            <v>ИСПАНИЯ,МАДРИД,28002 ПЕСЕЙДЖ ПРАДИЛЛО 18-20</v>
          </cell>
          <cell r="D68">
            <v>1629</v>
          </cell>
          <cell r="E68">
            <v>84</v>
          </cell>
          <cell r="F68" t="str">
            <v>СПТ ПОРТ С-ПЕТЕРБУРГ</v>
          </cell>
        </row>
        <row r="69">
          <cell r="A69" t="str">
            <v>ТУРЦИЯ</v>
          </cell>
          <cell r="B69" t="str">
            <v>ФИРМА "ЭЛВЕКО МЕТАЛЗ ЛТД"</v>
          </cell>
          <cell r="C69" t="str">
            <v>НИКОЗИЯ,  КИПР</v>
          </cell>
          <cell r="D69">
            <v>1589</v>
          </cell>
          <cell r="E69">
            <v>94</v>
          </cell>
          <cell r="F69" t="str">
            <v>ФАС Г.ЕЙСК</v>
          </cell>
        </row>
        <row r="70">
          <cell r="A70" t="str">
            <v>ЭСТОНИЯ</v>
          </cell>
          <cell r="B70" t="str">
            <v>ФИРМА ГАО "ЭМЕКС"</v>
          </cell>
          <cell r="C70" t="str">
            <v>ЕЕ0014 ТАЛЛИН, УЛ.БЕТОНИ  ЭСТОНИЯ</v>
          </cell>
          <cell r="D70">
            <v>1560</v>
          </cell>
          <cell r="E70">
            <v>41</v>
          </cell>
          <cell r="F70" t="str">
            <v>ФСА КОЛОМНА</v>
          </cell>
        </row>
        <row r="71">
          <cell r="A71" t="str">
            <v>ГРЕЦИЯ</v>
          </cell>
          <cell r="B71" t="str">
            <v>ALEXIADIIS VOLOS - GREECE</v>
          </cell>
          <cell r="C71" t="str">
            <v>VOLOS,GREECE</v>
          </cell>
          <cell r="D71">
            <v>1550</v>
          </cell>
          <cell r="E71">
            <v>92</v>
          </cell>
          <cell r="F71" t="str">
            <v>ФОБ АЗОВ</v>
          </cell>
        </row>
        <row r="72">
          <cell r="A72" t="str">
            <v>ЭСТОНИЯ</v>
          </cell>
          <cell r="B72" t="str">
            <v>ГАО "ЭМЕКС" ЭСТОНИЯ,ЕЕ0014,ТАЛЛИНН,УЛ.БЕТООНИ 12</v>
          </cell>
          <cell r="C72" t="str">
            <v>(ДЛЯ ФИРМЫ "ХКС ГМБХ",ХАНДЕЛЬСГЕЗЕЛЬШАФТ,ГЕРМАНИЯ,40545,ДЮССЕЛЬДОРФ,БУРГГРАФЕНШТ</v>
          </cell>
          <cell r="D72">
            <v>1537</v>
          </cell>
          <cell r="E72">
            <v>73</v>
          </cell>
          <cell r="F72" t="str">
            <v>ДАФ  ПЕЧОРЫ</v>
          </cell>
        </row>
        <row r="73">
          <cell r="A73" t="str">
            <v>ГРЕЦИЯ</v>
          </cell>
          <cell r="B73" t="str">
            <v>ФИРМА"СЭЛТОМ ЛИМИТЕД"</v>
          </cell>
          <cell r="C73" t="str">
            <v xml:space="preserve"> БАГАМСКИЕ О-ВА НАССАУ ШИРЛИ СТРИТ,50,П.О.БОКС СВ 13937</v>
          </cell>
          <cell r="D73">
            <v>1518</v>
          </cell>
          <cell r="E73">
            <v>76</v>
          </cell>
          <cell r="F73" t="str">
            <v>ФСА ЕЙСК</v>
          </cell>
        </row>
        <row r="74">
          <cell r="A74" t="str">
            <v>РЕСПУБЛИКА КОРЕЯ</v>
          </cell>
          <cell r="B74" t="str">
            <v>"ЭСТ ЭНД НОРТ МЕТАЛ КОРПОРЕЙШЭН"</v>
          </cell>
          <cell r="C74" t="str">
            <v>69 САНГСАН-ДОНГ,ЧАНГВОН-СИТИ, ДЖИОНГСАНГНАМ-ДО КОРЕЯ</v>
          </cell>
          <cell r="D74">
            <v>1516</v>
          </cell>
          <cell r="E74">
            <v>110</v>
          </cell>
          <cell r="F74" t="str">
            <v>ФОБ НАХОДКА</v>
          </cell>
        </row>
        <row r="75">
          <cell r="A75" t="str">
            <v>ИСПАНИЯ</v>
          </cell>
          <cell r="B75" t="str">
            <v>ЭКУПАМИНТО ИНСТИТУСИОНАЛ С.А.(ЭКИНА)</v>
          </cell>
          <cell r="C75" t="str">
            <v>САНТА ЛЕОНОР,61,28037 МАДРИДИСПАНИЯ</v>
          </cell>
          <cell r="D75">
            <v>1514</v>
          </cell>
          <cell r="E75">
            <v>82</v>
          </cell>
          <cell r="F75" t="str">
            <v>ФСА ПОРТ С-ПЕТЕРБУРГ</v>
          </cell>
        </row>
        <row r="76">
          <cell r="A76" t="str">
            <v>ЛАТВИЯ</v>
          </cell>
          <cell r="B76" t="str">
            <v>"ЛИЕПАЯС МЕТАЛЛУРГ"</v>
          </cell>
          <cell r="C76" t="str">
            <v>ЛАТВИЯ, Г.ЛИЕПАЯ</v>
          </cell>
          <cell r="D76">
            <v>1514</v>
          </cell>
          <cell r="E76">
            <v>41</v>
          </cell>
          <cell r="F76" t="str">
            <v>ФСА ЯРОСЛАВЛЬ</v>
          </cell>
        </row>
        <row r="77">
          <cell r="A77" t="str">
            <v>КИТАЙ</v>
          </cell>
          <cell r="B77" t="str">
            <v>ЮНАЙТЕД ВЕЙ ИНТЕРПРАЙС ЛТД,</v>
          </cell>
          <cell r="C77" t="str">
            <v>904 ЛАП ФАЙ БИЛДИНГ, 6-8 ПОТТИНДЖЕР СТРИТ, ГОНКОНГ, КИТАЙ.</v>
          </cell>
          <cell r="D77">
            <v>1500</v>
          </cell>
          <cell r="E77">
            <v>80</v>
          </cell>
          <cell r="F77" t="str">
            <v>ФОБ БОЛЬШОЙ КАМЕНЬ</v>
          </cell>
        </row>
        <row r="78">
          <cell r="A78" t="str">
            <v>РЕСПУБЛИКА КОРЕЯ</v>
          </cell>
          <cell r="B78" t="str">
            <v>"A-RAM KOREA CO.,LTD"</v>
          </cell>
          <cell r="C78" t="str">
            <v>A-1006,SAMHO BLDG 275-1,JANCJAE-DONC SCOCHO-GU СЕУЛ,РЕСПУБЛИКА КОРЕЯ</v>
          </cell>
          <cell r="D78">
            <v>1495</v>
          </cell>
          <cell r="E78">
            <v>52</v>
          </cell>
          <cell r="F78" t="str">
            <v>ФОБ КОРСАКОВ</v>
          </cell>
        </row>
        <row r="79">
          <cell r="A79" t="str">
            <v>ЭСТОНИЯ</v>
          </cell>
          <cell r="B79" t="str">
            <v>АО "КУУСАМЕТ"</v>
          </cell>
          <cell r="C79" t="str">
            <v>ОЛИ-1 ВИИМСИ ХАРЬЮМАА ДЛЯ КУУСАКОСКИ ЭСТОНИЯ</v>
          </cell>
          <cell r="D79">
            <v>1493</v>
          </cell>
          <cell r="E79">
            <v>65</v>
          </cell>
          <cell r="F79" t="str">
            <v>ФСА КОЛОМНА</v>
          </cell>
        </row>
        <row r="80">
          <cell r="A80" t="str">
            <v>ЛАТВИЯ</v>
          </cell>
          <cell r="B80" t="str">
            <v>ЛИЕПАЙСКИЙ МЕТ. ЗАВОД  ПО ПОРУЧЕНИЮLIPLAT INTERNATIONAL LTD Г.РИГА,УЛ.РАУНАС,23</v>
          </cell>
          <cell r="C80" t="str">
            <v>ЛАТВИЯ,Г.ЛИЕПАЯ,УЛ.БРИВИТАС,93</v>
          </cell>
          <cell r="D80">
            <v>1435</v>
          </cell>
          <cell r="E80">
            <v>55</v>
          </cell>
          <cell r="F80" t="str">
            <v>ФСА Н.НОВГОРОД</v>
          </cell>
        </row>
        <row r="81">
          <cell r="A81" t="str">
            <v>ЛАТВИЯ</v>
          </cell>
          <cell r="B81" t="str">
            <v>ГАО "ЛИЕПАЯС МЕТАЛЛУРГС"</v>
          </cell>
          <cell r="C81" t="str">
            <v>Г.ЛИЕПАЯ,УЛ.БРИВИБАС,93  ЛАТВИЯ</v>
          </cell>
          <cell r="D81">
            <v>1432</v>
          </cell>
          <cell r="E81">
            <v>56</v>
          </cell>
          <cell r="F81" t="str">
            <v>ФСА СТ.ГОЛУТВИН</v>
          </cell>
        </row>
        <row r="82">
          <cell r="A82" t="str">
            <v>ИСПАНИЯ</v>
          </cell>
          <cell r="B82" t="str">
            <v>"ОРБЭЛ ТРАЙДЕРС С.А."</v>
          </cell>
          <cell r="C82" t="str">
            <v>ХАВЕН АГЕНСИ,В-2000 ОУДЕ ЛЕУВЕУРИ 6 А,П.Б.619/220/673/АНТВЕРПЕН,БЕЛЬГИЯ</v>
          </cell>
          <cell r="D82">
            <v>1406</v>
          </cell>
          <cell r="E82">
            <v>77</v>
          </cell>
          <cell r="F82" t="str">
            <v>СПТ ПОРТ С-ПЕТЕРБУРГ</v>
          </cell>
        </row>
        <row r="83">
          <cell r="A83" t="str">
            <v>РЕСПУБЛИКА КОРЕЯ</v>
          </cell>
          <cell r="B83" t="str">
            <v>"ТАЙГУМ ШИПИНГ КО., ЛТД"</v>
          </cell>
          <cell r="C83" t="str">
            <v>РЕСПУБЛИКА КОРЕЯ    ПУСАН</v>
          </cell>
          <cell r="D83">
            <v>1400</v>
          </cell>
          <cell r="E83">
            <v>95</v>
          </cell>
          <cell r="F83" t="str">
            <v>ФОБ БОЛЬШОЙ-КАМЕНЬ</v>
          </cell>
        </row>
        <row r="84">
          <cell r="A84" t="str">
            <v>ФИНЛЯНДИЯ</v>
          </cell>
          <cell r="B84" t="str">
            <v>АО "КУСАКОСКИ ОУ"</v>
          </cell>
          <cell r="C84" t="str">
            <v>ХЕЛЬСИНКИ,ФИНЛЯНДИЯ</v>
          </cell>
          <cell r="D84">
            <v>1400</v>
          </cell>
          <cell r="E84">
            <v>73</v>
          </cell>
          <cell r="F84" t="str">
            <v>ФАС -АРХАНГЕЛЬСК</v>
          </cell>
        </row>
        <row r="85">
          <cell r="A85" t="str">
            <v>ИТАЛИЯ</v>
          </cell>
          <cell r="B85" t="str">
            <v>САЛТОМ ЛМИТЕД</v>
          </cell>
          <cell r="C85" t="str">
            <v>БАГАМСКИЕ О-ВА НАССАУ ШИРЛЕЙ СТРИТ Р.О.БОКС СВ 13937</v>
          </cell>
          <cell r="D85">
            <v>1350</v>
          </cell>
          <cell r="E85">
            <v>42</v>
          </cell>
          <cell r="F85" t="str">
            <v>ФСА ПЕНЗА</v>
          </cell>
        </row>
        <row r="86">
          <cell r="A86" t="str">
            <v>ГЕРМАНИЯ</v>
          </cell>
          <cell r="B86" t="str">
            <v>ФИРМА "БОРОВСКИ &amp; ХОПП ИМПОРТ ЭКСПОРТ"</v>
          </cell>
          <cell r="C86" t="str">
            <v>23843,Г.БЭД ОЛДЕСЛОЕ,УЛ.ПАПЕРБАРГ,3 ГЕРМАНИЯ</v>
          </cell>
          <cell r="D86">
            <v>1280</v>
          </cell>
          <cell r="E86">
            <v>89</v>
          </cell>
          <cell r="F86" t="str">
            <v>ФОБ КАЛИНИНГРАД</v>
          </cell>
        </row>
        <row r="87">
          <cell r="A87" t="str">
            <v>ЭСТОНИЯ</v>
          </cell>
          <cell r="B87" t="str">
            <v>"МУУГАФЕРТЕК"АО</v>
          </cell>
          <cell r="C87" t="str">
            <v>ЭСТОНИЯ,КООРМА 1,ВИИМСИ,ХАРЬЮМАА,/ПО ПОР.ФИРМЫ "ДАНДХАМ СИСТЕМС"3831 ЭНСИАВЕНЮ В</v>
          </cell>
          <cell r="D87">
            <v>1262</v>
          </cell>
          <cell r="E87">
            <v>59</v>
          </cell>
          <cell r="F87" t="str">
            <v>ДАФ  ПЕЧОРЫ</v>
          </cell>
        </row>
        <row r="88">
          <cell r="A88" t="str">
            <v>ТУРЦИЯ</v>
          </cell>
          <cell r="B88" t="str">
            <v>KROMAN CELIK SANAYII A.S.,</v>
          </cell>
          <cell r="C88" t="str">
            <v>ISTANBUL/TURKEY ТУРЦИЯ,ХЕРЕКЕ/ДИЛИСКЕЛЕСИ</v>
          </cell>
          <cell r="D88">
            <v>1220</v>
          </cell>
          <cell r="E88">
            <v>97</v>
          </cell>
          <cell r="F88" t="str">
            <v>ФСА ЧЕРНИКОВКА</v>
          </cell>
        </row>
        <row r="89">
          <cell r="A89" t="str">
            <v>ИТАЛИЯ</v>
          </cell>
          <cell r="B89" t="str">
            <v>ФИРМА "КРАМКО АГ"</v>
          </cell>
          <cell r="C89" t="str">
            <v>ЛИХТЕНШТЕЙН ТРИЕЗЕН РО ВОХ 83-8490 ВАДУЦ</v>
          </cell>
          <cell r="D89">
            <v>1218</v>
          </cell>
          <cell r="E89">
            <v>75</v>
          </cell>
          <cell r="F89" t="str">
            <v>ФАС ЕЙСК</v>
          </cell>
        </row>
        <row r="90">
          <cell r="A90" t="str">
            <v>БАГАМСКИЕ ОСТРОВА</v>
          </cell>
          <cell r="B90" t="str">
            <v>"САЛТОМЕ ЛИМИТЕД"</v>
          </cell>
          <cell r="C90" t="str">
            <v>50,ШИРЛЕЙ СТРИТ,ПО БОКС СБ 13937 НАССАУ,БАГАМСКИЕ ОСТРОВА</v>
          </cell>
          <cell r="D90">
            <v>1205</v>
          </cell>
          <cell r="E90">
            <v>63</v>
          </cell>
          <cell r="F90" t="str">
            <v>ФСА ПЕНЗА</v>
          </cell>
        </row>
        <row r="91">
          <cell r="A91" t="str">
            <v>РЕСПУБЛИКА КОРЕЯ</v>
          </cell>
          <cell r="B91" t="str">
            <v>ПАСИФИК ТРЕЙДИНГ</v>
          </cell>
          <cell r="C91" t="str">
            <v>КОРЕЯ</v>
          </cell>
          <cell r="D91">
            <v>1200</v>
          </cell>
          <cell r="E91">
            <v>71</v>
          </cell>
          <cell r="F91" t="str">
            <v>ФОБ РУДНАЯ ПРИСТАНЬ</v>
          </cell>
        </row>
        <row r="92">
          <cell r="A92" t="str">
            <v>ФИНЛЯНДИЯ</v>
          </cell>
          <cell r="B92" t="str">
            <v>ХОЛИНТОКЕСКУС ОЙ/КУУСАКОСКИ ОЙ</v>
          </cell>
          <cell r="C92" t="str">
            <v>(В СЧЕТ ДОГОВОРА С JONACOR OY) ФИНЛЯНДИЯ</v>
          </cell>
          <cell r="D92">
            <v>1200</v>
          </cell>
          <cell r="E92">
            <v>84</v>
          </cell>
          <cell r="F92" t="str">
            <v>ФСА C-ПЕТЕРБУРГ</v>
          </cell>
        </row>
        <row r="93">
          <cell r="A93" t="str">
            <v>МОЛДАВИЯ</v>
          </cell>
          <cell r="B93" t="str">
            <v>МОЛДАВСКИЙ МЕТАЛЛУРГИЧЕСКИЙ ЗАВОД</v>
          </cell>
          <cell r="C93" t="str">
            <v>Г.РЫБНИЦА,УЛ.ИНДУСТРИАЛЬНАЯ 1,МОЛДАВИЯ</v>
          </cell>
          <cell r="D93">
            <v>1190</v>
          </cell>
          <cell r="E93">
            <v>75</v>
          </cell>
          <cell r="F93" t="str">
            <v>ФСА ВОРОНЕЖ</v>
          </cell>
        </row>
        <row r="94">
          <cell r="A94" t="str">
            <v>ФИНЛЯНДИЯ</v>
          </cell>
          <cell r="B94" t="str">
            <v>"ХУОЛИНТАКЕСКУС"/"КУУСАКОСКИ"</v>
          </cell>
          <cell r="C94" t="str">
            <v>НИИРАЛА,ФИНЛЯНДИЯ</v>
          </cell>
          <cell r="D94">
            <v>1180</v>
          </cell>
          <cell r="E94">
            <v>84</v>
          </cell>
          <cell r="F94" t="str">
            <v>ФСА  САНКТ-ПЕТЕРБУРГ</v>
          </cell>
        </row>
        <row r="95">
          <cell r="A95" t="str">
            <v>НОРВЕГИЯ</v>
          </cell>
          <cell r="B95" t="str">
            <v>ФИРМА "БРОДР ЛОНДОН ТРЕЙДИНГ А/С"</v>
          </cell>
          <cell r="C95" t="str">
            <v>НОРВЕГИЯ ОСЛО 0602, МАЛЕРХАУГВН 19-23, П/Б 6181, ЕТТЕРСТАД Ч/З КАЛИНИНГРАДСКИЙ М</v>
          </cell>
          <cell r="D95">
            <v>1164</v>
          </cell>
          <cell r="E95">
            <v>65</v>
          </cell>
          <cell r="F95" t="str">
            <v>ФАС КАЛИНИНГРАД</v>
          </cell>
        </row>
        <row r="96">
          <cell r="A96" t="str">
            <v>ФИНЛЯНДИЯ</v>
          </cell>
          <cell r="B96" t="str">
            <v>КУУСАКОСКИ ОУ</v>
          </cell>
          <cell r="C96" t="str">
            <v>246 ФИНЛЯНДИЯ 02781 ЕСПОО ЛАСИХЮТТИ 4</v>
          </cell>
          <cell r="D96">
            <v>1117</v>
          </cell>
          <cell r="E96">
            <v>390</v>
          </cell>
          <cell r="F96" t="str">
            <v>ФСА -ВЫБОРГ</v>
          </cell>
        </row>
        <row r="97">
          <cell r="A97" t="str">
            <v>РЕСПУБЛИКА КОРЕЯ</v>
          </cell>
          <cell r="B97" t="str">
            <v>ФИРМА "ТАЕГУМ ШИППИНГ КО., ЛТД"</v>
          </cell>
          <cell r="C97" t="str">
            <v>РУМ 1102, ТИЭЧЕЗ БЛДГ 1205-1, ЧОРЯНГ-ДОНГ, ДОНГ-ГУ. ПУСАН, КОРЕЯ.</v>
          </cell>
          <cell r="D97">
            <v>1100</v>
          </cell>
          <cell r="E97">
            <v>55</v>
          </cell>
          <cell r="F97" t="str">
            <v>ФОБ КОРСАКОВ</v>
          </cell>
        </row>
        <row r="98">
          <cell r="A98" t="str">
            <v>ЛАТВИЯ</v>
          </cell>
          <cell r="B98" t="str">
            <v>AS "LIEPAJAS METALURGS" РЕГ.N 000301419</v>
          </cell>
          <cell r="C98" t="str">
            <v>ГАО ЛИЕПАЯ МЕТАЛЛУРГ LV-3401,Г.ЛИЕПАЯ, УЛ.БРИВИБАС,93 С ПОДАЧЕЙ НА П/П ПОЛУЧАТЕЛ</v>
          </cell>
          <cell r="D98">
            <v>1080</v>
          </cell>
          <cell r="E98">
            <v>96</v>
          </cell>
          <cell r="F98" t="str">
            <v>ФСА ЙОШКАР-ОЛА</v>
          </cell>
        </row>
        <row r="99">
          <cell r="A99" t="str">
            <v>БАГАМСКИЕ ОСТРОВА</v>
          </cell>
          <cell r="B99" t="str">
            <v>"SАLТОМЕ LIМIТЕD",50,SНIRLЕY SТRЕЕТ,БАГАМСКИЕ ОСТРОВА ЧЕРЕЗ БЕРДЯНСКИЙ МОРСКОЙ</v>
          </cell>
          <cell r="C99" t="str">
            <v>ПОРТ 332440 Г.БЕРДЯНСК ЗАПОРОЖС.ОБЛ. УКРАИНА</v>
          </cell>
          <cell r="D99">
            <v>1055</v>
          </cell>
          <cell r="E99">
            <v>53</v>
          </cell>
          <cell r="F99" t="str">
            <v>ФСА ВОРОНЕЖ</v>
          </cell>
        </row>
        <row r="100">
          <cell r="A100" t="str">
            <v>ИТАЛИЯ</v>
          </cell>
          <cell r="B100" t="str">
            <v>"КОЕКЛЕРИЧИ КАРБОМЕТАЛ СПА"</v>
          </cell>
          <cell r="C100" t="str">
            <v>ВИАЛЕ БРЕНТА,24-20139,МИЛАН,ИТАЛИЯ</v>
          </cell>
          <cell r="D100">
            <v>1050</v>
          </cell>
          <cell r="E100">
            <v>57</v>
          </cell>
          <cell r="F100" t="str">
            <v>ФСА ОРЕЛ</v>
          </cell>
        </row>
        <row r="101">
          <cell r="A101" t="str">
            <v>ГРЕЦИЯ</v>
          </cell>
          <cell r="B101" t="str">
            <v>ФИРМА "КРАМКО АГ", ЛИХТЕЙНШТЕЙН.</v>
          </cell>
          <cell r="C101" t="str">
            <v>Г. ТРИЕЗЕH, П.О. БОКС 83, 8490.</v>
          </cell>
          <cell r="D101">
            <v>1039</v>
          </cell>
          <cell r="E101">
            <v>83</v>
          </cell>
          <cell r="F101" t="str">
            <v>СПТ ТУАПСЕ</v>
          </cell>
        </row>
        <row r="102">
          <cell r="A102" t="str">
            <v>ЭСТОНИЯ</v>
          </cell>
          <cell r="B102" t="str">
            <v>АО "КУУСАМЕТ"</v>
          </cell>
          <cell r="C102" t="str">
            <v>ОЛИ-Л ВИИМСИ ХАРЬЮМАА ЭСТОНИЯ</v>
          </cell>
          <cell r="D102">
            <v>1021</v>
          </cell>
          <cell r="E102">
            <v>64</v>
          </cell>
          <cell r="F102" t="str">
            <v>ФСА НОВОМОСКОВСК</v>
          </cell>
        </row>
        <row r="103">
          <cell r="A103" t="str">
            <v>ГРЕЦИЯ</v>
          </cell>
          <cell r="B103" t="str">
            <v>MARLINES MARITIME CO,S.A.PIRAEUS/GREECE (ПО ПОРУЧЕНИЮ"HELVECO METALS")</v>
          </cell>
          <cell r="C103" t="str">
            <v>GREECE,ONE GREEK PORT</v>
          </cell>
          <cell r="D103">
            <v>1016</v>
          </cell>
          <cell r="E103">
            <v>81</v>
          </cell>
          <cell r="F103" t="str">
            <v>ФСА ОРЛОВКА</v>
          </cell>
        </row>
        <row r="104">
          <cell r="A104" t="str">
            <v>КИТАЙ</v>
          </cell>
          <cell r="B104" t="str">
            <v>МАНЬЧЖУРСКАЯ ТОРГОВО-ЭКОНОМИЧЕСКАЯ КОМПАНИЯ "ХУА ЮНЬ"</v>
          </cell>
          <cell r="C104" t="str">
            <v>КНР, Г.МАНЬЧЖУРИЯ, УЛ. ВТОРАЯ 40.</v>
          </cell>
          <cell r="D104">
            <v>1006</v>
          </cell>
          <cell r="E104">
            <v>68</v>
          </cell>
          <cell r="F104" t="str">
            <v>ДАФ ЗАБАЙКАЛЬСК</v>
          </cell>
        </row>
        <row r="105">
          <cell r="A105" t="str">
            <v>ГРЕЦИЯ</v>
          </cell>
          <cell r="B105" t="str">
            <v>ALEXIADIIS VOLOS-GREECE</v>
          </cell>
          <cell r="C105" t="str">
            <v>VOLOS,GREECE</v>
          </cell>
          <cell r="D105">
            <v>1000</v>
          </cell>
          <cell r="E105">
            <v>85</v>
          </cell>
          <cell r="F105" t="str">
            <v>ФСА БАЛМОШНАЯ</v>
          </cell>
        </row>
        <row r="106">
          <cell r="A106" t="str">
            <v>ТУРЦИЯ</v>
          </cell>
          <cell r="B106" t="str">
            <v>CUKUROVA CELIK ENDUSTRISI A.S.</v>
          </cell>
          <cell r="C106" t="str">
            <v>TURKEY, NEMRUT BAY</v>
          </cell>
          <cell r="D106">
            <v>1000</v>
          </cell>
          <cell r="E106">
            <v>92</v>
          </cell>
          <cell r="F106" t="str">
            <v>ФСА ЧЕРДАКЛЫ</v>
          </cell>
        </row>
        <row r="107">
          <cell r="A107" t="str">
            <v>ТУРЦИЯ</v>
          </cell>
          <cell r="B107" t="str">
            <v>KROMAN CELIK SANAYII A.S.ISTANBUL</v>
          </cell>
          <cell r="C107" t="str">
            <v>ТУРЦИЯ, ХЕРЕКЕ/ДИЛИСКЕЛЕСИ</v>
          </cell>
          <cell r="D107">
            <v>1000</v>
          </cell>
          <cell r="E107">
            <v>79</v>
          </cell>
          <cell r="F107" t="str">
            <v>ФСА ЗЕЛЕЦЫНО</v>
          </cell>
        </row>
        <row r="108">
          <cell r="A108" t="str">
            <v>ТУРЦИЯ</v>
          </cell>
          <cell r="B108" t="str">
            <v>ФИРМА "РЕАКТИОН ИНТЕРПРАЙСЕС ЛТД"</v>
          </cell>
          <cell r="C108" t="str">
            <v>Г.НИКОСИЯ</v>
          </cell>
          <cell r="D108">
            <v>988</v>
          </cell>
          <cell r="E108">
            <v>76</v>
          </cell>
          <cell r="F108" t="str">
            <v>ФАС ТЕМРЮК</v>
          </cell>
        </row>
        <row r="109">
          <cell r="A109" t="str">
            <v>БАГАМСКИЕ ОСТРОВА</v>
          </cell>
          <cell r="B109" t="str">
            <v>САЛТОМ ЛМИТЕД</v>
          </cell>
          <cell r="C109" t="str">
            <v>БАГАМСКИЕ О-ВА НАССАУ ШИРЛЕЙ СТРИТ Р.О. БОКС СВ 13937</v>
          </cell>
          <cell r="D109">
            <v>980</v>
          </cell>
          <cell r="E109">
            <v>42</v>
          </cell>
          <cell r="F109" t="str">
            <v>ФСА ПЕНЗА</v>
          </cell>
        </row>
        <row r="110">
          <cell r="A110" t="str">
            <v>ЭСТОНИЯ</v>
          </cell>
          <cell r="B110" t="str">
            <v>АО "КУУСАМЕТ"</v>
          </cell>
          <cell r="C110" t="str">
            <v>ОЛИ-Л, ВИИМСИ,ХАРЬЮМАА ЭСТОНИЯ</v>
          </cell>
          <cell r="D110">
            <v>972</v>
          </cell>
          <cell r="E110">
            <v>45</v>
          </cell>
          <cell r="F110" t="str">
            <v>ФСА ТУЛА</v>
          </cell>
        </row>
        <row r="111">
          <cell r="A111" t="str">
            <v>ЭСТОНИЯ</v>
          </cell>
          <cell r="B111" t="str">
            <v>АО "КУУСАМЕТ"</v>
          </cell>
          <cell r="C111" t="str">
            <v>ОЛИ 1,ВИИМСИ,ХАРЬЮМАА,ЭСТОНИЯ</v>
          </cell>
          <cell r="D111">
            <v>972</v>
          </cell>
          <cell r="E111">
            <v>42</v>
          </cell>
          <cell r="F111" t="str">
            <v>ДАФ  ГРАНИЦА РФ</v>
          </cell>
        </row>
        <row r="112">
          <cell r="A112" t="str">
            <v>ШВЕЦИЯ</v>
          </cell>
          <cell r="B112" t="str">
            <v>ЯЕРНБУРГСФОРНОЭДЕНХЕТЕР</v>
          </cell>
          <cell r="C112" t="str">
            <v>ПОСИТИОНЕН 118 11574 СТОКГОЛЬМ, ПОРТ ЛУЛЕАА ШВЕЦИЯ</v>
          </cell>
          <cell r="D112">
            <v>969</v>
          </cell>
          <cell r="E112">
            <v>73</v>
          </cell>
          <cell r="F112" t="str">
            <v>ФСА КАЛИНИНГРАД</v>
          </cell>
        </row>
        <row r="113">
          <cell r="A113" t="str">
            <v>ФИНЛЯНДИЯ</v>
          </cell>
          <cell r="B113" t="str">
            <v>АО"КУУСАКОСКИ"</v>
          </cell>
          <cell r="C113" t="str">
            <v xml:space="preserve"> ФИНЛЯНДИЯ ЭСПОО ЛАСИХЮТТИ,4</v>
          </cell>
          <cell r="D113">
            <v>960</v>
          </cell>
          <cell r="E113">
            <v>78</v>
          </cell>
          <cell r="F113" t="str">
            <v>ДАФ ВЯРТСИЛЯ</v>
          </cell>
        </row>
        <row r="114">
          <cell r="A114" t="str">
            <v>РЕСПУБЛИКА КОРЕЯ</v>
          </cell>
          <cell r="B114" t="str">
            <v>"PHOENIX TRADING CO"</v>
          </cell>
          <cell r="C114" t="str">
            <v>ADD 3,3-KA JUNGANG-DONG JUNG-KU РЕСПУБЛИКА КОРЕЯ ПУСАН</v>
          </cell>
          <cell r="D114">
            <v>905</v>
          </cell>
          <cell r="E114">
            <v>45</v>
          </cell>
          <cell r="F114" t="str">
            <v>ФОБ КОРСАКОВ</v>
          </cell>
        </row>
        <row r="115">
          <cell r="A115" t="str">
            <v>ТУРЦИЯ</v>
          </cell>
          <cell r="B115" t="str">
            <v>CUKUROVA CELIK ENDUSTRISI A.S.</v>
          </cell>
          <cell r="C115" t="str">
            <v>TURKEY,NEMRUT BAY</v>
          </cell>
          <cell r="D115">
            <v>902</v>
          </cell>
          <cell r="E115">
            <v>77</v>
          </cell>
          <cell r="F115" t="str">
            <v>ФСА НОВОКУЙБЫШЕВСКАЯ</v>
          </cell>
        </row>
        <row r="116">
          <cell r="A116" t="str">
            <v>ФИНЛЯНДИЯ</v>
          </cell>
          <cell r="B116" t="str">
            <v>ФИРМА "ОУТОКУМПУ ПОЛАРИТ ОЙ",ФИНЛЯНДИЯ</v>
          </cell>
          <cell r="C116" t="str">
            <v>ПО К-ТУ ФИРМЫ "АЙЗЕНЛЕГИРУНГЕН ХГМБХ" ГЕРМАНИЯ</v>
          </cell>
          <cell r="D116">
            <v>884</v>
          </cell>
          <cell r="E116">
            <v>680</v>
          </cell>
          <cell r="F116" t="str">
            <v>ДАФ РОССИИ</v>
          </cell>
        </row>
        <row r="117">
          <cell r="A117" t="str">
            <v>ГРЕЦИЯ</v>
          </cell>
          <cell r="B117" t="str">
            <v>MARLINES MARITIME CO.S.A. PIRAEUS,GREECE (ПО ПОРУЧЕНИЮ "HELVECO METALS LTD.")</v>
          </cell>
          <cell r="C117" t="str">
            <v>GREECE,ONE GREEK PORT</v>
          </cell>
          <cell r="D117">
            <v>862</v>
          </cell>
          <cell r="E117">
            <v>91</v>
          </cell>
          <cell r="F117" t="str">
            <v>ФСА ЭЛЕКТРОСТАНЦИЯ</v>
          </cell>
        </row>
        <row r="118">
          <cell r="A118" t="str">
            <v>ТУРЦИЯ</v>
          </cell>
          <cell r="B118" t="str">
            <v>ФИРМА"СЭЛТОМ ЛИМИТЕД"</v>
          </cell>
          <cell r="C118" t="str">
            <v xml:space="preserve"> БАГАМСКИЕ О-ВА НАССАУ 50, ШИРЛЕЙ СТР.П.О.БОКС СБ 13937</v>
          </cell>
          <cell r="D118">
            <v>861</v>
          </cell>
          <cell r="E118">
            <v>69</v>
          </cell>
          <cell r="F118" t="str">
            <v>ФСА ОРЕЛ</v>
          </cell>
        </row>
        <row r="119">
          <cell r="A119" t="str">
            <v>РЕСПУБЛИКА КОРЕЯ</v>
          </cell>
          <cell r="B119" t="str">
            <v>УОЛД БРИДЖ ТРЭЙДИНГ КО.,ЛТД 307 БОСУСАНГА 46-1 3ГА БОСУ-ДОНГ</v>
          </cell>
          <cell r="C119" t="str">
            <v>ШУНГ-ГУ ПУСАН ЮЖНАЯ КОРЕЯ</v>
          </cell>
          <cell r="D119">
            <v>840</v>
          </cell>
          <cell r="E119">
            <v>87</v>
          </cell>
          <cell r="F119" t="str">
            <v>ФОБ ФОБ ВОСТОЧНЫЙ</v>
          </cell>
        </row>
        <row r="120">
          <cell r="A120" t="str">
            <v>ФИНЛЯНДИЯ</v>
          </cell>
          <cell r="B120" t="str">
            <v>"ИМАТРА СТИЛ ОУ"(ДЛЯ МЕТАЛ ОВЕРСИЗ</v>
          </cell>
          <cell r="C120" t="str">
            <v xml:space="preserve"> ТРЭЙДИНГ ИНК.) ИМАТРА ФИНЛЯНДИЯ</v>
          </cell>
          <cell r="D120">
            <v>824</v>
          </cell>
          <cell r="E120">
            <v>85</v>
          </cell>
          <cell r="F120" t="str">
            <v>ДАФ -СВЕТОГОРСК</v>
          </cell>
        </row>
        <row r="121">
          <cell r="A121" t="str">
            <v>ТУРЦИЯ</v>
          </cell>
          <cell r="B121" t="str">
            <v>"КРАМКО  АГ"</v>
          </cell>
          <cell r="C121" t="str">
            <v>ЛИХТЕНШТЕЙН ПО БОКС 83-9490,ВАДУЦ ТРИЕЗЕН</v>
          </cell>
          <cell r="D121">
            <v>815</v>
          </cell>
          <cell r="E121">
            <v>80</v>
          </cell>
          <cell r="F121" t="str">
            <v>ФАС ЕЙСК</v>
          </cell>
        </row>
        <row r="122">
          <cell r="A122" t="str">
            <v>МОЛДАВИЯ</v>
          </cell>
          <cell r="B122" t="str">
            <v>МОЛДАВСКИЙ МЕТАЛЛУРГИЧЕСКИЙ ЗАВОД</v>
          </cell>
          <cell r="C122" t="str">
            <v>279000 МОЛДОВА Г.РЫБНИЦА УЛ.ИНДУСТРИАЛЬНАЯ 1</v>
          </cell>
          <cell r="D122">
            <v>811</v>
          </cell>
          <cell r="E122">
            <v>77</v>
          </cell>
          <cell r="F122" t="str">
            <v>ФСА БАТАЙСК</v>
          </cell>
        </row>
        <row r="123">
          <cell r="A123" t="str">
            <v>ТУРЦИЯ</v>
          </cell>
          <cell r="B123" t="str">
            <v>САЛТОМ ЛИМИТЕД</v>
          </cell>
          <cell r="C123" t="str">
            <v>БАГАМСКИЕ О-ВА НАССАУ ШИРЛЕЙ СТРИТ 50</v>
          </cell>
          <cell r="D123">
            <v>800</v>
          </cell>
          <cell r="E123">
            <v>75</v>
          </cell>
          <cell r="F123" t="str">
            <v>СИП НОВОРОССИЙСК</v>
          </cell>
        </row>
        <row r="124">
          <cell r="A124" t="str">
            <v>ЭСТОНИЯ</v>
          </cell>
          <cell r="B124" t="str">
            <v>АО КУУСАМЕТ</v>
          </cell>
          <cell r="C124" t="str">
            <v>ОЛИ-1,ВИИМСИ,ХАРЬЮМАА ЭСТОНИЯ</v>
          </cell>
          <cell r="D124">
            <v>800</v>
          </cell>
          <cell r="E124">
            <v>64</v>
          </cell>
          <cell r="F124" t="str">
            <v>ФСА Г.ИВАНОВО</v>
          </cell>
        </row>
        <row r="125">
          <cell r="A125" t="str">
            <v>ГРЕЦИЯ</v>
          </cell>
          <cell r="B125" t="str">
            <v>ФИРМА"СЭЛТОМ ЛИМИТЕД"</v>
          </cell>
          <cell r="C125" t="str">
            <v>БАГАМСКИЕ О-ВА НАССАУ 50, ШИРЛЕЙ СТРИТ, П.О.БОКС СБ 13937</v>
          </cell>
          <cell r="D125">
            <v>786</v>
          </cell>
          <cell r="E125">
            <v>69</v>
          </cell>
          <cell r="F125" t="str">
            <v>ФСА ТУЛА</v>
          </cell>
        </row>
        <row r="126">
          <cell r="A126" t="str">
            <v>ФИНЛЯНДИЯ</v>
          </cell>
          <cell r="B126" t="str">
            <v>ФИРМА "ОУТОКУМПУ РОССИЯ ОЮ"</v>
          </cell>
          <cell r="C126" t="str">
            <v>П.О.БОКС 280,ФИН-02201 ЭСПОО,ФИНЛЯНДИЯ</v>
          </cell>
          <cell r="D126">
            <v>780</v>
          </cell>
          <cell r="E126">
            <v>187</v>
          </cell>
          <cell r="F126" t="str">
            <v>ДАФ -ВЯРТСИЛЯ</v>
          </cell>
        </row>
        <row r="127">
          <cell r="A127" t="str">
            <v>ВЬЕТНАМ</v>
          </cell>
          <cell r="B127" t="str">
            <v>"ТРЕЙДИМЕКСКО"</v>
          </cell>
          <cell r="C127" t="str">
            <v>Г.ХАЙФОH УЛ.КИКОH 19 ВЬЕТHАМ</v>
          </cell>
          <cell r="D127">
            <v>772</v>
          </cell>
          <cell r="E127">
            <v>70</v>
          </cell>
          <cell r="F127" t="str">
            <v>ФОБ ВЛАДИВОСТОК</v>
          </cell>
        </row>
        <row r="128">
          <cell r="A128" t="str">
            <v>ЭСТОНИЯ</v>
          </cell>
          <cell r="B128" t="str">
            <v>ГАО "ЭМЕКС"</v>
          </cell>
          <cell r="C128" t="str">
            <v>ЭСТОНИЯ ЕЕ0014 Г.ТАЛЛИНН, УЛ.БЕТОНИ 12</v>
          </cell>
          <cell r="D128">
            <v>770</v>
          </cell>
          <cell r="E128">
            <v>72</v>
          </cell>
          <cell r="F128" t="str">
            <v>ДАФ ПЕЧОРЫ</v>
          </cell>
        </row>
        <row r="129">
          <cell r="A129" t="str">
            <v>БАГАМСКИЕ ОСТРОВА</v>
          </cell>
          <cell r="B129" t="str">
            <v>"SALTOME LIMITED" ,50,SHIRLEY STREET, БАГАМСКИЕ ОСТРОВА</v>
          </cell>
          <cell r="C129" t="str">
            <v>ЧЕРЕЗ БЕРДЯНСКИЙ МОРСКОЙ ПОРТ,332440 Г.БЕРДЯНСК,ЗАПОРОЖСК.ОБЛ.,УКРАИНА</v>
          </cell>
          <cell r="D129">
            <v>765</v>
          </cell>
          <cell r="E129">
            <v>54</v>
          </cell>
          <cell r="F129" t="str">
            <v>ФСА ВОРОНЕЖ</v>
          </cell>
        </row>
        <row r="130">
          <cell r="A130" t="str">
            <v>МОЛДАВИЯ</v>
          </cell>
          <cell r="B130" t="str">
            <v>МОЛДАВСКИЙ МЕТАЛЛУPГИЧЕСКИЙ КОМБИHАТ</v>
          </cell>
          <cell r="C130" t="str">
            <v>PЫБHИЦА ИHДУСТPИАЛЬHАЯ 1 5500 МОЛДОВА</v>
          </cell>
          <cell r="D130">
            <v>750</v>
          </cell>
          <cell r="E130">
            <v>70</v>
          </cell>
          <cell r="F130" t="str">
            <v>ФСА ДИМИТРОВГРАД</v>
          </cell>
        </row>
        <row r="131">
          <cell r="A131" t="str">
            <v>РЕСПУБЛИКА КОРЕЯ</v>
          </cell>
          <cell r="B131" t="str">
            <v>ДОНГ ХЕУНГ НАМ КАЙУНГ Т ЕНД КО.,ЛТД,</v>
          </cell>
          <cell r="C131" t="str">
            <v>3-Ф,91 НАМ ДАЕ МУН-РО 3-КАЧУНГ-КУ,СЕУЛ,КОРЕЯ РЕСПУБЛИКА</v>
          </cell>
          <cell r="D131">
            <v>750</v>
          </cell>
          <cell r="E131">
            <v>150</v>
          </cell>
          <cell r="F131" t="str">
            <v>ФОБ НАХОДКА</v>
          </cell>
        </row>
        <row r="132">
          <cell r="A132" t="str">
            <v>ТУРЦИЯ</v>
          </cell>
          <cell r="B132" t="str">
            <v>ИЗМИР ДЕМИР СЕЛИК САНАЙИ А.С.</v>
          </cell>
          <cell r="C132" t="str">
            <v>35210  ТУРЦИЯ ИЗМИР САИР ЭСРЕФ БУЛВАРИ, 23/3</v>
          </cell>
          <cell r="D132">
            <v>720</v>
          </cell>
          <cell r="E132">
            <v>50</v>
          </cell>
          <cell r="F132" t="str">
            <v>ФСА ТЮМЕНЬ</v>
          </cell>
        </row>
        <row r="133">
          <cell r="A133" t="str">
            <v>КИТАЙ</v>
          </cell>
          <cell r="B133" t="str">
            <v>МАНЬЧЖУРСКАЯ ТОРГ-ЭКОНОМ.КОМПАНИЯ "ХУА ЮОН"</v>
          </cell>
          <cell r="C133" t="str">
            <v>Г.МАНЬЧЖУРИЯ УЛ.ВТОРАЯ 44 КИТАЙ</v>
          </cell>
          <cell r="D133">
            <v>719</v>
          </cell>
          <cell r="E133">
            <v>60</v>
          </cell>
          <cell r="F133" t="str">
            <v>ДАФ ЗАБАЙКАЛЬСК</v>
          </cell>
        </row>
        <row r="134">
          <cell r="A134" t="str">
            <v>БЕЛЬГИЯ</v>
          </cell>
          <cell r="B134" t="str">
            <v>"САЛТОМЕ ЛИМИТЕД"</v>
          </cell>
          <cell r="C134" t="str">
            <v>HАССАУ ШИPЛИ СТPИТ 50 , БАГАМСKИЕ ОСТPОВА</v>
          </cell>
          <cell r="D134">
            <v>713</v>
          </cell>
          <cell r="E134">
            <v>72</v>
          </cell>
          <cell r="F134" t="str">
            <v>ФАС ГОPСKАЯ</v>
          </cell>
        </row>
        <row r="135">
          <cell r="A135" t="str">
            <v>ГЕРМАНИЯ</v>
          </cell>
          <cell r="B135" t="str">
            <v>ФИРМА "ЕВЕРТ ХЕЕРЕН ГМБХ"</v>
          </cell>
          <cell r="C135" t="str">
            <v>ГЕРМАНИЯ,Г.ЛЕЕР,ЗЕГЕМЮЛНШТРАССЕ,102</v>
          </cell>
          <cell r="D135">
            <v>706</v>
          </cell>
          <cell r="E135">
            <v>49</v>
          </cell>
          <cell r="F135" t="str">
            <v>ФСА ЯРОСЛАВЛЬ</v>
          </cell>
        </row>
        <row r="136">
          <cell r="A136" t="str">
            <v>ФИНЛЯНДИЯ</v>
          </cell>
          <cell r="B136" t="str">
            <v>"КУУСАКОСКИ OY"</v>
          </cell>
          <cell r="C136" t="str">
            <v>ИМАТРА,ФИНЛЯНДИЯ ПО ПОРУЧЕНИЮ,"МЕКОМ ЛЛС"ГРИНВИЧ,США</v>
          </cell>
          <cell r="D136">
            <v>703</v>
          </cell>
          <cell r="E136">
            <v>73</v>
          </cell>
          <cell r="F136" t="str">
            <v>ФСА  СПБ</v>
          </cell>
        </row>
        <row r="137">
          <cell r="A137" t="str">
            <v>РЕСПУБЛИКА КОРЕЯ</v>
          </cell>
          <cell r="B137" t="str">
            <v>ТАЙГУМ ШИППИНГ КО ЛТД</v>
          </cell>
          <cell r="C137" t="str">
            <v>РЕСПУБЛИКА КОРЕЯ ПУСАН</v>
          </cell>
          <cell r="D137">
            <v>700</v>
          </cell>
          <cell r="E137">
            <v>125</v>
          </cell>
          <cell r="F137" t="str">
            <v>ФОБ БОЛЬШОЙ КАМЕНЬ</v>
          </cell>
        </row>
        <row r="138">
          <cell r="A138" t="str">
            <v>ТУРЦИЯ</v>
          </cell>
          <cell r="B138" t="str">
            <v>"СЕЛЛКОП ИНТЕРПРАЙСИЗ ЛТД"</v>
          </cell>
          <cell r="C138" t="str">
            <v>США ВИЛМИНГТОН</v>
          </cell>
          <cell r="D138">
            <v>700</v>
          </cell>
          <cell r="E138">
            <v>65</v>
          </cell>
          <cell r="F138" t="str">
            <v>ФСА МАЙКОП</v>
          </cell>
        </row>
        <row r="139">
          <cell r="A139" t="str">
            <v>РЕСПУБЛИКА КОРЕЯ</v>
          </cell>
          <cell r="B139" t="str">
            <v>EAST &amp; NORTH METAL CORPORATION, ЮЖ.КОРЕЯ</v>
          </cell>
          <cell r="C139" t="str">
            <v>H/OFFICE 69 SUNGSAN-DONG,CHANGWON-CITY KYONG NAM,KOREA</v>
          </cell>
          <cell r="D139">
            <v>699</v>
          </cell>
          <cell r="E139">
            <v>90</v>
          </cell>
          <cell r="F139" t="str">
            <v>ФОБ СЛАВЯНКА</v>
          </cell>
        </row>
        <row r="140">
          <cell r="A140" t="str">
            <v>ИСПАНИЯ</v>
          </cell>
          <cell r="B140" t="str">
            <v>"ОРБЕЛ ТРЕЙДЕРС С.А."</v>
          </cell>
          <cell r="C140" t="str">
            <v>ГЭВЕН АГЕНСИ,Б-2000,ОУДЕ ЛИУВЕУРУИ 6А П.В. АНТВЕРПЕН,БЕЛЬГИЯ</v>
          </cell>
          <cell r="D140">
            <v>696</v>
          </cell>
          <cell r="E140">
            <v>78</v>
          </cell>
          <cell r="F140" t="str">
            <v>СПТ С-ПЕТЕРБУРГ</v>
          </cell>
        </row>
        <row r="141">
          <cell r="A141" t="str">
            <v>БЕЛЬГИЯ</v>
          </cell>
          <cell r="B141" t="str">
            <v>"ОРБЭЛ ТРАЙДЕРС С.А."</v>
          </cell>
          <cell r="C141" t="str">
            <v>ХАВЕН АГЕНС В-2000 ОУД ЛИВЕРИ 6А,П.Б.619(220/673) АНТВЕРПЕНБЕЛЬГИЯ</v>
          </cell>
          <cell r="D141">
            <v>683</v>
          </cell>
          <cell r="E141">
            <v>77</v>
          </cell>
          <cell r="F141" t="str">
            <v>СПТ ПОРТ С-ПЕТЕРБУРГ</v>
          </cell>
        </row>
        <row r="142">
          <cell r="A142" t="str">
            <v>МОЛДАВИЯ</v>
          </cell>
          <cell r="B142" t="str">
            <v>МОЛДАВСКИЙ МЕТАЛЛУРГИЧЕСКИЙ З-Д</v>
          </cell>
          <cell r="C142" t="str">
            <v>279000 МОЛДАВИЯ Г.РЫБНИЦА УЛ.ИНДУСТРИАЛЬНАЯ 1.</v>
          </cell>
          <cell r="D142">
            <v>683</v>
          </cell>
          <cell r="E142">
            <v>78</v>
          </cell>
          <cell r="F142" t="str">
            <v>ФСА БАТАЙСК</v>
          </cell>
        </row>
        <row r="143">
          <cell r="A143" t="str">
            <v>ЭСТОНИЯ</v>
          </cell>
          <cell r="B143" t="str">
            <v>ГАО"ЭМЕКС" ЕЕ0014,Г.ТАЛЛИН</v>
          </cell>
          <cell r="C143" t="str">
            <v>УЛ.БЕТООНИ 12,ЭСТОНИЯ ДЛЯ"HKS GMBH" ГЕРМАНИЯ</v>
          </cell>
          <cell r="D143">
            <v>675</v>
          </cell>
          <cell r="E143">
            <v>75</v>
          </cell>
          <cell r="F143" t="str">
            <v>ДАФ ИВАНГОРОД</v>
          </cell>
        </row>
        <row r="144">
          <cell r="A144" t="str">
            <v>ЭСТОНИЯ</v>
          </cell>
          <cell r="B144" t="str">
            <v>АО"КУУСАМЕТ"ОЛИ,1</v>
          </cell>
          <cell r="C144" t="str">
            <v>ВИИМЕЙ ХАРЬЮМАА ДЛЯ АО"КУУСАКОСКИ" ЭСТОНИЯ</v>
          </cell>
          <cell r="D144">
            <v>669</v>
          </cell>
          <cell r="E144">
            <v>90</v>
          </cell>
          <cell r="F144" t="str">
            <v>ДАФ ИВАНГОРОД</v>
          </cell>
        </row>
        <row r="145">
          <cell r="A145" t="str">
            <v>ТУРЦИЯ</v>
          </cell>
          <cell r="B145" t="str">
            <v>KROMAN CELIK SANAYII A.S.</v>
          </cell>
          <cell r="C145" t="str">
            <v>ISTANBUL/TURKEY  TURKEY / HEREKE OR DILISKELESI</v>
          </cell>
          <cell r="D145">
            <v>659</v>
          </cell>
          <cell r="E145">
            <v>97</v>
          </cell>
          <cell r="F145" t="str">
            <v>ФАС АЗОВ</v>
          </cell>
        </row>
        <row r="146">
          <cell r="A146" t="str">
            <v>МОЛДАВИЯ</v>
          </cell>
          <cell r="B146" t="str">
            <v>МОЛДАВСКИЙ МЕТАЛЛУРГИЧЕСКИЙ ЗАВОД</v>
          </cell>
          <cell r="C146" t="str">
            <v>МОЛДОВА,Г.РЫБНИЦА,УЛ.ИНДУСТРИАЛЬНАЯ,1</v>
          </cell>
          <cell r="D146">
            <v>655</v>
          </cell>
          <cell r="E146">
            <v>64</v>
          </cell>
          <cell r="F146" t="str">
            <v>ФСА Г.ВЛАДИКАВКАЗ</v>
          </cell>
        </row>
        <row r="147">
          <cell r="A147" t="str">
            <v>ФИНЛЯНДИЯ</v>
          </cell>
          <cell r="B147" t="str">
            <v>ФИРМА "ИМАТРА СТИЛ ОУ" (ДЛЯ "ОСЮСКУНТА ТЕОЛИСЮДЕН РОМУ")</v>
          </cell>
          <cell r="C147" t="str">
            <v>55100 ИМАТРА,ФИНЛЯНДИЯ</v>
          </cell>
          <cell r="D147">
            <v>645</v>
          </cell>
          <cell r="E147">
            <v>73</v>
          </cell>
          <cell r="F147" t="str">
            <v>ДАФ -СТ.СВЕТОГОРСК</v>
          </cell>
        </row>
        <row r="148">
          <cell r="A148" t="str">
            <v>ТУРЦИЯ</v>
          </cell>
          <cell r="B148" t="str">
            <v>KROMAN CELIK SANAYII A.S.</v>
          </cell>
          <cell r="C148" t="str">
            <v>ISTANBUL,TURKEY ТУРЦИЯ, ДИЛЕСКЕЛЕСИ / ХЕРЕКЕ</v>
          </cell>
          <cell r="D148">
            <v>641</v>
          </cell>
          <cell r="E148">
            <v>83</v>
          </cell>
          <cell r="F148" t="str">
            <v>ФСА МАЙКОП</v>
          </cell>
        </row>
        <row r="149">
          <cell r="A149" t="str">
            <v>ЛАТВИЯ</v>
          </cell>
          <cell r="B149" t="str">
            <v>ЗАВОД "ЛИЕПАЯС МЕТАЛЛУРГС"</v>
          </cell>
          <cell r="C149" t="str">
            <v>ЛВ-3401 Г.ЛИЕПАЯ,БРИВАБАС,93,ЛАТВИЯ</v>
          </cell>
          <cell r="D149">
            <v>640</v>
          </cell>
          <cell r="E149">
            <v>67</v>
          </cell>
          <cell r="F149" t="str">
            <v>ФСА  САНКТ-ПЕТЕРБУРГ</v>
          </cell>
        </row>
        <row r="150">
          <cell r="A150" t="str">
            <v>ФИНЛЯНДИЯ</v>
          </cell>
          <cell r="B150" t="str">
            <v>А/О КУУСАКОСКИ</v>
          </cell>
          <cell r="C150" t="str">
            <v>ФИНЛЯНДИЯ 02780 ЕСПОО,Г.КОТКА,МУССАЛО</v>
          </cell>
          <cell r="D150">
            <v>630</v>
          </cell>
          <cell r="E150">
            <v>78</v>
          </cell>
          <cell r="F150" t="str">
            <v>ДАФ  СТ.БУСЛОВСКАЯ</v>
          </cell>
        </row>
        <row r="151">
          <cell r="A151" t="str">
            <v>КИТАЙ</v>
          </cell>
          <cell r="B151" t="str">
            <v>ХЭЙХЭЙСКАЯ КОМПАНИЯ МЕСТНОГО ЖЕЛЕЗНО-</v>
          </cell>
          <cell r="C151" t="str">
            <v>ДОРОЖНОГО УПРАВЛЕНИЯ Г ХЭЙХЭ УЛ ТУНДЗЯН 1 КНР</v>
          </cell>
          <cell r="D151">
            <v>612</v>
          </cell>
          <cell r="E151">
            <v>89</v>
          </cell>
          <cell r="F151" t="str">
            <v>ЕХВ БЛАГОВЕЩЕНСК</v>
          </cell>
        </row>
        <row r="152">
          <cell r="A152" t="str">
            <v>ФИНЛЯНДИЯ</v>
          </cell>
          <cell r="B152" t="str">
            <v>"ОУТОКУМПУ ПОЛАРИТ ОЙ"/"ФИHЕHКО ОУ"</v>
          </cell>
          <cell r="C152" t="str">
            <v xml:space="preserve"> ВЕЛИКОБРИТАНИЯ ТУРКУ, ФИHЛЯHДИЯ  ЧЕРЕЗ "MAKERY DEVELOPMENT CORP"SUITE 1C1ST.FLO</v>
          </cell>
          <cell r="D152">
            <v>610</v>
          </cell>
          <cell r="E152">
            <v>820</v>
          </cell>
          <cell r="F152" t="str">
            <v>ДАФ ВЯРТСИЛЯ</v>
          </cell>
        </row>
        <row r="153">
          <cell r="A153" t="str">
            <v>РЕСПУБЛИКА КОРЕЯ</v>
          </cell>
          <cell r="B153" t="str">
            <v>ЕАСТ ЭНД НОРД МЕТАЛЛ КО.</v>
          </cell>
          <cell r="C153" t="str">
            <v>69 СУНГСАН ДОНГ ЧАНГ ВОН ГУОНГ САНГ НАМ-ДО КОРЕЯ</v>
          </cell>
          <cell r="D153">
            <v>607</v>
          </cell>
          <cell r="E153">
            <v>100</v>
          </cell>
          <cell r="F153" t="str">
            <v>ФОБ КОЗЬМИНО</v>
          </cell>
        </row>
        <row r="154">
          <cell r="A154" t="str">
            <v>ТУРЦИЯ</v>
          </cell>
          <cell r="B154" t="str">
            <v>"ЭЛЬВЕКО МЕТАЛЗ ЛТД"</v>
          </cell>
          <cell r="C154" t="str">
            <v>НИКОЗИЯ КИПР</v>
          </cell>
          <cell r="D154">
            <v>606</v>
          </cell>
          <cell r="E154">
            <v>92</v>
          </cell>
          <cell r="F154" t="str">
            <v>ФСА  Г.САРАТОВ</v>
          </cell>
        </row>
        <row r="155">
          <cell r="A155" t="str">
            <v>ГРЕЦИЯ</v>
          </cell>
          <cell r="B155" t="str">
            <v>ФИРМА"СЭЛТОМ ЛИМИТЕД"</v>
          </cell>
          <cell r="C155" t="str">
            <v xml:space="preserve"> БАГАМСКИЕ О-ВА НАССАУ 50, ШИРЛЕЙ СТР.П.О.БОКС СБ 13937</v>
          </cell>
          <cell r="D155">
            <v>600</v>
          </cell>
          <cell r="E155">
            <v>66</v>
          </cell>
          <cell r="F155" t="str">
            <v>ФСА ПЕНЗА</v>
          </cell>
        </row>
        <row r="156">
          <cell r="A156" t="str">
            <v>ИТАЛИЯ</v>
          </cell>
          <cell r="B156" t="str">
            <v>БРИДЖИГЕЙТ АССОШИЭЙТЕС ЭНД КО</v>
          </cell>
          <cell r="C156" t="str">
            <v>ВЕЛИКОБРИТАНИЯ ЛОНДОН</v>
          </cell>
          <cell r="D156">
            <v>595</v>
          </cell>
          <cell r="E156">
            <v>79</v>
          </cell>
          <cell r="F156" t="str">
            <v>СПТ НОВОРОССИЙСК</v>
          </cell>
        </row>
        <row r="157">
          <cell r="A157" t="str">
            <v>ИСПАНИЯ</v>
          </cell>
          <cell r="B157" t="str">
            <v>КОМПАНИЯ"PARKLANE INTERNATIONAL" (ЧЕРЕЗ ООО"ВИГ И КО")</v>
          </cell>
          <cell r="C157" t="str">
            <v>ИСПАНИЯ БИЛЬБАО (ЛАТВИЯ РИГА, УЛ.САЛНАС,24-43)</v>
          </cell>
          <cell r="D157">
            <v>594</v>
          </cell>
          <cell r="E157">
            <v>60</v>
          </cell>
          <cell r="F157" t="str">
            <v>ДАФ СЕБЕЖ</v>
          </cell>
        </row>
        <row r="158">
          <cell r="A158" t="str">
            <v>РЕСПУБЛИКА КОРЕЯ</v>
          </cell>
          <cell r="B158" t="str">
            <v>ЕАСТ ЭНД НОРТ МЕТАЛ КО.</v>
          </cell>
          <cell r="C158" t="str">
            <v>69 СУНГ САН ДОНГ ЧАНГ ВОН ГУОНГ СНГ НАМ-ДО КОРЕЯ</v>
          </cell>
          <cell r="D158">
            <v>592</v>
          </cell>
          <cell r="E158">
            <v>108</v>
          </cell>
          <cell r="F158" t="str">
            <v>ФОБ КОЗЬМИНО</v>
          </cell>
        </row>
        <row r="159">
          <cell r="A159" t="str">
            <v>ЭСТОНИЯ</v>
          </cell>
          <cell r="B159" t="str">
            <v>АО "КУУСАМЕТ" ДЛЯ "ЙОНАКОР ОЙ"</v>
          </cell>
          <cell r="C159" t="str">
            <v>ОЛИ 1,ВИИМСИ,ХАРЬЮМАА,ЭСТОНИЯ</v>
          </cell>
          <cell r="D159">
            <v>584</v>
          </cell>
          <cell r="E159">
            <v>42</v>
          </cell>
          <cell r="F159" t="str">
            <v>ДАФ  СТ.ИВАНГОРОД-НАРВСКИЙ</v>
          </cell>
        </row>
        <row r="160">
          <cell r="A160" t="str">
            <v>ЭСТОНИЯ</v>
          </cell>
          <cell r="B160" t="str">
            <v>АО КУУСАМЕТ</v>
          </cell>
          <cell r="C160" t="str">
            <v>ЭСТОНИЯ ОЛИ-1.ВИИМСИ.ХАРЬЮМАА.2088 СТ.МУУГА</v>
          </cell>
          <cell r="D160">
            <v>580</v>
          </cell>
          <cell r="E160">
            <v>89</v>
          </cell>
          <cell r="F160" t="str">
            <v>ФСА БРЯНСК</v>
          </cell>
        </row>
        <row r="161">
          <cell r="A161" t="str">
            <v>ЭСТОНИЯ</v>
          </cell>
          <cell r="B161" t="str">
            <v>АО "ЭМЕКС"</v>
          </cell>
          <cell r="C161" t="str">
            <v>ЕЕ0014,УЛ.БЕТООНИ,12 Г.ТАЛЛИН,ЭСТОНИЯ</v>
          </cell>
          <cell r="D161">
            <v>573</v>
          </cell>
          <cell r="E161">
            <v>58</v>
          </cell>
          <cell r="F161" t="str">
            <v>ДАФ  ГРАНИЦА РФ</v>
          </cell>
        </row>
        <row r="162">
          <cell r="A162" t="str">
            <v>МОЛДАВИЯ</v>
          </cell>
          <cell r="B162" t="str">
            <v>МОЛДАВСКИЙ МЕТАЛЛУРГИЧЕСКИЙ ЗАВОД</v>
          </cell>
          <cell r="C162" t="str">
            <v>279700,Г.РЫБНИЦА,УЛ.ИНДУСТРИАЛЬНАЯ,1, МОЛДАВИЯ</v>
          </cell>
          <cell r="D162">
            <v>567</v>
          </cell>
          <cell r="E162">
            <v>62</v>
          </cell>
          <cell r="F162" t="str">
            <v>ФСА СТАВРОПОЛЬ</v>
          </cell>
        </row>
        <row r="163">
          <cell r="A163" t="str">
            <v>ФИНЛЯНДИЯ</v>
          </cell>
          <cell r="B163" t="str">
            <v>РОМУКЕСКУС ОЮ</v>
          </cell>
          <cell r="C163" t="str">
            <v>00730,ХЕЛЬСИНКИ,ПАЙВОЛАНТИЕ,31,ФИНЛЯНДИЯ</v>
          </cell>
          <cell r="D163">
            <v>566</v>
          </cell>
          <cell r="E163">
            <v>82</v>
          </cell>
          <cell r="F163" t="str">
            <v>ДАФ  СТ.СВЕТОГОРСК</v>
          </cell>
        </row>
        <row r="164">
          <cell r="A164" t="str">
            <v>КИТАЙ</v>
          </cell>
          <cell r="B164" t="str">
            <v>КОМПАНИЯ ПО МЕЖДУНАРОДНОМУ ТЕХНИЧЕСКОМУ СОТРУДНИЧЕСТВУ</v>
          </cell>
          <cell r="C164" t="str">
            <v>Г.СУЙФЭНЬХЭ УЛ.ЛИ ШУ ЦЗЕ 45</v>
          </cell>
          <cell r="D164">
            <v>557</v>
          </cell>
          <cell r="E164">
            <v>65</v>
          </cell>
          <cell r="F164" t="str">
            <v>ДАФ ГРОДЕКОВО</v>
          </cell>
        </row>
        <row r="165">
          <cell r="A165" t="str">
            <v>ЛАТВИЯ</v>
          </cell>
          <cell r="B165" t="str">
            <v>ЛИЕПАЙСКИЙ МЕТАЛЛУРГИЧЕСКИЙ ЗАВОД</v>
          </cell>
          <cell r="C165" t="str">
            <v>ЛВ-3400,Г.ЛИЕПАЯ,УЛ.БРИВИБАС,93 ЛАТВИЯ</v>
          </cell>
          <cell r="D165">
            <v>555</v>
          </cell>
          <cell r="E165">
            <v>90</v>
          </cell>
          <cell r="F165" t="str">
            <v>ФСА ТАМБОВ</v>
          </cell>
        </row>
        <row r="166">
          <cell r="A166" t="str">
            <v>ЛАТВИЯ</v>
          </cell>
          <cell r="B166" t="str">
            <v>ГОСУДАРСТВЕННОЕ АКЦИОНЕРНОЕ ОБ-ВО "ЛИЕПАЯ МЕТАЛЛУРГ"</v>
          </cell>
          <cell r="C166" t="str">
            <v>ЛАТВИЯ, ЛВ-3401, Г.ЛИЕПАЯ, УЛ.БРИВИБАС, 93</v>
          </cell>
          <cell r="D166">
            <v>550</v>
          </cell>
          <cell r="E166">
            <v>88</v>
          </cell>
          <cell r="F166" t="str">
            <v>ФСА ЛИПЕЦК</v>
          </cell>
        </row>
        <row r="167">
          <cell r="A167" t="str">
            <v>МОЛДАВИЯ</v>
          </cell>
          <cell r="B167" t="str">
            <v>МОЛДАВСКИЙ МЕТАЛЛУРГИЧЕСКИЙ ЗАВОД,</v>
          </cell>
          <cell r="C167" t="str">
            <v>МОЛДОВА,279700,Г.РЫБНИЦА,УЛ.ИНДУСТРИАЛЬНАЯ ДОМ 1</v>
          </cell>
          <cell r="D167">
            <v>547</v>
          </cell>
          <cell r="E167">
            <v>48</v>
          </cell>
          <cell r="F167" t="str">
            <v>ФСА СТ.ДЯГИЛЕВО</v>
          </cell>
        </row>
        <row r="168">
          <cell r="A168" t="str">
            <v>МОЛДАВИЯ</v>
          </cell>
          <cell r="B168" t="str">
            <v>АП "МОЛДАВСКИЙ МЕТАЛЛУРГИЧЕСКИЙ ЗАВОД"</v>
          </cell>
          <cell r="C168" t="str">
            <v>РЫБНИЦА, ИНДУСТРИАЛЬНАЯ,1  МОЛДАВИЯ</v>
          </cell>
          <cell r="D168">
            <v>541</v>
          </cell>
          <cell r="E168">
            <v>68</v>
          </cell>
          <cell r="F168" t="str">
            <v>ФСА СКАЧКИ С-КАВ</v>
          </cell>
        </row>
        <row r="169">
          <cell r="A169" t="str">
            <v>КИТАЙ</v>
          </cell>
          <cell r="B169" t="str">
            <v>СУЙФЭНЬХЭСКАЯ ТОРГОВО-ЭКОНОМИЧЕСКАЯ КОМПАНИЯ</v>
          </cell>
          <cell r="C169" t="str">
            <v>"ЛУН-ЦАЙ" Г.СУЙФЭНЬХЭ УЛ.ВОКЗАЛЬНАЯ,24 КИТАЙ</v>
          </cell>
          <cell r="D169">
            <v>533</v>
          </cell>
          <cell r="E169">
            <v>55</v>
          </cell>
          <cell r="F169" t="str">
            <v>ДАФ ГРОДЕКОВО</v>
          </cell>
        </row>
        <row r="170">
          <cell r="A170" t="str">
            <v>ИСПАНИЯ</v>
          </cell>
          <cell r="B170" t="str">
            <v>ПОРТ ВИЛЬБАО,ИСПАНИЯ</v>
          </cell>
          <cell r="C170" t="str">
            <v>"ТРАНСМЕТАЛЛ ИНК."(ПАНАМА) ЭДИФИШИО ПАДИЛЛА И АСШИЭЙДОС КАЛЛЕ,32 ЭСТЕ КАУДАД ДЕ</v>
          </cell>
          <cell r="D170">
            <v>532</v>
          </cell>
          <cell r="E170">
            <v>68</v>
          </cell>
          <cell r="F170" t="str">
            <v>ФОБ САНКТ-ПЕТЕРБУРГ</v>
          </cell>
        </row>
        <row r="171">
          <cell r="A171" t="str">
            <v>ЛИТВА</v>
          </cell>
          <cell r="B171" t="str">
            <v>ЗАО "ИКРОВА"</v>
          </cell>
          <cell r="C171" t="str">
            <v>3023 Г.КАУНАС,ПЛ.АТЕЙТЕС 34 ЛИТВА</v>
          </cell>
          <cell r="D171">
            <v>525</v>
          </cell>
          <cell r="E171">
            <v>34</v>
          </cell>
          <cell r="F171" t="str">
            <v>ДАФ СКАНГАЛИ</v>
          </cell>
        </row>
        <row r="172">
          <cell r="A172" t="str">
            <v>ТУРЦИЯ</v>
          </cell>
          <cell r="B172" t="str">
            <v>"КРАМКО АГ"</v>
          </cell>
          <cell r="C172" t="str">
            <v>ТРИЕЗЕН ПО ВОХ 83-9490 ВАДУЦ ЛИХТЕНШТЕЙН</v>
          </cell>
          <cell r="D172">
            <v>508</v>
          </cell>
          <cell r="E172">
            <v>70</v>
          </cell>
          <cell r="F172" t="str">
            <v>ФАС ЕЙСК</v>
          </cell>
        </row>
        <row r="173">
          <cell r="A173" t="str">
            <v>МОЛДАВИЯ</v>
          </cell>
          <cell r="B173" t="str">
            <v>АП "МОЛДАВСКИЙ МЕТАЛЛУРГИЧЕСКИЙ ЗАВОД"</v>
          </cell>
          <cell r="C173" t="str">
            <v>279700,Г.РЫБНИЦА,УЛ.ИНДУСТРИАЛЬНАЯ,1,МОЛДОВА</v>
          </cell>
          <cell r="D173">
            <v>503</v>
          </cell>
          <cell r="E173">
            <v>83</v>
          </cell>
          <cell r="F173" t="str">
            <v>ДАФ КРАСНЫЙ ХУТОР</v>
          </cell>
        </row>
        <row r="174">
          <cell r="A174" t="str">
            <v>ГРЕЦИЯ</v>
          </cell>
          <cell r="B174" t="str">
            <v>ALEXIADIIS VOLOS - GREECE</v>
          </cell>
          <cell r="C174" t="str">
            <v>VOLOS, GREECE</v>
          </cell>
          <cell r="D174">
            <v>500</v>
          </cell>
          <cell r="E174">
            <v>85</v>
          </cell>
          <cell r="F174" t="str">
            <v>ФСА БАЛМОШНАЯ</v>
          </cell>
        </row>
        <row r="175">
          <cell r="A175" t="str">
            <v>МОЛДАВИЯ</v>
          </cell>
          <cell r="B175" t="str">
            <v>АП МОЛДАВСКИЙ МЕТАЛЛУРГИЧЕСКИЙ З-Д</v>
          </cell>
          <cell r="C175" t="str">
            <v>Г.РЫБНИЦА УЛ.ИНДУСТРИАЛЬНАЯ 1  МОЛДАВИЯ</v>
          </cell>
          <cell r="D175">
            <v>500</v>
          </cell>
          <cell r="E175">
            <v>63</v>
          </cell>
          <cell r="F175" t="str">
            <v>ФСА СТ.ПОХВИСТНЕВО</v>
          </cell>
        </row>
        <row r="176">
          <cell r="A176" t="str">
            <v>ТУРЦИЯ</v>
          </cell>
          <cell r="B176" t="str">
            <v>САЛТОМ ЛИМИТЕД</v>
          </cell>
          <cell r="C176" t="str">
            <v>БАГАМСКИЕ О-ВА НАССАУ 50 ШИРЛЕЙ СТРИТ Р.О.БОКС СВ 13937</v>
          </cell>
          <cell r="D176">
            <v>500</v>
          </cell>
          <cell r="E176">
            <v>45</v>
          </cell>
          <cell r="F176" t="str">
            <v>ФСА ТУЛА</v>
          </cell>
        </row>
        <row r="177">
          <cell r="A177" t="str">
            <v>ТУРЦИЯ</v>
          </cell>
          <cell r="B177" t="str">
            <v>CUKUROVA CELIK ENDUSTRISI A.S.</v>
          </cell>
          <cell r="C177" t="str">
            <v>TURKEY, NEMRUT BAY</v>
          </cell>
          <cell r="D177">
            <v>500</v>
          </cell>
          <cell r="E177">
            <v>85</v>
          </cell>
          <cell r="F177" t="str">
            <v>ФСА УЛЬЯНОВСК 3</v>
          </cell>
        </row>
        <row r="178">
          <cell r="A178" t="str">
            <v>ЭСТОНИЯ</v>
          </cell>
          <cell r="B178" t="str">
            <v>АО "ЭСТМА" УЛ.САДАМА 17,ТАЛЛИНН</v>
          </cell>
          <cell r="C178" t="str">
            <v>ЕЕ 0001 ЭСТОНИЯ КОД 0970</v>
          </cell>
          <cell r="D178">
            <v>500</v>
          </cell>
          <cell r="E178">
            <v>800</v>
          </cell>
          <cell r="F178" t="str">
            <v>ДАФ ПЕЧОРЫ-ПСКОВСКИЕ</v>
          </cell>
        </row>
        <row r="179">
          <cell r="A179" t="str">
            <v>ЭСТОНИЯ</v>
          </cell>
          <cell r="B179" t="str">
            <v>АО"ЭМЕКС" ЕЕ0014,Г.ТАЛЛИН</v>
          </cell>
          <cell r="C179" t="str">
            <v>УЛ.БЕТООНИ 12,ЭСТОНИЯ ДЛЯ"HKS GMBH" ГЕРМАНИЯ</v>
          </cell>
          <cell r="D179">
            <v>499</v>
          </cell>
          <cell r="E179">
            <v>85</v>
          </cell>
          <cell r="F179" t="str">
            <v>ДАФ ИВАНГОРОД</v>
          </cell>
        </row>
        <row r="180">
          <cell r="A180" t="str">
            <v>КИТАЙ</v>
          </cell>
          <cell r="B180" t="str">
            <v>КОМПАНИЯ ПО ПРОМЫШЛЕННОСТИ СТРОИТ.МАТЕРИАЛОВ</v>
          </cell>
          <cell r="C180" t="str">
            <v>Г.МАНЬЧЖУРИЯ УЛ.ТРЕТЬЯ 10 КИТАЙ</v>
          </cell>
          <cell r="D180">
            <v>495</v>
          </cell>
          <cell r="E180">
            <v>60</v>
          </cell>
          <cell r="F180" t="str">
            <v>ДАФ ЗАБАЙКАЛЬСК</v>
          </cell>
        </row>
        <row r="181">
          <cell r="A181" t="str">
            <v>КИТАЙ</v>
          </cell>
          <cell r="B181" t="str">
            <v>ХАЙЛАРСКАЯ ЭКОНОМИЧЕСКАЯ КОМПАНИЯ  "ЛЯН - ТУН".</v>
          </cell>
          <cell r="C181" t="str">
            <v>КНР, Г. МАНЬЧЖУРИЯ, УЛ. ТРЕТЬЯ 10.</v>
          </cell>
          <cell r="D181">
            <v>490</v>
          </cell>
          <cell r="E181">
            <v>80</v>
          </cell>
          <cell r="F181" t="str">
            <v>ДАФ Г. МАНЬЧЖУРИЯ.</v>
          </cell>
        </row>
        <row r="182">
          <cell r="A182" t="str">
            <v>ФИНЛЯНДИЯ</v>
          </cell>
          <cell r="B182" t="str">
            <v>"АНСИЕН ТРЕЙДИНГ ОУ"</v>
          </cell>
          <cell r="C182" t="str">
            <v>ПЯЙВАКУММУНТИЕ 2В6, 02210 ЭСПОО,ФИНЛЯНДИЯ</v>
          </cell>
          <cell r="D182">
            <v>486</v>
          </cell>
          <cell r="E182">
            <v>75</v>
          </cell>
          <cell r="F182" t="str">
            <v>ДАФ  СТ.СВЕТОГОРСК</v>
          </cell>
        </row>
        <row r="183">
          <cell r="A183" t="str">
            <v>ЛАТВИЯ</v>
          </cell>
          <cell r="B183" t="str">
            <v>ООО "ВИГ И КО"</v>
          </cell>
          <cell r="C183" t="str">
            <v>ЛАТВИЯ Г.РИГА,УЛ.САЛНАС 24-43 (ДЛЯ "ПАРКЛАЙН ИНТЕРНЕЙШЕНЛ")</v>
          </cell>
          <cell r="D183">
            <v>480</v>
          </cell>
          <cell r="E183">
            <v>51</v>
          </cell>
          <cell r="F183" t="str">
            <v>ДАФ ПЕЧОРЫ</v>
          </cell>
        </row>
        <row r="184">
          <cell r="A184" t="str">
            <v>ФИНЛЯНДИЯ</v>
          </cell>
          <cell r="B184" t="str">
            <v>ФИРМА"КУУСАКОСКИ ОУ"</v>
          </cell>
          <cell r="C184" t="str">
            <v>ЛАСИХЮТТИ 4, 02781 ЕСПООФИНЛЯНДИЯ</v>
          </cell>
          <cell r="D184">
            <v>474</v>
          </cell>
          <cell r="E184">
            <v>58</v>
          </cell>
          <cell r="F184" t="str">
            <v>ДАФ ПЕЧОРА-ПСКОВСКАЯ</v>
          </cell>
        </row>
        <row r="185">
          <cell r="A185" t="str">
            <v>ЭСТОНИЯ</v>
          </cell>
          <cell r="B185" t="str">
            <v>АО "КУУСАМЕТ"</v>
          </cell>
          <cell r="C185" t="str">
            <v>ХАРЬЮМА,ЭСТОНИЯ</v>
          </cell>
          <cell r="D185">
            <v>471</v>
          </cell>
          <cell r="E185">
            <v>45</v>
          </cell>
          <cell r="F185" t="str">
            <v>ФСА ЯРОСЛАВЛЬ</v>
          </cell>
        </row>
        <row r="186">
          <cell r="A186" t="str">
            <v>ФИНЛЯНДИЯ</v>
          </cell>
          <cell r="B186" t="str">
            <v>АКЦИОНЕРНОЕ ОБЩЕСТВО "КУУСАКОСКИ"</v>
          </cell>
          <cell r="C186" t="str">
            <v>Г.ЕСПОО, ЛАСИХЮТТИ 4 02781,ФИНЛЯНДИЯ</v>
          </cell>
          <cell r="D186">
            <v>466</v>
          </cell>
          <cell r="E186">
            <v>78</v>
          </cell>
          <cell r="F186" t="str">
            <v>ДАФ -ВЯРТСИЛЯ</v>
          </cell>
        </row>
        <row r="187">
          <cell r="A187" t="str">
            <v>ЭСТОНИЯ</v>
          </cell>
          <cell r="B187" t="str">
            <v>"MEKOM LLC" ДЛЯ АО "МУУГАФЕРТЕК"</v>
          </cell>
          <cell r="C187" t="str">
            <v>КООРМА,1,ВИИМСИ,ХАРЬЮМАА ЭСТОНИЯ</v>
          </cell>
          <cell r="D187">
            <v>466</v>
          </cell>
          <cell r="E187">
            <v>66</v>
          </cell>
          <cell r="F187" t="str">
            <v>ФСА ТИХВИН</v>
          </cell>
        </row>
        <row r="188">
          <cell r="A188" t="str">
            <v>ЭСТОНИЯ</v>
          </cell>
          <cell r="B188" t="str">
            <v>АО МУУГАФЕРТЕК</v>
          </cell>
          <cell r="C188" t="str">
            <v>ЭСТОНИЯ СТ.МУУГА</v>
          </cell>
          <cell r="D188">
            <v>455</v>
          </cell>
          <cell r="E188">
            <v>93</v>
          </cell>
          <cell r="F188" t="str">
            <v>ФСА БРЯНСК</v>
          </cell>
        </row>
        <row r="189">
          <cell r="A189" t="str">
            <v>ТУРЦИЯ</v>
          </cell>
          <cell r="B189" t="str">
            <v>"ЭЛЬВЕКО МЕТАЛЗ ЛТД"</v>
          </cell>
          <cell r="C189" t="str">
            <v>НИКОЗИЯ КИПР</v>
          </cell>
          <cell r="D189">
            <v>452</v>
          </cell>
          <cell r="E189">
            <v>79</v>
          </cell>
          <cell r="F189" t="str">
            <v>ФСА Г ВОЛГОГРАД</v>
          </cell>
        </row>
        <row r="190">
          <cell r="A190" t="str">
            <v>ЛАТВИЯ</v>
          </cell>
          <cell r="B190" t="str">
            <v>ФИРМА "INTRANSMETAL" LTD</v>
          </cell>
          <cell r="C190" t="str">
            <v>Г.РИГА УЛ.АВИАЦИЯС 1-22 ЛАТВИЯ</v>
          </cell>
          <cell r="D190">
            <v>450</v>
          </cell>
          <cell r="E190">
            <v>56</v>
          </cell>
          <cell r="F190" t="str">
            <v>ДАФ ПОСЕНЬ</v>
          </cell>
        </row>
        <row r="191">
          <cell r="A191" t="str">
            <v>МОЛДАВИЯ</v>
          </cell>
          <cell r="B191" t="str">
            <v>АП МОЛДОВСКИЙ МЕТАЛЛУРГИЧЕСКИЙ ЗАВОД</v>
          </cell>
          <cell r="C191" t="str">
            <v xml:space="preserve"> МОЛДОВА Г.РЫБНИЦА УЛ.ИНДУСТРИАЛЬНАЯ,1</v>
          </cell>
          <cell r="D191">
            <v>450</v>
          </cell>
          <cell r="E191">
            <v>81</v>
          </cell>
          <cell r="F191" t="str">
            <v>ФСА СЫЗРАНЬ</v>
          </cell>
        </row>
        <row r="192">
          <cell r="A192" t="str">
            <v>ФИНЛЯНДИЯ</v>
          </cell>
          <cell r="B192" t="str">
            <v>КУУСАКОСКИ ОУ</v>
          </cell>
          <cell r="C192" t="str">
            <v>МУССАЛО НАКИНТИЕ КОТКА ФИНЛЯНДИЯ</v>
          </cell>
          <cell r="D192">
            <v>450</v>
          </cell>
          <cell r="E192">
            <v>800</v>
          </cell>
          <cell r="F192" t="str">
            <v>ДАФ ВЫБОРГ</v>
          </cell>
        </row>
        <row r="193">
          <cell r="A193" t="str">
            <v>ЛАТВИЯ</v>
          </cell>
          <cell r="B193" t="str">
            <v>ООО"ФРОДИС"</v>
          </cell>
          <cell r="C193" t="str">
            <v>1039 Г.РИГА,УЛ.УНИЯС,25  ЛАТВИЯ</v>
          </cell>
          <cell r="D193">
            <v>437</v>
          </cell>
          <cell r="E193">
            <v>58</v>
          </cell>
          <cell r="F193" t="str">
            <v>ДАФ ПЫТАЛОВ</v>
          </cell>
        </row>
        <row r="194">
          <cell r="A194" t="str">
            <v>ГЕРМАНИЯ</v>
          </cell>
          <cell r="B194" t="str">
            <v>"ИНТЕРЗЕРОХЕНИНГС ГМБХ"   ПО ПОРУЧЕНИЮ</v>
          </cell>
          <cell r="C194" t="str">
            <v xml:space="preserve"> ГЕРМАНИЯ "АСКО-ТРЕЙД ГМБХ" Г.ЛЮБЕК</v>
          </cell>
          <cell r="D194">
            <v>431</v>
          </cell>
          <cell r="E194">
            <v>60</v>
          </cell>
          <cell r="F194" t="str">
            <v>ДАФ ПОСИНЬ</v>
          </cell>
        </row>
        <row r="195">
          <cell r="A195" t="str">
            <v>ТУРЦИЯ</v>
          </cell>
          <cell r="B195" t="str">
            <v>KROMAN CELIK SANAYII A.S.</v>
          </cell>
          <cell r="C195" t="str">
            <v>ТУРЦИЯ, ХЕРЕКЕ-ДИЛЕСКЕЛЕСИ</v>
          </cell>
          <cell r="D195">
            <v>424</v>
          </cell>
          <cell r="E195">
            <v>88</v>
          </cell>
          <cell r="F195" t="str">
            <v>ФСА ИГУМНОВО</v>
          </cell>
        </row>
        <row r="196">
          <cell r="A196" t="str">
            <v>ЛАТВИЯ</v>
          </cell>
          <cell r="B196" t="str">
            <v>ООО"ФРОДИС"</v>
          </cell>
          <cell r="C196" t="str">
            <v>РИГА,УНИЯС,25 ЛАТВИЯ (ДЛЯ ФИРМЫ"ИНТЕРСЕРОН ХЕННИГС ГМБХ"ГЕРМАНИЯ)</v>
          </cell>
          <cell r="D196">
            <v>420</v>
          </cell>
          <cell r="E196">
            <v>78</v>
          </cell>
          <cell r="F196" t="str">
            <v>ДАФ ПОСИНЬ</v>
          </cell>
        </row>
        <row r="197">
          <cell r="A197" t="str">
            <v>МОЛДАВИЯ</v>
          </cell>
          <cell r="B197" t="str">
            <v>МОЛДАВСКИЙ МЕТАЛЛУРГИЧЕСКИЙ ЗАВОД</v>
          </cell>
          <cell r="C197" t="str">
            <v>МОЛДОВА,Г.РЫБНИЦА,УЛ.ИНДУСТРИАЛЬНАЯ,1</v>
          </cell>
          <cell r="D197">
            <v>420</v>
          </cell>
          <cell r="E197">
            <v>71</v>
          </cell>
          <cell r="F197" t="str">
            <v>ФСА ОРЕЛ</v>
          </cell>
        </row>
        <row r="198">
          <cell r="A198" t="str">
            <v>МОЛДАВИЯ</v>
          </cell>
          <cell r="B198" t="str">
            <v>МОЛДАВСКИЙ МЕТ.ЗАВОД</v>
          </cell>
          <cell r="C198" t="str">
            <v>279000 Г.РЫБНИЦА УЛ.ИНДУСТРИАЛЬНАЯ 1 МОЛДАВИЯ</v>
          </cell>
          <cell r="D198">
            <v>418</v>
          </cell>
          <cell r="E198">
            <v>75</v>
          </cell>
          <cell r="F198" t="str">
            <v>ФСА ПЕНЗА</v>
          </cell>
        </row>
        <row r="199">
          <cell r="A199" t="str">
            <v>ФИНЛЯНДИЯ</v>
          </cell>
          <cell r="B199" t="str">
            <v>ЭКСПЕДИТОРСКА ФИРМА "ХАМИКО""</v>
          </cell>
          <cell r="C199" t="str">
            <v>49461  ФИНЛЯНДИЯ ХАМИНА</v>
          </cell>
          <cell r="D199">
            <v>415</v>
          </cell>
          <cell r="E199">
            <v>144</v>
          </cell>
          <cell r="F199" t="str">
            <v>ДАФ ЛУЖАЙКА</v>
          </cell>
        </row>
        <row r="200">
          <cell r="A200" t="str">
            <v>ЛАТВИЯ</v>
          </cell>
          <cell r="B200" t="str">
            <v>ЗАВОД "ЛИЕПАЯС МЕТАЛЛУРГС"</v>
          </cell>
          <cell r="C200" t="str">
            <v>ЛР-3401 Г.ЛИЕПАЯ, ЛАТВИЯ ,УЛ.БРИВИБАС 93</v>
          </cell>
          <cell r="D200">
            <v>414</v>
          </cell>
          <cell r="E200">
            <v>90</v>
          </cell>
          <cell r="F200" t="str">
            <v>ФСА КИРЖАЧ</v>
          </cell>
        </row>
        <row r="201">
          <cell r="A201" t="str">
            <v>ЛАТВИЯ</v>
          </cell>
          <cell r="B201" t="str">
            <v>АО "СЕВЕРОСТАЛЬЛАТ" ДЛЯ СИА "ЮРСИМА"</v>
          </cell>
          <cell r="C201" t="str">
            <v>Г.РИГА ,УЛ.МЕДНИЕКУ,2, ЛАТВИЯ,LV-5001</v>
          </cell>
          <cell r="D201">
            <v>410</v>
          </cell>
          <cell r="E201">
            <v>45</v>
          </cell>
          <cell r="F201" t="str">
            <v>ФСА ЯРОСЛАВЛЬ</v>
          </cell>
        </row>
        <row r="202">
          <cell r="A202" t="str">
            <v>ЛАТВИЯ</v>
          </cell>
          <cell r="B202" t="str">
            <v>"РИЖСКОЕ СУДОХОДНОЕ АГЕНТСТВО" ЛАТВИЯ,Г.РИГА,УЛ.М.ПИЛС,13</v>
          </cell>
          <cell r="C202" t="str">
            <v>(ПО ПОРУЧЕНИЮ "КОЛЛИЕРС-ТРЕДИНГ,АССОЦИАТЕС" 372 ИРЛАНДИЯ, РО БОКС 3САРК ВИА ГУЕР</v>
          </cell>
          <cell r="D202">
            <v>406</v>
          </cell>
          <cell r="E202">
            <v>77</v>
          </cell>
          <cell r="F202" t="str">
            <v>ДАФ  ПЫТАЛОВО</v>
          </cell>
        </row>
        <row r="203">
          <cell r="A203" t="str">
            <v>КИТАЙ</v>
          </cell>
          <cell r="B203" t="str">
            <v>"ХУА СЯ" ТОРГОВО-ЭКОНОМИЧЕСКАЯ КОМПАНИЯ</v>
          </cell>
          <cell r="C203" t="str">
            <v>Г.МИШАНЬ УЛ.ВЭНЬ ХУА ЛУ 7 ТЕЛ:139363-9773</v>
          </cell>
          <cell r="D203">
            <v>404</v>
          </cell>
          <cell r="E203">
            <v>80</v>
          </cell>
          <cell r="F203" t="str">
            <v>ДАФ ГРОДЕКОВО</v>
          </cell>
        </row>
        <row r="204">
          <cell r="A204" t="str">
            <v>ИТАЛИЯ</v>
          </cell>
          <cell r="B204" t="str">
            <v>"КОЕКЛЕРИЧИ КАРБОМЕТАЛ СПА"</v>
          </cell>
          <cell r="C204" t="str">
            <v>ВИАЛЕ БРЕНТА,24-20139 МИЛАН,ИТАЛИЯ</v>
          </cell>
          <cell r="D204">
            <v>403</v>
          </cell>
          <cell r="E204">
            <v>45</v>
          </cell>
          <cell r="F204" t="str">
            <v>ФСА МЦЕНСК</v>
          </cell>
        </row>
        <row r="205">
          <cell r="A205" t="str">
            <v>ЛИТВА</v>
          </cell>
          <cell r="B205" t="str">
            <v>СП "ВОЛМЕТА"</v>
          </cell>
          <cell r="C205" t="str">
            <v>2005 ВИЛЬНЮС УЛ.ЖАЛЬГИРИО 90-240,ЛИТВА</v>
          </cell>
          <cell r="D205">
            <v>402</v>
          </cell>
          <cell r="E205">
            <v>55</v>
          </cell>
          <cell r="F205" t="str">
            <v>ДАФ -СОВЕТСК</v>
          </cell>
        </row>
        <row r="206">
          <cell r="A206" t="str">
            <v>ФИНЛЯНДИЯ</v>
          </cell>
          <cell r="B206" t="str">
            <v>АКЦИОНЕРНОЕ ОБЩЕСТВО"КУУСАКОСКИ"</v>
          </cell>
          <cell r="C206" t="str">
            <v>ФИНЛЯНДИЯ,Г.ЭСПОО ,ЛАСИХЮТТИ 4</v>
          </cell>
          <cell r="D206">
            <v>401</v>
          </cell>
          <cell r="E206">
            <v>79</v>
          </cell>
          <cell r="F206" t="str">
            <v>ДАФ -ВЯРТСИЛЯ</v>
          </cell>
        </row>
        <row r="207">
          <cell r="A207" t="str">
            <v>ЛАТВИЯ</v>
          </cell>
          <cell r="B207" t="str">
            <v>"ЛИЕПАЯС МЕТАЛУРГС"</v>
          </cell>
          <cell r="C207" t="str">
            <v>ЛВ-3400,Г.ЛИЕПАЯ,УЛ.БРИВИБАС,93, ЛАТВИЯ</v>
          </cell>
          <cell r="D207">
            <v>400</v>
          </cell>
          <cell r="E207">
            <v>78</v>
          </cell>
          <cell r="F207" t="str">
            <v>ФСА САРАНСК</v>
          </cell>
        </row>
        <row r="208">
          <cell r="A208" t="str">
            <v>ТУРЦИЯ</v>
          </cell>
          <cell r="B208" t="str">
            <v>"СЕЛЛКОП ИНТЕРПРАЙСИЗ ЛТД"</v>
          </cell>
          <cell r="C208" t="str">
            <v>США ВИЛМИНГТОН</v>
          </cell>
          <cell r="D208">
            <v>400</v>
          </cell>
          <cell r="E208">
            <v>58</v>
          </cell>
          <cell r="F208" t="str">
            <v>ФСА ЭЛИСТА</v>
          </cell>
        </row>
        <row r="209">
          <cell r="A209" t="str">
            <v>ЭСТОНИЯ</v>
          </cell>
          <cell r="B209" t="str">
            <v>АО "КУУСАМЕТ"</v>
          </cell>
          <cell r="C209" t="str">
            <v>ЭСТОНИЯ,ОЛИ 1,ВИИМСИ,ХАРЬЮМАА,/ДЛЯ ФИРМЫ "КУУСАКОСКИ OY"-ФИНЛЯНДИЯ/</v>
          </cell>
          <cell r="D209">
            <v>400</v>
          </cell>
          <cell r="E209">
            <v>58</v>
          </cell>
          <cell r="F209" t="str">
            <v>ДАФ СТ.ПЕЧОРЫ-ПСКОВСКИЕ</v>
          </cell>
        </row>
        <row r="210">
          <cell r="A210" t="str">
            <v>ЛАТВИЯ</v>
          </cell>
          <cell r="B210" t="str">
            <v>АО "ЛИЕПАЯС МЕТАЛУРГС"</v>
          </cell>
          <cell r="C210" t="str">
            <v>ЛАТВИЯ,Г.ЛИЕПАЯ,УЛ.БРИВИТАС,93</v>
          </cell>
          <cell r="D210">
            <v>395</v>
          </cell>
          <cell r="E210">
            <v>91</v>
          </cell>
          <cell r="F210" t="str">
            <v>ФСА Н.НОВГОРОД</v>
          </cell>
        </row>
        <row r="211">
          <cell r="A211" t="str">
            <v>КИТАЙ</v>
          </cell>
          <cell r="B211" t="str">
            <v>МАНЬЧЖУРСКАЯ КОМПАНИЯ ХУЛУНБУИРСКО-ГО АЙМАКА ПО ИМПОРТУ-ЭКСПОРТУ</v>
          </cell>
          <cell r="C211" t="str">
            <v>КНР, Г.МАНЬЧЖУРИЯ, УЛ.4-Я, 191</v>
          </cell>
          <cell r="D211">
            <v>385</v>
          </cell>
          <cell r="E211">
            <v>48</v>
          </cell>
          <cell r="F211" t="str">
            <v>ФСА Г.ЧИТА</v>
          </cell>
        </row>
        <row r="212">
          <cell r="A212" t="str">
            <v>ФИНЛЯНДИЯ</v>
          </cell>
          <cell r="B212" t="str">
            <v>АО"КУУСАКОСКИ"</v>
          </cell>
          <cell r="C212" t="str">
            <v xml:space="preserve"> ФИНЛЯНДИЯ ЭСПОО ЛАСИХЮТТИ,4</v>
          </cell>
          <cell r="D212">
            <v>383</v>
          </cell>
          <cell r="E212">
            <v>128</v>
          </cell>
          <cell r="F212" t="str">
            <v>ДАФ ЛУЖАЙКА</v>
          </cell>
        </row>
        <row r="213">
          <cell r="A213" t="str">
            <v>ЛАТВИЯ</v>
          </cell>
          <cell r="B213" t="str">
            <v>АО"ЛИЕПАЯС МЕТАЛЛУРГС"</v>
          </cell>
          <cell r="C213" t="str">
            <v>ЛАТВИЯ,Г.ЛИЕПАЯ,УЛ.БРИВИБАС,93</v>
          </cell>
          <cell r="D213">
            <v>381</v>
          </cell>
          <cell r="E213">
            <v>61</v>
          </cell>
          <cell r="F213" t="str">
            <v>ФСА ЛИВНЫ</v>
          </cell>
        </row>
        <row r="214">
          <cell r="A214" t="str">
            <v>ЛАТВИЯ</v>
          </cell>
          <cell r="B214" t="str">
            <v>ЗАВОД "ЛИЕПАЯС МЕТАЛЛУРГС"</v>
          </cell>
          <cell r="C214" t="str">
            <v>ЛВ-3401 Г.ЛИЕПАЯ,ЛАТВИЯ  УЛ.БРИВИБАС, 93</v>
          </cell>
          <cell r="D214">
            <v>366</v>
          </cell>
          <cell r="E214">
            <v>83</v>
          </cell>
          <cell r="F214" t="str">
            <v>ФСА ВЛАДИМИР</v>
          </cell>
        </row>
        <row r="215">
          <cell r="A215" t="str">
            <v>КИТАЙ</v>
          </cell>
          <cell r="B215" t="str">
            <v>МАНЬЧЖУPСКАЯ КОМПАНИЯ ПО МЕЖДУНАPОДНОМУ ТЕХ-ЭКОН.СОТPУДНИЧЕСТВУ.</v>
          </cell>
          <cell r="C215" t="str">
            <v>КHP.АPВМ.Г.МАНЬЧЖУPИЯ.УЛ.3-Я.ДОМ  "СОТPУДHИЧЕСТВО"</v>
          </cell>
          <cell r="D215">
            <v>360</v>
          </cell>
          <cell r="E215">
            <v>84</v>
          </cell>
          <cell r="F215" t="str">
            <v>ДАФ ЗАБАЙКАЛЬСК</v>
          </cell>
        </row>
        <row r="216">
          <cell r="A216" t="str">
            <v>КИТАЙ</v>
          </cell>
          <cell r="B216" t="str">
            <v>МАНЬЧЖУРСКАЯ КОМПАНИЯ ПО МЕЖДУНАР-УТЕХНИКО-ЭКОНОМИЧЕСКОМУ СОТРУДНИЧЕСТВУ</v>
          </cell>
          <cell r="C216" t="str">
            <v>КНР, Г.МАНЬЧЖУРИЯ,УЛ.ЧЕТВЕРТАЯ 88</v>
          </cell>
          <cell r="D216">
            <v>357</v>
          </cell>
          <cell r="E216">
            <v>46</v>
          </cell>
          <cell r="F216" t="str">
            <v>ДАФ ЗАБАЙКАЛЬСК</v>
          </cell>
        </row>
        <row r="217">
          <cell r="A217" t="str">
            <v>МОЛДАВИЯ</v>
          </cell>
          <cell r="B217" t="str">
            <v>АП МЕТАЛЛУРГИЧЕСКИЙ ЗАВОД</v>
          </cell>
          <cell r="C217" t="str">
            <v>279700 Г.РЫБНИЦА УЛ.ИНДУСТРИАЛЬНАЯ Д.1 МОЛДАВИЯ</v>
          </cell>
          <cell r="D217">
            <v>340</v>
          </cell>
          <cell r="E217">
            <v>67</v>
          </cell>
          <cell r="F217" t="str">
            <v>ФСА В.ВОЛОЧЕК</v>
          </cell>
        </row>
        <row r="218">
          <cell r="A218" t="str">
            <v>ЛАТВИЯ</v>
          </cell>
          <cell r="B218" t="str">
            <v>АО "ЛИЕПАЯС МЕТАЛЛУРГС"</v>
          </cell>
          <cell r="C218" t="str">
            <v>ЛАТВИЯ, Г.ЛИЕПАЯ, УЛ.БРИВИБАС, 93</v>
          </cell>
          <cell r="D218">
            <v>337</v>
          </cell>
          <cell r="E218">
            <v>67</v>
          </cell>
          <cell r="F218" t="str">
            <v>ФСА ЛИПЕЦК</v>
          </cell>
        </row>
        <row r="219">
          <cell r="A219" t="str">
            <v>ЛАТВИЯ</v>
          </cell>
          <cell r="B219" t="str">
            <v>ГАО "ЛИЕПАЯ МЕТАЛЛУРГ"</v>
          </cell>
          <cell r="C219" t="str">
            <v>ЛВ-3401,Г.ЛИЕПАЯ,УЛ.БРИВИБАС,93 ЛАТВИЯ</v>
          </cell>
          <cell r="D219">
            <v>330</v>
          </cell>
          <cell r="E219">
            <v>72</v>
          </cell>
          <cell r="F219" t="str">
            <v>ФСА ТВЕРЬ</v>
          </cell>
        </row>
        <row r="220">
          <cell r="A220" t="str">
            <v>ЛАТВИЯ</v>
          </cell>
          <cell r="B220" t="str">
            <v>АО"СЕВЕРОСТАЛЬЛАТ"</v>
          </cell>
          <cell r="C220" t="str">
            <v>ЛФ-5001,ЛАТВИЯ,Г.РИГА,УЛ.МЕДНИЕКУ 2</v>
          </cell>
          <cell r="D220">
            <v>325</v>
          </cell>
          <cell r="E220">
            <v>40</v>
          </cell>
          <cell r="F220" t="str">
            <v>ФСА ОРЕЛ</v>
          </cell>
        </row>
        <row r="221">
          <cell r="A221" t="str">
            <v>НОРВЕГИЯ</v>
          </cell>
          <cell r="B221" t="str">
            <v>"БРОДРЕН ЛОНДОН ТРЕЙД А.С."</v>
          </cell>
          <cell r="C221" t="str">
            <v>НОРВЕГИЯ,ДЛЯ "КЕЛЬВИН МЕНЕДЖМЕНТ ИНК" ПАРАИСТЕНТИЕ 7С,53650 ЛАППЕЕНРАНТА,ФИНЛЯНД</v>
          </cell>
          <cell r="D221">
            <v>320</v>
          </cell>
          <cell r="E221">
            <v>53</v>
          </cell>
          <cell r="F221" t="str">
            <v>ФСА ЛЫСЬВА</v>
          </cell>
        </row>
        <row r="222">
          <cell r="A222" t="str">
            <v>ЭСТОНИЯ</v>
          </cell>
          <cell r="B222" t="str">
            <v>АЛЬБАТРОС ЭЭСТИ АС ТАМОЖЕННЫЙ СКЛАД МЕТК</v>
          </cell>
          <cell r="C222" t="str">
            <v>ПАЛЬЯССААРЕ 28, ТАЛЛИННЭСТОНИЯ</v>
          </cell>
          <cell r="D222">
            <v>317</v>
          </cell>
          <cell r="E222">
            <v>52</v>
          </cell>
          <cell r="F222" t="str">
            <v>ДАФ ИВАНГОРОД-НАРВСКИЙ</v>
          </cell>
        </row>
        <row r="223">
          <cell r="A223" t="str">
            <v>ФИНЛЯНДИЯ</v>
          </cell>
          <cell r="B223" t="str">
            <v>ХУОЛИНТАКЕСКУС ОЙ/КУУСАКОСКИ ОЙ ДЛЯ "ЙОНАКОР ОЙ"</v>
          </cell>
          <cell r="C223" t="str">
            <v>ФИНЛЯНДИЯ</v>
          </cell>
          <cell r="D223">
            <v>315</v>
          </cell>
          <cell r="E223">
            <v>81</v>
          </cell>
          <cell r="F223" t="str">
            <v>ФСА  СТ.САПЕРНАЯ</v>
          </cell>
        </row>
        <row r="224">
          <cell r="A224" t="str">
            <v>ФИНЛЯНДИЯ</v>
          </cell>
          <cell r="B224" t="str">
            <v>"MEKOM LLC" ДЛЯ "АНСИЕН ТРЕЙДИНГ ОЮ"</v>
          </cell>
          <cell r="C224" t="str">
            <v>ПАЙВАКУММУНТИЕ 286,02210 ЭСПОО ФИНЛЯНДИЯ</v>
          </cell>
          <cell r="D224">
            <v>315</v>
          </cell>
          <cell r="E224">
            <v>70</v>
          </cell>
          <cell r="F224" t="str">
            <v>ФСА ТИХВИН</v>
          </cell>
        </row>
        <row r="225">
          <cell r="A225" t="str">
            <v>ФИНЛЯНДИЯ</v>
          </cell>
          <cell r="B225" t="str">
            <v>ФИРМА"КУУСАКОСКИ ОУ"</v>
          </cell>
          <cell r="C225" t="str">
            <v>МЕРИТУУЛЕЫНТИЕ 700,ХАСКИЫМАА 483 КОТКА ФИНЛЯНДИЯ</v>
          </cell>
          <cell r="D225">
            <v>314</v>
          </cell>
          <cell r="E225">
            <v>831</v>
          </cell>
          <cell r="F225" t="str">
            <v>СПТ КОТКА</v>
          </cell>
        </row>
        <row r="226">
          <cell r="A226" t="str">
            <v>ЛАТВИЯ</v>
          </cell>
          <cell r="B226" t="str">
            <v>АО "ЛИЕПАЯС МЕТАЛЛУРГС"</v>
          </cell>
          <cell r="C226" t="str">
            <v>ЛИЕПАЯ БРИВИБАС 93 ЛАТВИЯ</v>
          </cell>
          <cell r="D226">
            <v>312</v>
          </cell>
          <cell r="E226">
            <v>46</v>
          </cell>
          <cell r="F226" t="str">
            <v>ФСА ТУЛА</v>
          </cell>
        </row>
        <row r="227">
          <cell r="A227" t="str">
            <v>ФИНЛЯНДИЯ</v>
          </cell>
          <cell r="B227" t="str">
            <v>КУУСАКОСКИ ОУ</v>
          </cell>
          <cell r="C227" t="str">
            <v>246 ФИНЛЯНДИЯ 02781 ЕСПОО ЛАСИХЮТТИ 4</v>
          </cell>
          <cell r="D227">
            <v>311</v>
          </cell>
          <cell r="E227">
            <v>86</v>
          </cell>
          <cell r="F227" t="str">
            <v>ДАФ -СВЕТОГОРСК</v>
          </cell>
        </row>
        <row r="228">
          <cell r="A228" t="str">
            <v>ЛАТВИЯ</v>
          </cell>
          <cell r="B228" t="str">
            <v>"РИЖСКОЕ СУДОХОДНОЕ АГЕНСТВО РИСАГ"</v>
          </cell>
          <cell r="C228" t="str">
            <v>ЛАТВИЯ,Г.РИГА,УЛ.МАЗА ПИЛС,13(ПО ПОРУЧЕ-НИЮ "ИНТРАНСМЕТАЛ" ЛТД,ЛАТВИЯ,Г.РИГА,УЛ.</v>
          </cell>
          <cell r="D228">
            <v>310</v>
          </cell>
          <cell r="E228">
            <v>64</v>
          </cell>
          <cell r="F228" t="str">
            <v>ДАФ  СКАНГАЛИ</v>
          </cell>
        </row>
        <row r="229">
          <cell r="A229" t="str">
            <v>ЛИТВА</v>
          </cell>
          <cell r="B229" t="str">
            <v>АО "ЛИЕПАЯС МЕТАЛЛУРГС"</v>
          </cell>
          <cell r="C229" t="str">
            <v>ЛИЕПАЯ, УЛ.БРИВИБАС, 93, LV-3401 ЛАТВИЯ</v>
          </cell>
          <cell r="D229">
            <v>310</v>
          </cell>
          <cell r="E229">
            <v>83</v>
          </cell>
          <cell r="F229" t="str">
            <v>ФСА МЫТИЩИ</v>
          </cell>
        </row>
        <row r="230">
          <cell r="A230" t="str">
            <v>РЕСПУБЛИКА КОРЕЯ</v>
          </cell>
          <cell r="B230" t="str">
            <v>ДАЕ ИЛЬ КО.,ЛТД.,</v>
          </cell>
          <cell r="C230" t="str">
            <v>ДАЕРА-РА,КИНДЖАНГ-АП,КИНДЖАНГ-ГУН, ПУСАН,КОРЕЯ</v>
          </cell>
          <cell r="D230">
            <v>307</v>
          </cell>
          <cell r="E230">
            <v>45</v>
          </cell>
          <cell r="F230" t="str">
            <v>ФОБ П-КАМЧАТСКИЙ</v>
          </cell>
        </row>
        <row r="231">
          <cell r="A231" t="str">
            <v>КИТАЙ</v>
          </cell>
          <cell r="B231" t="str">
            <v>МАНЬЧЖУРСКАЯ КОМПАНИЯ"ХУА ЮНЬ"ПО ЭКОНОМИЧЕСКОЙ ТОРГОВЛЕ</v>
          </cell>
          <cell r="C231" t="str">
            <v>КИТАЙ Г.МАНЬЧЖУРИЯ, УЛ.ПЕРВАЯ, 47</v>
          </cell>
          <cell r="D231">
            <v>304</v>
          </cell>
          <cell r="E231">
            <v>75</v>
          </cell>
          <cell r="F231" t="str">
            <v>ДАФ ЗАБАЙКАЛЬСК</v>
          </cell>
        </row>
        <row r="232">
          <cell r="A232" t="str">
            <v>ЛАТВИЯ</v>
          </cell>
          <cell r="B232" t="str">
            <v>АО "ЛИЕПАЯС  МЕТАЛЛУРГС"</v>
          </cell>
          <cell r="C232" t="str">
            <v>LV-3401,Г.ЛИЕПАЯ,УЛ.БРИВИБАС,93   ЛАТВИЯ</v>
          </cell>
          <cell r="D232">
            <v>300</v>
          </cell>
          <cell r="E232">
            <v>62</v>
          </cell>
          <cell r="F232" t="str">
            <v>ФСА КУРСК</v>
          </cell>
        </row>
        <row r="233">
          <cell r="A233" t="str">
            <v>ЛАТВИЯ</v>
          </cell>
          <cell r="B233" t="str">
            <v>АО "ЛИЕПАЯС МЕТАЛУРГС"</v>
          </cell>
          <cell r="C233" t="str">
            <v xml:space="preserve"> ЛАТВИЯ ЛИЕПАЯ БРИВИБАС 93</v>
          </cell>
          <cell r="D233">
            <v>300</v>
          </cell>
          <cell r="E233">
            <v>79</v>
          </cell>
          <cell r="F233" t="str">
            <v>ФСА КАЗАНЬ</v>
          </cell>
        </row>
        <row r="234">
          <cell r="A234" t="str">
            <v>ЛАТВИЯ</v>
          </cell>
          <cell r="B234" t="str">
            <v>АО"ЛИЕПАЯС МЕТАЛЛУРГС"</v>
          </cell>
          <cell r="C234" t="str">
            <v>ЛАТВИЯ,Г.ЛИЕПАЯ,УЛ.БРИВИБАС,93</v>
          </cell>
          <cell r="D234">
            <v>300</v>
          </cell>
          <cell r="E234">
            <v>59</v>
          </cell>
          <cell r="F234" t="str">
            <v>ФСА ОРЕЛ</v>
          </cell>
        </row>
        <row r="235">
          <cell r="A235" t="str">
            <v>ЛИТВА</v>
          </cell>
          <cell r="B235" t="str">
            <v>"ХАНСЕН ГЕВИНДИГСИНДУСТРИ"(ПО КОНТРАКТУ С</v>
          </cell>
          <cell r="C235" t="str">
            <v>"БОНИБАН БАЛТИК")КЛАЙПЕДА,ШИЛУТЕС ПЛЯНТАС,125 ЛИТВА</v>
          </cell>
          <cell r="D235">
            <v>300</v>
          </cell>
          <cell r="E235">
            <v>55</v>
          </cell>
          <cell r="F235" t="str">
            <v>ДАФ КРАСНОЕ</v>
          </cell>
        </row>
        <row r="236">
          <cell r="A236" t="str">
            <v>РЕСПУБЛИКА КОРЕЯ</v>
          </cell>
          <cell r="B236" t="str">
            <v>"ЧУН ДЖИ СЕРВИНГ КО.,ЛТД"</v>
          </cell>
          <cell r="C236" t="str">
            <v>КОЕКС 2С-25,САМСУНГ-ДОНГ,ГАНГНАМ-ГУ, СЕУЛ,КОРЕЯ РЕСП.</v>
          </cell>
          <cell r="D236">
            <v>300</v>
          </cell>
          <cell r="E236">
            <v>83</v>
          </cell>
          <cell r="F236" t="str">
            <v>ФОБ ВЛАДИВОСТОК</v>
          </cell>
        </row>
        <row r="237">
          <cell r="A237" t="str">
            <v>ЭСТОНИЯ</v>
          </cell>
          <cell r="B237" t="str">
            <v>ГАО "ЭМЕКС" ЭСТОНИЯ,УЛ.БЕТООНИ 12,ЕЕ0014,ТАЛЛИНН</v>
          </cell>
          <cell r="C237" t="str">
            <v>(ДЛЯ "НКS ГМБХ" ГЕРМАНИЯ,ДЮССЕЛЬДОРФ,БУРГГРАФЕНШТРАССЕ,5,ХАНДЕЛЬСГЕЗЕЛЬШАФТ)</v>
          </cell>
          <cell r="D237">
            <v>300</v>
          </cell>
          <cell r="E237">
            <v>83</v>
          </cell>
          <cell r="F237" t="str">
            <v>ДАФ  ПЕЧОРЫ</v>
          </cell>
        </row>
        <row r="238">
          <cell r="A238" t="str">
            <v>ФИНЛЯНДИЯ</v>
          </cell>
          <cell r="B238" t="str">
            <v>ФИРМА "КУУСАКОСКИ ОУ"</v>
          </cell>
          <cell r="C238" t="str">
            <v>Г. ХУТТИПОЯНКУЯ 2 02780 ЕСПОО ФИНЛЯНДИЯ</v>
          </cell>
          <cell r="D238">
            <v>298</v>
          </cell>
          <cell r="E238">
            <v>600</v>
          </cell>
          <cell r="F238" t="str">
            <v>ДДУ КОТКА</v>
          </cell>
        </row>
        <row r="239">
          <cell r="A239" t="str">
            <v>ЛАТВИЯ</v>
          </cell>
          <cell r="B239" t="str">
            <v>"РИЖСКОЕ СУДОХОДНОЕ АГЕНСТВО"</v>
          </cell>
          <cell r="C239" t="str">
            <v>ЛАТВИЯ Г.РИГА УЛ.М.ПИЛС Д.13,"ИНТРАНСМЕТАЛЛ ЛТД" ЛАТВИЯ</v>
          </cell>
          <cell r="D239">
            <v>292</v>
          </cell>
          <cell r="E239">
            <v>59</v>
          </cell>
          <cell r="F239" t="str">
            <v>ДАФ  ПЫТАЛОВО</v>
          </cell>
        </row>
        <row r="240">
          <cell r="A240" t="str">
            <v>МОЛДАВИЯ</v>
          </cell>
          <cell r="B240" t="str">
            <v>АП МЕТАЛЛУРГИЧЕСКИЙ ЗАВОД</v>
          </cell>
          <cell r="C240" t="str">
            <v>279700 Г.РЫБНИЦА УЛ.ИНДУСТРИАЛЬНАЯ Д.1 МОЛДАВИЯ</v>
          </cell>
          <cell r="D240">
            <v>283</v>
          </cell>
          <cell r="E240">
            <v>63</v>
          </cell>
          <cell r="F240" t="str">
            <v>ФСА ТОРЖОК</v>
          </cell>
        </row>
        <row r="241">
          <cell r="A241" t="str">
            <v>ЛАТВИЯ</v>
          </cell>
          <cell r="B241" t="str">
            <v>ООО "ФРОДИС"</v>
          </cell>
          <cell r="C241" t="str">
            <v>Г.РИГА УЛ.УНИЯС,25 ЛАТВИЯ</v>
          </cell>
          <cell r="D241">
            <v>282</v>
          </cell>
          <cell r="E241">
            <v>45</v>
          </cell>
          <cell r="F241" t="str">
            <v>ДАФ СЕБЕЖ</v>
          </cell>
        </row>
        <row r="242">
          <cell r="A242" t="str">
            <v>КИТАЙ</v>
          </cell>
          <cell r="B242" t="str">
            <v>КОМПАНИЯ ПО ВНЕШНЕЭКОНОМИЧЕСКОМУ СОТРУДНИЧЕСТВУ ПРИ ХАРБИНСКОМ УПРАВЛЕНИИ Ж/Д "С</v>
          </cell>
          <cell r="C242" t="str">
            <v>"СОЙ ФЭН ХЭ" КИТАЙ.</v>
          </cell>
          <cell r="D242">
            <v>278</v>
          </cell>
          <cell r="E242">
            <v>63</v>
          </cell>
          <cell r="F242" t="str">
            <v>ДАФ ЗАБАЙКАЛЬСК</v>
          </cell>
        </row>
        <row r="243">
          <cell r="A243" t="str">
            <v>ЛАТВИЯ</v>
          </cell>
          <cell r="B243" t="str">
            <v>СИА "ЮРСИМА" ПО ПОРУЧЕНИЮ Ф"САЛТОМЕЛИМИТЕД" СОДРУЖ.БАГАМСКИХ ОСТРОВОВ</v>
          </cell>
          <cell r="C243" t="str">
            <v>ЛАТВИЯ,РИГА</v>
          </cell>
          <cell r="D243">
            <v>275</v>
          </cell>
          <cell r="E243">
            <v>63</v>
          </cell>
          <cell r="F243" t="str">
            <v>ФСА КАЛУГА</v>
          </cell>
        </row>
        <row r="244">
          <cell r="A244" t="str">
            <v>КИТАЙ</v>
          </cell>
          <cell r="B244" t="str">
            <v>ТОРГОВО-ЭКОНОМИЧЕСКАЯ КОМПАНИЯ</v>
          </cell>
          <cell r="C244" t="str">
            <v>ХЭЙХЭЙСКОГО МЕСТНОГО Ж/Д УПРАВЛЕНИЯ. КНР Г ХЭЙХЭ УЛ ТУН ЦЗЯН 1</v>
          </cell>
          <cell r="D244">
            <v>273</v>
          </cell>
          <cell r="E244">
            <v>90</v>
          </cell>
          <cell r="F244" t="str">
            <v>ЕХВ БЛАГОВЕЩЕНСК</v>
          </cell>
        </row>
        <row r="245">
          <cell r="A245" t="str">
            <v>ФИНЛЯНДИЯ</v>
          </cell>
          <cell r="B245" t="str">
            <v>ФИРМА "KUUSAKOSKI OY"</v>
          </cell>
          <cell r="C245" t="str">
            <v>9618111 ХЕЙНОЛА,ФИНЛЯНДИЯ</v>
          </cell>
          <cell r="D245">
            <v>273</v>
          </cell>
          <cell r="E245">
            <v>106</v>
          </cell>
          <cell r="F245" t="str">
            <v>ДАФ -БУСЛАВСКАЯ</v>
          </cell>
        </row>
        <row r="246">
          <cell r="A246" t="str">
            <v>ЭСТОНИЯ</v>
          </cell>
          <cell r="B246" t="str">
            <v>АО "ЭСТМА"</v>
          </cell>
          <cell r="C246" t="str">
            <v>САДАМА 17, ТАЛЛИННЭСТОНИЯ</v>
          </cell>
          <cell r="D246">
            <v>272</v>
          </cell>
          <cell r="E246">
            <v>635</v>
          </cell>
          <cell r="F246" t="str">
            <v>ДАФ ИВАНГОРОД-НАРВСКИЙ</v>
          </cell>
        </row>
        <row r="247">
          <cell r="A247" t="str">
            <v>ИТАЛИЯ</v>
          </cell>
          <cell r="B247" t="str">
            <v>САЛТОМ ЛИМИТЕД</v>
          </cell>
          <cell r="C247" t="str">
            <v>БАГАМСКИЕ О-ВА НАССАУ 50 ШИРЛЕЙ СТРИТ Р.О.БОКС СВ 13937</v>
          </cell>
          <cell r="D247">
            <v>270</v>
          </cell>
          <cell r="E247">
            <v>45</v>
          </cell>
          <cell r="F247" t="str">
            <v>ФСА ТУЛА</v>
          </cell>
        </row>
        <row r="248">
          <cell r="A248" t="str">
            <v>МОЛДАВИЯ</v>
          </cell>
          <cell r="B248" t="str">
            <v>АП МОЛДАВСКИЙ МЕТАЛЛУРГИЧЕСКИЙ З-Д</v>
          </cell>
          <cell r="C248" t="str">
            <v>Г.РЫБНИЦА УЛ.ИНДУСТРИАЛЬНАЯ 1  МОЛДАВИЯ</v>
          </cell>
          <cell r="D248">
            <v>270</v>
          </cell>
          <cell r="E248">
            <v>60</v>
          </cell>
          <cell r="F248" t="str">
            <v>ФСА СТ.НОВООТРАДНАЯ</v>
          </cell>
        </row>
        <row r="249">
          <cell r="A249" t="str">
            <v>ГЕРМАНИЯ</v>
          </cell>
          <cell r="B249" t="str">
            <v>"РТВ РОШТОФФХАНДЕЛЬ ГМБХ"</v>
          </cell>
          <cell r="C249" t="str">
            <v>ГЕРМАНИЯ, 52525, ХАЙНСБЕРГ, ХОХШТРАССЕ, 95 ТЕЛ.:01713732084,0203579935</v>
          </cell>
          <cell r="D249">
            <v>268</v>
          </cell>
          <cell r="E249">
            <v>4113</v>
          </cell>
          <cell r="F249" t="str">
            <v>СИП ДЮЙСБУРГ</v>
          </cell>
        </row>
        <row r="250">
          <cell r="A250" t="str">
            <v>ЛАТВИЯ</v>
          </cell>
          <cell r="B250" t="str">
            <v>ЗАВОД "ЛИЕПАЯС МЕТАЛЛУРГС"</v>
          </cell>
          <cell r="C250" t="str">
            <v>ЛАТВИЯ,Г.ЛИЕПАЯ,УЛ.БРИВИБАС,93</v>
          </cell>
          <cell r="D250">
            <v>262</v>
          </cell>
          <cell r="E250">
            <v>82</v>
          </cell>
          <cell r="F250" t="str">
            <v>ФСА МОСКВА</v>
          </cell>
        </row>
        <row r="251">
          <cell r="A251" t="str">
            <v>ЛАТВИЯ</v>
          </cell>
          <cell r="B251" t="str">
            <v>ФИРМА "INTRANSMETAL"</v>
          </cell>
          <cell r="C251" t="str">
            <v>Г.РИГА УЛ.АВИАЦИЯС 1-22 ЛАТВИЯ</v>
          </cell>
          <cell r="D251">
            <v>260</v>
          </cell>
          <cell r="E251">
            <v>46</v>
          </cell>
          <cell r="F251" t="str">
            <v>ДАФ СКАНГАЛИ</v>
          </cell>
        </row>
        <row r="252">
          <cell r="A252" t="str">
            <v>ЭСТОНИЯ</v>
          </cell>
          <cell r="B252" t="str">
            <v>ГАО "ЭМЕКС"</v>
          </cell>
          <cell r="C252" t="str">
            <v>Г ТАЛЛИНН УЛ.БЕТОНИ 12 ЕЕ0014</v>
          </cell>
          <cell r="D252">
            <v>260</v>
          </cell>
          <cell r="E252">
            <v>22</v>
          </cell>
          <cell r="F252" t="str">
            <v>ФСА ТУЛА</v>
          </cell>
        </row>
        <row r="253">
          <cell r="A253" t="str">
            <v>КИТАЙ</v>
          </cell>
          <cell r="B253" t="str">
            <v>МАНЬЧЖУРСКАЯ КОМПАНИЯ "ХУА ЮНЬ"</v>
          </cell>
          <cell r="C253" t="str">
            <v>КНР, Г.МАНЬЧЖУРИЯ,                 УЛ.2-Я МАНЬЧЖУРСКАЯ 40</v>
          </cell>
          <cell r="D253">
            <v>255</v>
          </cell>
          <cell r="E253">
            <v>75</v>
          </cell>
          <cell r="F253" t="str">
            <v>ДАФ МАНЬЧЖУРИЯ</v>
          </cell>
        </row>
        <row r="254">
          <cell r="A254" t="str">
            <v>ЭСТОНИЯ</v>
          </cell>
          <cell r="B254" t="str">
            <v>АО"КУУСАМЕТ"</v>
          </cell>
          <cell r="C254" t="str">
            <v>ОЛИ-1,ВИИМСИ,ХАРЬЮМАА,СТ.МУУГА, ЭСТОНИЯ</v>
          </cell>
          <cell r="D254">
            <v>255</v>
          </cell>
          <cell r="E254">
            <v>88</v>
          </cell>
          <cell r="F254" t="str">
            <v>ДАФ МУУГА</v>
          </cell>
        </row>
        <row r="255">
          <cell r="A255" t="str">
            <v>ЛАТВИЯ</v>
          </cell>
          <cell r="B255" t="str">
            <v>ООО "ФРОДИС" ДЛЯ INTERSEROH-HENNINGS GMBH(ГЕРМАНИЯ)</v>
          </cell>
          <cell r="C255" t="str">
            <v>Г.РИГА,УЛ.УНИЯС,25,ЛАТВИЯ</v>
          </cell>
          <cell r="D255">
            <v>254</v>
          </cell>
          <cell r="E255">
            <v>73</v>
          </cell>
          <cell r="F255" t="str">
            <v>ДАФ   ГРАНИЦА РФ</v>
          </cell>
        </row>
        <row r="256">
          <cell r="A256" t="str">
            <v>ЭСТОНИЯ</v>
          </cell>
          <cell r="B256" t="str">
            <v>АО"КУУСАМЕТ"</v>
          </cell>
          <cell r="C256" t="str">
            <v>ЭСТОНИЯ,ОЛИ-1,ВИИМСИ,ХАРЬЮМАА</v>
          </cell>
          <cell r="D256">
            <v>250</v>
          </cell>
          <cell r="E256">
            <v>64</v>
          </cell>
          <cell r="F256" t="str">
            <v>ФСА ИВАНОВО</v>
          </cell>
        </row>
        <row r="257">
          <cell r="A257" t="str">
            <v>ТУРЦИЯ</v>
          </cell>
          <cell r="B257" t="str">
            <v>DILER DEMIR CELIK END.VE TIC.A.S.</v>
          </cell>
          <cell r="C257" t="str">
            <v>TERSANE CAD.NO.46-48 DILER HAN 8000 KARAKOY ISTANBUL/TURKEY DILER OK PORT,TURKEY</v>
          </cell>
          <cell r="D257">
            <v>248</v>
          </cell>
          <cell r="E257">
            <v>95</v>
          </cell>
          <cell r="F257" t="str">
            <v>ФАС АЗОВ</v>
          </cell>
        </row>
        <row r="258">
          <cell r="A258" t="str">
            <v>ЭСТОНИЯ</v>
          </cell>
          <cell r="B258" t="str">
            <v>АО"КУУСАМЕТ"</v>
          </cell>
          <cell r="C258" t="str">
            <v>ОЛИ-1,ВИИМСИ,ХАРЬЮМАА.ЭСТОНИЯ.</v>
          </cell>
          <cell r="D258">
            <v>247</v>
          </cell>
          <cell r="E258">
            <v>72</v>
          </cell>
          <cell r="F258" t="str">
            <v>ДАФ ПЕЧОРЫ</v>
          </cell>
        </row>
        <row r="259">
          <cell r="A259" t="str">
            <v>ФИНЛЯНДИЯ</v>
          </cell>
          <cell r="B259" t="str">
            <v>"ИМАТРА СТИЛ ОУ" (ДЛЯ МЕТАЛ ОВЕРСИЗ ТРЕЙДИНГ ИНК.)</v>
          </cell>
          <cell r="C259" t="str">
            <v>ИМАТРА, ФИНЛЯНДИЯ</v>
          </cell>
          <cell r="D259">
            <v>245</v>
          </cell>
          <cell r="E259">
            <v>85</v>
          </cell>
          <cell r="F259" t="str">
            <v>ДАФ -СВЕТОГОРСК</v>
          </cell>
        </row>
        <row r="260">
          <cell r="A260" t="str">
            <v>МОЛДАВИЯ</v>
          </cell>
          <cell r="B260" t="str">
            <v>АП"МОЛДАВСКИЙ МЕТАЛЛУРГИЧЕСКИЙ ЗАВОД"</v>
          </cell>
          <cell r="C260" t="str">
            <v>279700 МОЛДАВИЯ РЫБНИЦА ИНДУСТРИАЛЬНАЯ 1</v>
          </cell>
          <cell r="D260">
            <v>242</v>
          </cell>
          <cell r="E260">
            <v>71</v>
          </cell>
          <cell r="F260" t="str">
            <v>ФСА НАЛЬЧИК</v>
          </cell>
        </row>
        <row r="261">
          <cell r="A261" t="str">
            <v>КИТАЙ</v>
          </cell>
          <cell r="B261" t="str">
            <v>ХАРБИНСКАЯ КОМПАНИЯ ВНЕШНЕЭКОНОМИЧСКИХ СВЯЗЕЙ И ВНЕШНЕЙ ТОРГОВЛИ КНР</v>
          </cell>
          <cell r="C261" t="str">
            <v>КИТАЙ Г.ХАРБИН</v>
          </cell>
          <cell r="D261">
            <v>240</v>
          </cell>
          <cell r="E261">
            <v>75</v>
          </cell>
          <cell r="F261" t="str">
            <v>ДАФ ЗАБАЙКАЛЬСК</v>
          </cell>
        </row>
        <row r="262">
          <cell r="A262" t="str">
            <v>КИТАЙ</v>
          </cell>
          <cell r="B262" t="str">
            <v>МАНЬЧЖУРСКАЯ КОМПАНИЯ ПО МЕЖДУН.ТЭС</v>
          </cell>
          <cell r="C262" t="str">
            <v>КИТАЙ Г МАHЬЧЖУРИЯ УЛ ПЯТАЯ 26</v>
          </cell>
          <cell r="D262">
            <v>240</v>
          </cell>
          <cell r="E262">
            <v>70</v>
          </cell>
          <cell r="F262" t="str">
            <v>ДАФ ЗАБАЙКАЛЬСК</v>
          </cell>
        </row>
        <row r="263">
          <cell r="A263" t="str">
            <v>МОЛДАВИЯ</v>
          </cell>
          <cell r="B263" t="str">
            <v>АП МЕТАЛЛУРГИЧЕСКИЙ ЗАВОД</v>
          </cell>
          <cell r="C263" t="str">
            <v>279700 Г.РЫБНИЦА УЛ.ИНДУСТРИАЛЬНАЯ Д.1 МОЛДАВИЯ</v>
          </cell>
          <cell r="D263">
            <v>240</v>
          </cell>
          <cell r="E263">
            <v>59</v>
          </cell>
          <cell r="F263" t="str">
            <v>ФСА РЖЕВ</v>
          </cell>
        </row>
        <row r="264">
          <cell r="A264" t="str">
            <v>МОЛДАВИЯ</v>
          </cell>
          <cell r="B264" t="str">
            <v>АП МЕТАЛЛУРГИЧЕСКИЙ ЗАВОД</v>
          </cell>
          <cell r="C264" t="str">
            <v>279700 Г.РЫБНИЦА УЛ.ИНДУСТРИАЛЬНАЯ Д.1 МОЛДАВИЯ</v>
          </cell>
          <cell r="D264">
            <v>234</v>
          </cell>
          <cell r="E264">
            <v>54</v>
          </cell>
          <cell r="F264" t="str">
            <v>ФСА БЕЖЕЦК</v>
          </cell>
        </row>
        <row r="265">
          <cell r="A265" t="str">
            <v>ФИНЛЯНДИЯ</v>
          </cell>
          <cell r="B265" t="str">
            <v>ХОВИНСААРИ Р.ОУ/РК/ГЛЕНДОРА ПЛ.12</v>
          </cell>
          <cell r="C265" t="str">
            <v>48401 Г.КОТКА,ФИНЛЯНДИЯ ДЛЯ "ГЛЕНДОРА ИНТЕРНАТИОНАЛЬ ЛТД"</v>
          </cell>
          <cell r="D265">
            <v>230</v>
          </cell>
          <cell r="E265">
            <v>68</v>
          </cell>
          <cell r="F265" t="str">
            <v>ФСА КУЗНЕЦК</v>
          </cell>
        </row>
        <row r="266">
          <cell r="A266" t="str">
            <v>ФИНЛЯНДИЯ</v>
          </cell>
          <cell r="B266" t="str">
            <v>"OUTOKUMPU ROSSIJA OY"</v>
          </cell>
          <cell r="C266" t="str">
            <v>P.O.BOX 280,FIN-02201,ESPOO ФИНЛЯНДИЯ</v>
          </cell>
          <cell r="D266">
            <v>230</v>
          </cell>
          <cell r="E266">
            <v>649</v>
          </cell>
          <cell r="F266" t="str">
            <v>ДАФ ЛУЖАЙКА</v>
          </cell>
        </row>
        <row r="267">
          <cell r="A267" t="str">
            <v>ЭСТОНИЯ</v>
          </cell>
          <cell r="B267" t="str">
            <v>АО "КУУСАМЕТ"</v>
          </cell>
          <cell r="C267" t="str">
            <v>ОЛИ-Л, ВИИМСИ, ХАРЬЮМАА ЭСТОНИЯ</v>
          </cell>
          <cell r="D267">
            <v>230</v>
          </cell>
          <cell r="E267">
            <v>52</v>
          </cell>
          <cell r="F267" t="str">
            <v>ДАФ ПЕЧОРЫ</v>
          </cell>
        </row>
        <row r="268">
          <cell r="A268" t="str">
            <v>ЛИТВА</v>
          </cell>
          <cell r="B268" t="str">
            <v>СП "ВОЛМЕТА" 2005 ВИЛЬНЮС,УЛ.ЖАЛЬГИРИО 90-240</v>
          </cell>
          <cell r="C268" t="str">
            <v>ЛИТВА</v>
          </cell>
          <cell r="D268">
            <v>228</v>
          </cell>
          <cell r="E268">
            <v>53</v>
          </cell>
          <cell r="F268" t="str">
            <v>ДАФ -ПАГЕГЯЙ</v>
          </cell>
        </row>
        <row r="269">
          <cell r="A269" t="str">
            <v>КИТАЙ</v>
          </cell>
          <cell r="B269" t="str">
            <v>РАДИОТЕЛЕВИЗИОННАЯ КОМПАНИЯ-149 ОТДЕЛ КО МПАНИИ ПРИГРАНИЧНОЙ ТОРГОВЛИ</v>
          </cell>
          <cell r="C269" t="str">
            <v>КНР,АРВМ,Г.МАНЬЧЖУРИЯ</v>
          </cell>
          <cell r="D269">
            <v>226</v>
          </cell>
          <cell r="E269">
            <v>20</v>
          </cell>
          <cell r="F269" t="str">
            <v>ДАФ МАНЬЧЖУРИЯ</v>
          </cell>
        </row>
        <row r="270">
          <cell r="A270" t="str">
            <v>ЛАТВИЯ</v>
          </cell>
          <cell r="B270" t="str">
            <v>РИЖСКОЕ СУДОХОДНОЕ АГЕНСТВО /ПО ПОРУЧ."ИНТРАНСМЕТАЛ ЛТД" ЛАТВИЯ,Г.РИГА/</v>
          </cell>
          <cell r="C270" t="str">
            <v>ЛАТВИЯ,Г.РИГА,УЛ.АВИАЦИЯС,1-22</v>
          </cell>
          <cell r="D270">
            <v>226</v>
          </cell>
          <cell r="E270">
            <v>62</v>
          </cell>
          <cell r="F270" t="str">
            <v>ДАФ  ПЫТАЛОВО</v>
          </cell>
        </row>
        <row r="271">
          <cell r="A271" t="str">
            <v>ЛАТВИЯ</v>
          </cell>
          <cell r="B271" t="str">
            <v>АО"ЛИЕПАЯС МЕТАЛЛУРГС" ПО ПОРУЧ.Ф"САЛТОМЕ ЛИМИТЕД" СОДРУЖЕСТВО БАГАМСКИХ ОСТРОВО</v>
          </cell>
          <cell r="C271" t="str">
            <v>ЛАТВИЯ,Г.ЛИЕПАЯ,УЛ.БРИВИБАС,93</v>
          </cell>
          <cell r="D271">
            <v>222</v>
          </cell>
          <cell r="E271">
            <v>64</v>
          </cell>
          <cell r="F271" t="str">
            <v>ФСА КАЛУГА</v>
          </cell>
        </row>
        <row r="272">
          <cell r="A272" t="str">
            <v>ЛАТВИЯ</v>
          </cell>
          <cell r="B272" t="str">
            <v>СИА"ЮРСИМА" ПО ПОРУЧ.Ф"САЛТОМЕ ЛИМИТЕД" СОДРУЖЕСТВО БАГАМСКИХ ОСТРОВОВ</v>
          </cell>
          <cell r="C272" t="str">
            <v>ЛАТВИЯ, РИГА</v>
          </cell>
          <cell r="D272">
            <v>220</v>
          </cell>
          <cell r="E272">
            <v>63</v>
          </cell>
          <cell r="F272" t="str">
            <v>ФСА КАЛУГА</v>
          </cell>
        </row>
        <row r="273">
          <cell r="A273" t="str">
            <v>ФИНЛЯНДИЯ</v>
          </cell>
          <cell r="B273" t="str">
            <v>"КЕЛЬВИН МЭНЭДЖМЕНТ ИНК"</v>
          </cell>
          <cell r="C273" t="str">
            <v>ПАРАИСТЕНТИЕ 7С,53650 ЛАПЕЕНРАНТА. ФИНЛЯНДИЯ.ЧЕРЕЗ ИМАТРА СТИЛ ОЮ</v>
          </cell>
          <cell r="D273">
            <v>220</v>
          </cell>
          <cell r="E273">
            <v>88</v>
          </cell>
          <cell r="F273" t="str">
            <v>ДАФ СВЕТОГОРСК-ИМАТРАНКОСКИ</v>
          </cell>
        </row>
        <row r="274">
          <cell r="A274" t="str">
            <v>ФИНЛЯНДИЯ</v>
          </cell>
          <cell r="B274" t="str">
            <v>ФИРМА "ОЙ САЙМА ЛАНС ЛТД"</v>
          </cell>
          <cell r="C274" t="str">
            <v>48101  ФИНЛЯНДИЯ КОТКА ПО БОКС 123</v>
          </cell>
          <cell r="D274">
            <v>220</v>
          </cell>
          <cell r="E274">
            <v>650</v>
          </cell>
          <cell r="F274" t="str">
            <v>ДАФ БУСЛОВСКАЯ</v>
          </cell>
        </row>
        <row r="275">
          <cell r="A275" t="str">
            <v>МОЛДАВИЯ</v>
          </cell>
          <cell r="B275" t="str">
            <v>МОЛДАВСКИЙ МЕТАЛЛУРГИЧЕСКИЙ ЗАВОД</v>
          </cell>
          <cell r="C275" t="str">
            <v>МОЛДОВА.279700,Г.РЫБНИЦА,УЛ.ИНДУСТРИАЛЬНАЯ, 1</v>
          </cell>
          <cell r="D275">
            <v>217</v>
          </cell>
          <cell r="E275">
            <v>87</v>
          </cell>
          <cell r="F275" t="str">
            <v>ФСА КЛИНЦЫ</v>
          </cell>
        </row>
        <row r="276">
          <cell r="A276" t="str">
            <v>НОРВЕГИЯ</v>
          </cell>
          <cell r="B276" t="str">
            <v>ФИРМА "БРОДР.ЛОНДОН ТРЕЙДИНГ А/С"</v>
          </cell>
          <cell r="C276" t="str">
            <v>0602 ОСЛО,МАЛЕРХАУГВН,19-23.ЧЕРЕЗ КАЛИНИНГРАДСКИЙ МОРСКОЙ ТОРГОВЫЙ ПОРТ НОРВЕГИЯ</v>
          </cell>
          <cell r="D276">
            <v>214</v>
          </cell>
          <cell r="E276">
            <v>58</v>
          </cell>
          <cell r="F276" t="str">
            <v>ФАС Г.КАЛИНИНГРАД</v>
          </cell>
        </row>
        <row r="277">
          <cell r="A277" t="str">
            <v>ФИНЛЯНДИЯ</v>
          </cell>
          <cell r="B277" t="str">
            <v>"ОУТОКУМПУ РОССИЯ ОЮ"/"ОУТОКУМПУ ПОЛАРИТ ОЮ"</v>
          </cell>
          <cell r="C277" t="str">
            <v>ФИНЛЯНДИЯ ДЛЯ КЕЛЬВИН МЭНЭДЖМЕНТ ИН ТОРНИО ПАРАИСТЕНТИЕ 7С, 53650 ЛАППЕЕНРАНТА</v>
          </cell>
          <cell r="D277">
            <v>210</v>
          </cell>
          <cell r="E277">
            <v>461</v>
          </cell>
          <cell r="F277" t="str">
            <v>ДАФ ВЯРТСИЛЯ-НИИРАЛА</v>
          </cell>
        </row>
        <row r="278">
          <cell r="A278" t="str">
            <v>ЭСТОНИЯ</v>
          </cell>
          <cell r="B278" t="str">
            <v>АО КУУСАМЕТ,ОЛИ-1,ВИИМСИ,ХАРЬЮМАА,</v>
          </cell>
          <cell r="C278" t="str">
            <v>СТ.МУУГА, ЭСТОНИЯ /ДЛЯ "КУУСАКОСКИ"/ ESPOO LASIHYTTI,4 FINLAND</v>
          </cell>
          <cell r="D278">
            <v>210</v>
          </cell>
          <cell r="E278">
            <v>86</v>
          </cell>
          <cell r="F278" t="str">
            <v>ДАФ ИВАНГОРОД</v>
          </cell>
        </row>
        <row r="279">
          <cell r="A279" t="str">
            <v>ГЕРМАНИЯ</v>
          </cell>
          <cell r="B279" t="str">
            <v>"ИНТЕРЗЕРОХЕНИНГС ГМБХ"</v>
          </cell>
          <cell r="C279" t="str">
            <v>Г.ЛЮБЕК  ГЕРМАНИЯ</v>
          </cell>
          <cell r="D279">
            <v>207</v>
          </cell>
          <cell r="E279">
            <v>60</v>
          </cell>
          <cell r="F279" t="str">
            <v>ДАФ ПОСИНЬ</v>
          </cell>
        </row>
        <row r="280">
          <cell r="A280" t="str">
            <v>ЭСТОНИЯ</v>
          </cell>
          <cell r="B280" t="str">
            <v>ГАО "ЭМЕКС" ДЛЯ "HKS GMBH"</v>
          </cell>
          <cell r="C280" t="str">
            <v>ЕЕ0014, ТАЛЛИНН, УЛ.БЕТОНИ, 12, ЭСТОНИЯ</v>
          </cell>
          <cell r="D280">
            <v>206</v>
          </cell>
          <cell r="E280">
            <v>82</v>
          </cell>
          <cell r="F280" t="str">
            <v>ДАФ ИВАНГОРОД</v>
          </cell>
        </row>
        <row r="281">
          <cell r="A281" t="str">
            <v>ФИНЛЯНДИЯ</v>
          </cell>
          <cell r="B281" t="str">
            <v>ФИРМА "КУУСАКОСКИ ОЙ"              ХУОЛИНТАКЕСКУС ОУ,МУССАЛО</v>
          </cell>
          <cell r="C281" t="str">
            <v>КОТКА, ФИНЛЯНДИЯ (ДЛЯ ФИРМЫ "ДЖЕНЕ-РАЛ ЭНТЕРПРАЙСЕЗ ЛИМИТЕД" ИРЛАНДИЯ)</v>
          </cell>
          <cell r="D281">
            <v>205</v>
          </cell>
          <cell r="E281">
            <v>1120</v>
          </cell>
          <cell r="F281" t="str">
            <v>ДАФ ВЫБОРГ</v>
          </cell>
        </row>
        <row r="282">
          <cell r="A282" t="str">
            <v>ФИНЛЯНДИЯ</v>
          </cell>
          <cell r="B282" t="str">
            <v>"НОВА АЛЛОЙС АГ"</v>
          </cell>
          <cell r="C282" t="str">
            <v>ФИНЛЯНДИЯ Г.ЛОВИСА</v>
          </cell>
          <cell r="D282">
            <v>205</v>
          </cell>
          <cell r="E282">
            <v>664</v>
          </cell>
          <cell r="F282" t="str">
            <v>ДАФ ЛУЖАЙКА</v>
          </cell>
        </row>
        <row r="283">
          <cell r="A283" t="str">
            <v>ЛАТВИЯ</v>
          </cell>
          <cell r="B283" t="str">
            <v>СИА "ЮРСИМА"(ПО ПОРУЧЕНИЮ "АНДОРРА БИЗНЕС КОММУНИКЕЙШН",АНДОРРА)</v>
          </cell>
          <cell r="C283" t="str">
            <v>ЛАТВИЯ Г.РИГА</v>
          </cell>
          <cell r="D283">
            <v>204</v>
          </cell>
          <cell r="E283">
            <v>41</v>
          </cell>
          <cell r="F283" t="str">
            <v>ФСА Г.КАЛУГА</v>
          </cell>
        </row>
        <row r="284">
          <cell r="A284" t="str">
            <v>ЛАТВИЯ</v>
          </cell>
          <cell r="B284" t="str">
            <v>ООО"ВИК И КО"</v>
          </cell>
          <cell r="C284" t="str">
            <v>РИГА САЛНАС 24-43 ЛАТВИЯ</v>
          </cell>
          <cell r="D284">
            <v>204</v>
          </cell>
          <cell r="E284">
            <v>69</v>
          </cell>
          <cell r="F284" t="str">
            <v>ФСА НОГИНСК</v>
          </cell>
        </row>
        <row r="285">
          <cell r="A285" t="str">
            <v>ЛАТВИЯ</v>
          </cell>
          <cell r="B285" t="str">
            <v>ООО "ФРОДИС"</v>
          </cell>
          <cell r="C285" t="str">
            <v>ЛАТВИЯ, Г.РИГА, УЛ.УНИЯС 25 ДЛЯ "МЕТАЛ ДИСТРИБЬЮШЕН КОМПАНИ" ИРЛАНДИЯ</v>
          </cell>
          <cell r="D285">
            <v>204</v>
          </cell>
          <cell r="E285">
            <v>72</v>
          </cell>
          <cell r="F285" t="str">
            <v>ДАФ ПОСИНЬ</v>
          </cell>
        </row>
        <row r="286">
          <cell r="A286" t="str">
            <v>МОЛДАВИЯ</v>
          </cell>
          <cell r="B286" t="str">
            <v>АП МЕТАЛЛУРГИЧЕСКИЙ ЗАВОД</v>
          </cell>
          <cell r="C286" t="str">
            <v>279700 Г.РЫБНИЦА УЛ.ИНДУСТРИАЛЬНАЯ Д.1 МОЛДАВИЯ</v>
          </cell>
          <cell r="D286">
            <v>204</v>
          </cell>
          <cell r="E286">
            <v>52</v>
          </cell>
          <cell r="F286" t="str">
            <v>ФСА КИМРЫ</v>
          </cell>
        </row>
        <row r="287">
          <cell r="A287" t="str">
            <v>ФИНЛЯНДИЯ</v>
          </cell>
          <cell r="B287" t="str">
            <v>"БРОДРЕН ЛОНДОН ТРЭЙДИНГ А.С.",  НОРВЕГИЯ, ДЛЯ "КЕЛЬВИН МЭНЭДЖМЕНТ ИНК"</v>
          </cell>
          <cell r="C287" t="str">
            <v>ФИНЛЯНДИЯ ПАРАИСТЕНТИЕ 7С, 53650 ЛАППЕЕНРАНТА</v>
          </cell>
          <cell r="D287">
            <v>204</v>
          </cell>
          <cell r="E287">
            <v>54</v>
          </cell>
          <cell r="F287" t="str">
            <v>ФСА СОЛИКАМСК</v>
          </cell>
        </row>
        <row r="288">
          <cell r="A288" t="str">
            <v>ЭСТОНИЯ</v>
          </cell>
          <cell r="B288" t="str">
            <v>ГАО "ЭМЕКС" ЭСТОНИЯ,Г.ТАЛЛИНН,УЛ.БЕТООНИ 12,ЕЕ0014</v>
          </cell>
          <cell r="C288" t="str">
            <v>(ПО ПОРУЧЕНИЮ ФИРМЫ "ХКС ГМБХ",ГЕРМАНИЯ,40545,ДЮССЕЛЬДОРФ,ХАНДЕЛЬГЕЗЕЛЬШАФТ, БУР</v>
          </cell>
          <cell r="D288">
            <v>204</v>
          </cell>
          <cell r="E288">
            <v>81</v>
          </cell>
          <cell r="F288" t="str">
            <v>ДАФ  ПЕЧОРЫ</v>
          </cell>
        </row>
        <row r="289">
          <cell r="A289" t="str">
            <v>КИТАЙ</v>
          </cell>
          <cell r="B289" t="str">
            <v>"ПЭЙ-Я"ТОРГОВО-ЭКОНОМИЧЕСКАЯ ПРОИЗВОДСТВЕННАЯ КОМПАНИЯ</v>
          </cell>
          <cell r="C289" t="str">
            <v>Г.ДУНИН УЛ.ДЖУН ХУА 54</v>
          </cell>
          <cell r="D289">
            <v>203</v>
          </cell>
          <cell r="E289">
            <v>145</v>
          </cell>
          <cell r="F289" t="str">
            <v>ДАФ ДУНИН</v>
          </cell>
        </row>
        <row r="290">
          <cell r="A290" t="str">
            <v>НОРВЕГИЯ</v>
          </cell>
          <cell r="B290" t="str">
            <v>АО "КУСАКОСКИ ОУ"</v>
          </cell>
          <cell r="C290" t="str">
            <v>ЭСПОО, ФИНЛЯНДИЯ</v>
          </cell>
          <cell r="D290">
            <v>202</v>
          </cell>
          <cell r="E290">
            <v>68</v>
          </cell>
          <cell r="F290" t="str">
            <v>ФАС -АРХАНГЕЛЬСК</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ow r="1">
          <cell r="A1" t="str">
            <v xml:space="preserve"> </v>
          </cell>
        </row>
      </sheetData>
      <sheetData sheetId="170">
        <row r="1">
          <cell r="A1">
            <v>0</v>
          </cell>
        </row>
      </sheetData>
      <sheetData sheetId="171">
        <row r="1">
          <cell r="A1" t="str">
            <v>ООО ДТЭК РА</v>
          </cell>
        </row>
      </sheetData>
      <sheetData sheetId="172">
        <row r="1">
          <cell r="A1">
            <v>0</v>
          </cell>
        </row>
      </sheetData>
      <sheetData sheetId="173">
        <row r="1">
          <cell r="A1" t="str">
            <v>ООО "НПЦ ДТЭК"</v>
          </cell>
        </row>
      </sheetData>
      <sheetData sheetId="174">
        <row r="1">
          <cell r="A1">
            <v>0</v>
          </cell>
        </row>
      </sheetData>
      <sheetData sheetId="175">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76">
        <row r="2">
          <cell r="A2" t="str">
            <v xml:space="preserve">   Децентрализованные поставки  -   Угольный блок </v>
          </cell>
        </row>
      </sheetData>
      <sheetData sheetId="177"/>
      <sheetData sheetId="178"/>
      <sheetData sheetId="179"/>
      <sheetData sheetId="180"/>
      <sheetData sheetId="181"/>
      <sheetData sheetId="182"/>
      <sheetData sheetId="183"/>
      <sheetData sheetId="184">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85"/>
      <sheetData sheetId="1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дм (2)"/>
      <sheetName val="земля"/>
      <sheetName val="Кадри"/>
      <sheetName val="канц"/>
      <sheetName val="інф"/>
      <sheetName val="єк (2)"/>
      <sheetName val="одяг"/>
      <sheetName val="связь"/>
      <sheetName val="компод"/>
      <sheetName val="проезд"/>
      <sheetName val="пож"/>
      <sheetName val="стор"/>
      <sheetName val="страх"/>
      <sheetName val="дез"/>
      <sheetName val="харч_06"/>
      <sheetName val="банк"/>
      <sheetName val="лит"/>
      <sheetName val="мусор"/>
      <sheetName val="цив"/>
      <sheetName val="тех"/>
      <sheetName val="інш витрати"/>
      <sheetName val="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банк"/>
      <sheetName val="дез"/>
      <sheetName val="связь"/>
      <sheetName val="компод"/>
      <sheetName val="пож"/>
      <sheetName val="проезд"/>
      <sheetName val="стра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sheetName val="експл"/>
      <sheetName val="812"/>
      <sheetName val="макет 430"/>
      <sheetName val="операц"/>
      <sheetName val="assump"/>
    </sheetNames>
    <sheetDataSet>
      <sheetData sheetId="0" refreshError="1"/>
      <sheetData sheetId="1" refreshError="1"/>
      <sheetData sheetId="2" refreshError="1">
        <row r="7">
          <cell r="AB7" t="str">
            <v>тис.грн.</v>
          </cell>
        </row>
        <row r="8">
          <cell r="I8" t="str">
            <v>Скоригований план 2006 року</v>
          </cell>
          <cell r="J8" t="str">
            <v>Очікуване</v>
          </cell>
          <cell r="K8" t="str">
            <v>Звіт</v>
          </cell>
          <cell r="L8" t="str">
            <v>Проект</v>
          </cell>
          <cell r="N8" t="str">
            <v>січень</v>
          </cell>
          <cell r="O8" t="str">
            <v>лютий</v>
          </cell>
          <cell r="P8" t="str">
            <v>березень</v>
          </cell>
          <cell r="R8" t="str">
            <v>квітень</v>
          </cell>
          <cell r="S8" t="str">
            <v>травень</v>
          </cell>
          <cell r="T8" t="str">
            <v>червень</v>
          </cell>
          <cell r="V8" t="str">
            <v>липень</v>
          </cell>
          <cell r="W8" t="str">
            <v>серпень</v>
          </cell>
          <cell r="X8" t="str">
            <v>вересень</v>
          </cell>
          <cell r="Z8" t="str">
            <v>жовтень</v>
          </cell>
          <cell r="AB8" t="str">
            <v>грудень</v>
          </cell>
        </row>
        <row r="9">
          <cell r="J9" t="str">
            <v xml:space="preserve">виконання </v>
          </cell>
          <cell r="K9" t="str">
            <v>9 міс.</v>
          </cell>
          <cell r="L9" t="str">
            <v>плану</v>
          </cell>
          <cell r="N9" t="str">
            <v>плану</v>
          </cell>
          <cell r="O9" t="str">
            <v>плану</v>
          </cell>
          <cell r="P9" t="str">
            <v>плану</v>
          </cell>
          <cell r="R9" t="str">
            <v>плану</v>
          </cell>
          <cell r="S9" t="str">
            <v>плану</v>
          </cell>
          <cell r="T9" t="str">
            <v>плану</v>
          </cell>
          <cell r="V9" t="str">
            <v>плану</v>
          </cell>
          <cell r="W9" t="str">
            <v>плану</v>
          </cell>
          <cell r="X9" t="str">
            <v>плану</v>
          </cell>
          <cell r="Z9" t="str">
            <v>плану</v>
          </cell>
          <cell r="AB9" t="str">
            <v>плану</v>
          </cell>
        </row>
        <row r="10">
          <cell r="J10" t="str">
            <v>2006 року</v>
          </cell>
          <cell r="K10" t="str">
            <v>2006 року</v>
          </cell>
          <cell r="L10" t="str">
            <v>на 2007 рік</v>
          </cell>
          <cell r="N10" t="str">
            <v>на 2007 рік</v>
          </cell>
          <cell r="O10" t="str">
            <v>на 2007 рік</v>
          </cell>
          <cell r="P10" t="str">
            <v>на 2007 рік</v>
          </cell>
          <cell r="R10" t="str">
            <v>на 2007 рік</v>
          </cell>
          <cell r="S10" t="str">
            <v>на 2007 рік</v>
          </cell>
          <cell r="T10" t="str">
            <v>на 2007 рік</v>
          </cell>
          <cell r="V10" t="str">
            <v>на 2007 рік</v>
          </cell>
          <cell r="W10" t="str">
            <v>на 2007 рік</v>
          </cell>
          <cell r="X10" t="str">
            <v>на 2007 рік</v>
          </cell>
          <cell r="Z10" t="str">
            <v>на 2007 рік</v>
          </cell>
          <cell r="AB10" t="str">
            <v>на 2007 рік</v>
          </cell>
        </row>
        <row r="11">
          <cell r="I11">
            <v>95843.1</v>
          </cell>
          <cell r="J11">
            <v>87308</v>
          </cell>
          <cell r="K11">
            <v>61656.2</v>
          </cell>
          <cell r="L11">
            <v>113787.6</v>
          </cell>
          <cell r="N11">
            <v>8396.7000000000007</v>
          </cell>
          <cell r="O11">
            <v>8516.7999999999993</v>
          </cell>
          <cell r="P11">
            <v>8973.5</v>
          </cell>
          <cell r="R11">
            <v>9088.7000000000007</v>
          </cell>
          <cell r="S11">
            <v>9542.1</v>
          </cell>
          <cell r="T11">
            <v>9850.6</v>
          </cell>
          <cell r="V11">
            <v>9594.7999999999993</v>
          </cell>
          <cell r="W11">
            <v>9678.7999999999993</v>
          </cell>
          <cell r="X11">
            <v>9850</v>
          </cell>
          <cell r="Z11">
            <v>9926</v>
          </cell>
          <cell r="AB11">
            <v>10639.3</v>
          </cell>
        </row>
        <row r="12">
          <cell r="K12">
            <v>0</v>
          </cell>
          <cell r="L12">
            <v>0</v>
          </cell>
        </row>
        <row r="13">
          <cell r="I13">
            <v>49696</v>
          </cell>
          <cell r="J13">
            <v>49634.8</v>
          </cell>
          <cell r="K13">
            <v>36255</v>
          </cell>
          <cell r="L13">
            <v>60026.7</v>
          </cell>
          <cell r="N13">
            <v>5017.3999999999996</v>
          </cell>
          <cell r="O13">
            <v>5004</v>
          </cell>
          <cell r="P13">
            <v>4987.7</v>
          </cell>
          <cell r="R13">
            <v>4833.1000000000004</v>
          </cell>
          <cell r="S13">
            <v>4828.5</v>
          </cell>
          <cell r="T13">
            <v>4838.7</v>
          </cell>
          <cell r="V13">
            <v>4693.3</v>
          </cell>
          <cell r="W13">
            <v>4757.1000000000004</v>
          </cell>
          <cell r="X13">
            <v>4885.8</v>
          </cell>
          <cell r="Z13">
            <v>5111.8</v>
          </cell>
          <cell r="AB13">
            <v>5830.3</v>
          </cell>
        </row>
        <row r="14">
          <cell r="I14">
            <v>400</v>
          </cell>
          <cell r="J14">
            <v>440</v>
          </cell>
          <cell r="K14">
            <v>301.60000000000002</v>
          </cell>
          <cell r="L14">
            <v>550</v>
          </cell>
          <cell r="N14">
            <v>46</v>
          </cell>
          <cell r="O14">
            <v>46</v>
          </cell>
          <cell r="P14">
            <v>46</v>
          </cell>
          <cell r="R14">
            <v>46</v>
          </cell>
          <cell r="S14">
            <v>46</v>
          </cell>
          <cell r="T14">
            <v>46</v>
          </cell>
          <cell r="V14">
            <v>45</v>
          </cell>
          <cell r="W14">
            <v>46</v>
          </cell>
          <cell r="X14">
            <v>46</v>
          </cell>
          <cell r="Z14">
            <v>45</v>
          </cell>
          <cell r="AB14">
            <v>46</v>
          </cell>
        </row>
        <row r="15">
          <cell r="I15">
            <v>400</v>
          </cell>
          <cell r="J15">
            <v>440</v>
          </cell>
          <cell r="K15">
            <v>301.60000000000002</v>
          </cell>
          <cell r="L15">
            <v>550</v>
          </cell>
          <cell r="N15">
            <v>46</v>
          </cell>
          <cell r="O15">
            <v>46</v>
          </cell>
          <cell r="P15">
            <v>46</v>
          </cell>
          <cell r="R15">
            <v>46</v>
          </cell>
          <cell r="S15">
            <v>46</v>
          </cell>
          <cell r="T15">
            <v>46</v>
          </cell>
          <cell r="V15">
            <v>45</v>
          </cell>
          <cell r="W15">
            <v>46</v>
          </cell>
          <cell r="X15">
            <v>46</v>
          </cell>
          <cell r="Z15">
            <v>45</v>
          </cell>
          <cell r="AB15">
            <v>46</v>
          </cell>
        </row>
        <row r="16">
          <cell r="I16">
            <v>0</v>
          </cell>
          <cell r="K16">
            <v>0</v>
          </cell>
          <cell r="L16">
            <v>0</v>
          </cell>
        </row>
        <row r="17">
          <cell r="I17">
            <v>0</v>
          </cell>
          <cell r="K17">
            <v>0</v>
          </cell>
          <cell r="L17">
            <v>0</v>
          </cell>
        </row>
        <row r="18">
          <cell r="I18">
            <v>0</v>
          </cell>
          <cell r="K18">
            <v>0</v>
          </cell>
          <cell r="L18">
            <v>0</v>
          </cell>
        </row>
        <row r="19">
          <cell r="I19">
            <v>0</v>
          </cell>
          <cell r="K19">
            <v>0</v>
          </cell>
          <cell r="L19">
            <v>0</v>
          </cell>
        </row>
        <row r="20">
          <cell r="I20">
            <v>0</v>
          </cell>
          <cell r="K20">
            <v>0</v>
          </cell>
          <cell r="L20">
            <v>0</v>
          </cell>
        </row>
        <row r="21">
          <cell r="I21">
            <v>8499.1</v>
          </cell>
          <cell r="J21">
            <v>8499.1</v>
          </cell>
          <cell r="K21">
            <v>5928</v>
          </cell>
          <cell r="L21">
            <v>12262.3</v>
          </cell>
          <cell r="N21">
            <v>974.7</v>
          </cell>
          <cell r="O21">
            <v>984.4</v>
          </cell>
          <cell r="P21">
            <v>982.7</v>
          </cell>
          <cell r="R21">
            <v>893.5</v>
          </cell>
          <cell r="S21">
            <v>901.3</v>
          </cell>
          <cell r="T21">
            <v>922.1</v>
          </cell>
          <cell r="V21">
            <v>807</v>
          </cell>
          <cell r="W21">
            <v>862.5</v>
          </cell>
          <cell r="X21">
            <v>961.6</v>
          </cell>
          <cell r="Z21">
            <v>1122.0999999999999</v>
          </cell>
          <cell r="AB21">
            <v>1631.2</v>
          </cell>
        </row>
        <row r="22">
          <cell r="I22">
            <v>167.1</v>
          </cell>
          <cell r="J22">
            <v>114.9</v>
          </cell>
          <cell r="K22">
            <v>88.7</v>
          </cell>
          <cell r="L22">
            <v>127.1</v>
          </cell>
          <cell r="N22">
            <v>9.3000000000000007</v>
          </cell>
          <cell r="O22">
            <v>9.9</v>
          </cell>
          <cell r="P22">
            <v>11.4</v>
          </cell>
          <cell r="R22">
            <v>9.8000000000000007</v>
          </cell>
          <cell r="S22">
            <v>11.2</v>
          </cell>
          <cell r="T22">
            <v>10.7</v>
          </cell>
          <cell r="V22">
            <v>10.4</v>
          </cell>
          <cell r="W22">
            <v>10.8</v>
          </cell>
          <cell r="X22">
            <v>10.4</v>
          </cell>
          <cell r="Z22">
            <v>11</v>
          </cell>
          <cell r="AB22">
            <v>10.8</v>
          </cell>
        </row>
        <row r="23">
          <cell r="I23">
            <v>3268.1</v>
          </cell>
          <cell r="J23">
            <v>3268.1</v>
          </cell>
          <cell r="K23">
            <v>2259.1</v>
          </cell>
          <cell r="L23">
            <v>4537</v>
          </cell>
          <cell r="N23">
            <v>360.6</v>
          </cell>
          <cell r="O23">
            <v>364.2</v>
          </cell>
          <cell r="P23">
            <v>363.6</v>
          </cell>
          <cell r="R23">
            <v>330.6</v>
          </cell>
          <cell r="S23">
            <v>333.5</v>
          </cell>
          <cell r="T23">
            <v>341.2</v>
          </cell>
          <cell r="V23">
            <v>298.60000000000002</v>
          </cell>
          <cell r="W23">
            <v>319.10000000000002</v>
          </cell>
          <cell r="X23">
            <v>355.8</v>
          </cell>
          <cell r="Z23">
            <v>415.2</v>
          </cell>
          <cell r="AB23">
            <v>603.5</v>
          </cell>
        </row>
        <row r="24">
          <cell r="I24">
            <v>220</v>
          </cell>
          <cell r="J24">
            <v>270</v>
          </cell>
          <cell r="K24">
            <v>198</v>
          </cell>
          <cell r="L24">
            <v>273</v>
          </cell>
          <cell r="N24">
            <v>30</v>
          </cell>
          <cell r="O24">
            <v>27</v>
          </cell>
          <cell r="P24">
            <v>29</v>
          </cell>
          <cell r="R24">
            <v>25</v>
          </cell>
          <cell r="S24">
            <v>20</v>
          </cell>
          <cell r="T24">
            <v>15</v>
          </cell>
          <cell r="V24">
            <v>14</v>
          </cell>
          <cell r="W24">
            <v>13</v>
          </cell>
          <cell r="X24">
            <v>13</v>
          </cell>
          <cell r="Z24">
            <v>27</v>
          </cell>
          <cell r="AB24">
            <v>30</v>
          </cell>
        </row>
        <row r="25">
          <cell r="I25">
            <v>862.4</v>
          </cell>
          <cell r="J25">
            <v>862.4</v>
          </cell>
          <cell r="K25">
            <v>582.9</v>
          </cell>
          <cell r="L25">
            <v>1178.0999999999999</v>
          </cell>
          <cell r="N25">
            <v>90.4</v>
          </cell>
          <cell r="O25">
            <v>89.4</v>
          </cell>
          <cell r="P25">
            <v>92.7</v>
          </cell>
          <cell r="R25">
            <v>89.8</v>
          </cell>
          <cell r="S25">
            <v>92.2</v>
          </cell>
          <cell r="T25">
            <v>92.4</v>
          </cell>
          <cell r="V25">
            <v>87.8</v>
          </cell>
          <cell r="W25">
            <v>90.3</v>
          </cell>
          <cell r="X25">
            <v>94.4</v>
          </cell>
          <cell r="Z25">
            <v>104.7</v>
          </cell>
          <cell r="AB25">
            <v>143.6</v>
          </cell>
        </row>
        <row r="26">
          <cell r="I26">
            <v>325.7</v>
          </cell>
          <cell r="J26">
            <v>325.7</v>
          </cell>
          <cell r="K26">
            <v>212.9</v>
          </cell>
          <cell r="L26">
            <v>435.7</v>
          </cell>
          <cell r="N26">
            <v>33.4</v>
          </cell>
          <cell r="O26">
            <v>33.1</v>
          </cell>
          <cell r="P26">
            <v>34.299999999999997</v>
          </cell>
          <cell r="R26">
            <v>33.200000000000003</v>
          </cell>
          <cell r="S26">
            <v>34.1</v>
          </cell>
          <cell r="T26">
            <v>34.200000000000003</v>
          </cell>
          <cell r="V26">
            <v>32.5</v>
          </cell>
          <cell r="W26">
            <v>33.4</v>
          </cell>
          <cell r="X26">
            <v>34.9</v>
          </cell>
          <cell r="Z26">
            <v>38.700000000000003</v>
          </cell>
          <cell r="AB26">
            <v>53.1</v>
          </cell>
        </row>
        <row r="27">
          <cell r="I27">
            <v>24049</v>
          </cell>
          <cell r="J27">
            <v>23950</v>
          </cell>
          <cell r="K27">
            <v>17831.8</v>
          </cell>
          <cell r="L27">
            <v>28240</v>
          </cell>
          <cell r="N27">
            <v>2456</v>
          </cell>
          <cell r="O27">
            <v>2433</v>
          </cell>
          <cell r="P27">
            <v>2411</v>
          </cell>
          <cell r="R27">
            <v>2389</v>
          </cell>
          <cell r="S27">
            <v>2374</v>
          </cell>
          <cell r="T27">
            <v>2358</v>
          </cell>
          <cell r="V27">
            <v>2343</v>
          </cell>
          <cell r="W27">
            <v>2327</v>
          </cell>
          <cell r="X27">
            <v>2312</v>
          </cell>
          <cell r="Z27">
            <v>2297</v>
          </cell>
          <cell r="AB27">
            <v>2261</v>
          </cell>
        </row>
        <row r="28">
          <cell r="I28">
            <v>11904.6</v>
          </cell>
          <cell r="J28">
            <v>11904.6</v>
          </cell>
          <cell r="K28">
            <v>8852</v>
          </cell>
          <cell r="L28">
            <v>12423.5</v>
          </cell>
          <cell r="N28">
            <v>1017</v>
          </cell>
          <cell r="O28">
            <v>1017</v>
          </cell>
          <cell r="P28">
            <v>1017</v>
          </cell>
          <cell r="R28">
            <v>1016.2</v>
          </cell>
          <cell r="S28">
            <v>1016.2</v>
          </cell>
          <cell r="T28">
            <v>1019.1</v>
          </cell>
          <cell r="V28">
            <v>1055</v>
          </cell>
          <cell r="W28">
            <v>1055</v>
          </cell>
          <cell r="X28">
            <v>1057.7</v>
          </cell>
          <cell r="Z28">
            <v>1051.0999999999999</v>
          </cell>
          <cell r="AB28">
            <v>1051.0999999999999</v>
          </cell>
        </row>
        <row r="29">
          <cell r="I29">
            <v>5.6</v>
          </cell>
          <cell r="J29">
            <v>5.6</v>
          </cell>
          <cell r="K29">
            <v>0</v>
          </cell>
          <cell r="L29">
            <v>5.6</v>
          </cell>
          <cell r="T29">
            <v>2.8</v>
          </cell>
          <cell r="X29">
            <v>2.8</v>
          </cell>
        </row>
        <row r="30">
          <cell r="I30">
            <v>11899</v>
          </cell>
          <cell r="J30">
            <v>11899</v>
          </cell>
          <cell r="K30">
            <v>8852</v>
          </cell>
          <cell r="L30">
            <v>12417.9</v>
          </cell>
          <cell r="N30">
            <v>1017</v>
          </cell>
          <cell r="O30">
            <v>1017</v>
          </cell>
          <cell r="P30">
            <v>1017</v>
          </cell>
          <cell r="R30">
            <v>1016.2</v>
          </cell>
          <cell r="S30">
            <v>1016.2</v>
          </cell>
          <cell r="T30">
            <v>1016.3</v>
          </cell>
          <cell r="V30">
            <v>1055</v>
          </cell>
          <cell r="W30">
            <v>1055</v>
          </cell>
          <cell r="X30">
            <v>1054.9000000000001</v>
          </cell>
          <cell r="Z30">
            <v>1051.0999999999999</v>
          </cell>
          <cell r="AB30">
            <v>1051.0999999999999</v>
          </cell>
        </row>
        <row r="31">
          <cell r="I31">
            <v>0</v>
          </cell>
          <cell r="K31">
            <v>0</v>
          </cell>
          <cell r="L31">
            <v>0</v>
          </cell>
        </row>
        <row r="32">
          <cell r="I32">
            <v>0</v>
          </cell>
          <cell r="K32">
            <v>0</v>
          </cell>
          <cell r="L32">
            <v>0</v>
          </cell>
        </row>
        <row r="33">
          <cell r="I33">
            <v>0</v>
          </cell>
          <cell r="K33">
            <v>0</v>
          </cell>
          <cell r="L33">
            <v>0</v>
          </cell>
        </row>
        <row r="34">
          <cell r="I34">
            <v>46147.1</v>
          </cell>
          <cell r="J34">
            <v>37673.199999999997</v>
          </cell>
          <cell r="K34">
            <v>25401.200000000001</v>
          </cell>
          <cell r="L34">
            <v>53760.9</v>
          </cell>
          <cell r="N34">
            <v>3379.3</v>
          </cell>
          <cell r="O34">
            <v>3512.8</v>
          </cell>
          <cell r="P34">
            <v>3985.8</v>
          </cell>
          <cell r="R34">
            <v>4255.6000000000004</v>
          </cell>
          <cell r="S34">
            <v>4713.6000000000004</v>
          </cell>
          <cell r="T34">
            <v>5011.8999999999996</v>
          </cell>
          <cell r="V34">
            <v>4901.5</v>
          </cell>
          <cell r="W34">
            <v>4921.7</v>
          </cell>
          <cell r="X34">
            <v>4964.2</v>
          </cell>
          <cell r="Z34">
            <v>4814.2</v>
          </cell>
          <cell r="AB34">
            <v>4809</v>
          </cell>
        </row>
        <row r="35">
          <cell r="I35">
            <v>9744.5</v>
          </cell>
          <cell r="J35">
            <v>9623.7000000000007</v>
          </cell>
          <cell r="K35">
            <v>6825.7</v>
          </cell>
          <cell r="L35">
            <v>12178.5</v>
          </cell>
          <cell r="N35">
            <v>995.4</v>
          </cell>
          <cell r="O35">
            <v>1003.5</v>
          </cell>
          <cell r="P35">
            <v>1080</v>
          </cell>
          <cell r="R35">
            <v>1035.5999999999999</v>
          </cell>
          <cell r="S35">
            <v>981.2</v>
          </cell>
          <cell r="T35">
            <v>911</v>
          </cell>
          <cell r="V35">
            <v>827</v>
          </cell>
          <cell r="W35">
            <v>812.3</v>
          </cell>
          <cell r="X35">
            <v>898.4</v>
          </cell>
          <cell r="Z35">
            <v>1069.7</v>
          </cell>
          <cell r="AB35">
            <v>1468.1</v>
          </cell>
        </row>
        <row r="36">
          <cell r="I36">
            <v>6450.8</v>
          </cell>
          <cell r="J36">
            <v>6377.5</v>
          </cell>
          <cell r="K36">
            <v>4569.1000000000004</v>
          </cell>
          <cell r="L36">
            <v>8133.6</v>
          </cell>
          <cell r="N36">
            <v>666.2</v>
          </cell>
          <cell r="O36">
            <v>672.6</v>
          </cell>
          <cell r="P36">
            <v>721.6</v>
          </cell>
          <cell r="R36">
            <v>692.9</v>
          </cell>
          <cell r="S36">
            <v>654</v>
          </cell>
          <cell r="T36">
            <v>606.1</v>
          </cell>
          <cell r="V36">
            <v>546.4</v>
          </cell>
          <cell r="W36">
            <v>537.20000000000005</v>
          </cell>
          <cell r="X36">
            <v>597.20000000000005</v>
          </cell>
          <cell r="Z36">
            <v>716.3</v>
          </cell>
          <cell r="AB36">
            <v>988.2</v>
          </cell>
        </row>
        <row r="37">
          <cell r="I37">
            <v>41.2</v>
          </cell>
          <cell r="J37">
            <v>37.200000000000003</v>
          </cell>
          <cell r="K37">
            <v>29.1</v>
          </cell>
          <cell r="L37">
            <v>35.4</v>
          </cell>
          <cell r="N37">
            <v>2.4</v>
          </cell>
          <cell r="O37">
            <v>2.9</v>
          </cell>
          <cell r="P37">
            <v>3.4</v>
          </cell>
          <cell r="R37">
            <v>3.9</v>
          </cell>
          <cell r="S37">
            <v>3.4</v>
          </cell>
          <cell r="T37">
            <v>3.4</v>
          </cell>
          <cell r="V37">
            <v>2.8</v>
          </cell>
          <cell r="W37">
            <v>2.8</v>
          </cell>
          <cell r="X37">
            <v>2.8</v>
          </cell>
          <cell r="Z37">
            <v>2.4</v>
          </cell>
          <cell r="AB37">
            <v>2.9</v>
          </cell>
        </row>
        <row r="38">
          <cell r="I38">
            <v>2397.4</v>
          </cell>
          <cell r="J38">
            <v>2359</v>
          </cell>
          <cell r="K38">
            <v>1678.8</v>
          </cell>
          <cell r="L38">
            <v>3009.6</v>
          </cell>
          <cell r="N38">
            <v>246.5</v>
          </cell>
          <cell r="O38">
            <v>248.9</v>
          </cell>
          <cell r="P38">
            <v>267</v>
          </cell>
          <cell r="R38">
            <v>256.39999999999998</v>
          </cell>
          <cell r="S38">
            <v>242</v>
          </cell>
          <cell r="T38">
            <v>224.3</v>
          </cell>
          <cell r="V38">
            <v>202.2</v>
          </cell>
          <cell r="W38">
            <v>198.8</v>
          </cell>
          <cell r="X38">
            <v>221</v>
          </cell>
          <cell r="Z38">
            <v>265</v>
          </cell>
          <cell r="AB38">
            <v>365.6</v>
          </cell>
        </row>
        <row r="39">
          <cell r="I39">
            <v>107</v>
          </cell>
          <cell r="J39">
            <v>80</v>
          </cell>
          <cell r="K39">
            <v>56.8</v>
          </cell>
          <cell r="L39">
            <v>86</v>
          </cell>
          <cell r="N39">
            <v>9</v>
          </cell>
          <cell r="O39">
            <v>8</v>
          </cell>
          <cell r="P39">
            <v>9</v>
          </cell>
          <cell r="R39">
            <v>7</v>
          </cell>
          <cell r="S39">
            <v>6</v>
          </cell>
          <cell r="T39">
            <v>5</v>
          </cell>
          <cell r="V39">
            <v>6</v>
          </cell>
          <cell r="W39">
            <v>5</v>
          </cell>
          <cell r="X39">
            <v>5</v>
          </cell>
          <cell r="Z39">
            <v>8</v>
          </cell>
          <cell r="AB39">
            <v>9</v>
          </cell>
        </row>
        <row r="40">
          <cell r="I40">
            <v>477.7</v>
          </cell>
          <cell r="J40">
            <v>512.70000000000005</v>
          </cell>
          <cell r="K40">
            <v>324.39999999999998</v>
          </cell>
          <cell r="L40">
            <v>601.4</v>
          </cell>
          <cell r="N40">
            <v>46.9</v>
          </cell>
          <cell r="O40">
            <v>47.5</v>
          </cell>
          <cell r="P40">
            <v>51.1</v>
          </cell>
          <cell r="R40">
            <v>49.2</v>
          </cell>
          <cell r="S40">
            <v>49.5</v>
          </cell>
          <cell r="T40">
            <v>47.6</v>
          </cell>
          <cell r="V40">
            <v>45.7</v>
          </cell>
          <cell r="W40">
            <v>44.9</v>
          </cell>
          <cell r="X40">
            <v>46.3</v>
          </cell>
          <cell r="Z40">
            <v>51.1</v>
          </cell>
          <cell r="AB40">
            <v>69.599999999999994</v>
          </cell>
        </row>
        <row r="41">
          <cell r="I41">
            <v>180.4</v>
          </cell>
          <cell r="J41">
            <v>187.3</v>
          </cell>
          <cell r="K41">
            <v>117.9</v>
          </cell>
          <cell r="L41">
            <v>222.5</v>
          </cell>
          <cell r="N41">
            <v>17.399999999999999</v>
          </cell>
          <cell r="O41">
            <v>17.600000000000001</v>
          </cell>
          <cell r="P41">
            <v>18.899999999999999</v>
          </cell>
          <cell r="R41">
            <v>18.2</v>
          </cell>
          <cell r="S41">
            <v>18.3</v>
          </cell>
          <cell r="T41">
            <v>17.600000000000001</v>
          </cell>
          <cell r="V41">
            <v>16.899999999999999</v>
          </cell>
          <cell r="W41">
            <v>16.600000000000001</v>
          </cell>
          <cell r="X41">
            <v>17.100000000000001</v>
          </cell>
          <cell r="Z41">
            <v>18.899999999999999</v>
          </cell>
          <cell r="AB41">
            <v>25.8</v>
          </cell>
        </row>
        <row r="42">
          <cell r="I42">
            <v>90</v>
          </cell>
          <cell r="J42">
            <v>70</v>
          </cell>
          <cell r="K42">
            <v>49.6</v>
          </cell>
          <cell r="L42">
            <v>90</v>
          </cell>
          <cell r="N42">
            <v>7</v>
          </cell>
          <cell r="O42">
            <v>6</v>
          </cell>
          <cell r="P42">
            <v>9</v>
          </cell>
          <cell r="R42">
            <v>8</v>
          </cell>
          <cell r="S42">
            <v>8</v>
          </cell>
          <cell r="T42">
            <v>7</v>
          </cell>
          <cell r="V42">
            <v>7</v>
          </cell>
          <cell r="W42">
            <v>7</v>
          </cell>
          <cell r="X42">
            <v>9</v>
          </cell>
          <cell r="Z42">
            <v>8</v>
          </cell>
          <cell r="AB42">
            <v>7</v>
          </cell>
        </row>
        <row r="43">
          <cell r="I43">
            <v>1087</v>
          </cell>
          <cell r="J43">
            <v>985</v>
          </cell>
          <cell r="K43">
            <v>739.3</v>
          </cell>
          <cell r="L43">
            <v>884</v>
          </cell>
          <cell r="N43">
            <v>77</v>
          </cell>
          <cell r="O43">
            <v>75</v>
          </cell>
          <cell r="P43">
            <v>75</v>
          </cell>
          <cell r="R43">
            <v>75</v>
          </cell>
          <cell r="S43">
            <v>75</v>
          </cell>
          <cell r="T43">
            <v>74</v>
          </cell>
          <cell r="V43">
            <v>73</v>
          </cell>
          <cell r="W43">
            <v>73</v>
          </cell>
          <cell r="X43">
            <v>73</v>
          </cell>
          <cell r="Z43">
            <v>72</v>
          </cell>
          <cell r="AB43">
            <v>71</v>
          </cell>
        </row>
        <row r="44">
          <cell r="I44">
            <v>174</v>
          </cell>
          <cell r="J44">
            <v>800</v>
          </cell>
          <cell r="K44">
            <v>335</v>
          </cell>
          <cell r="L44">
            <v>450</v>
          </cell>
          <cell r="N44">
            <v>36</v>
          </cell>
          <cell r="O44">
            <v>36</v>
          </cell>
          <cell r="P44">
            <v>37</v>
          </cell>
          <cell r="R44">
            <v>37</v>
          </cell>
          <cell r="S44">
            <v>36</v>
          </cell>
          <cell r="T44">
            <v>36</v>
          </cell>
          <cell r="V44">
            <v>36</v>
          </cell>
          <cell r="W44">
            <v>36</v>
          </cell>
          <cell r="X44">
            <v>36</v>
          </cell>
          <cell r="Z44">
            <v>43</v>
          </cell>
          <cell r="AB44">
            <v>38</v>
          </cell>
        </row>
        <row r="45">
          <cell r="I45">
            <v>136</v>
          </cell>
          <cell r="J45">
            <v>127</v>
          </cell>
          <cell r="K45">
            <v>94.4</v>
          </cell>
          <cell r="L45">
            <v>53</v>
          </cell>
          <cell r="N45">
            <v>6</v>
          </cell>
          <cell r="O45">
            <v>6</v>
          </cell>
          <cell r="P45">
            <v>6</v>
          </cell>
          <cell r="R45">
            <v>5</v>
          </cell>
          <cell r="S45">
            <v>5</v>
          </cell>
          <cell r="T45">
            <v>4</v>
          </cell>
          <cell r="V45">
            <v>4</v>
          </cell>
          <cell r="W45">
            <v>4</v>
          </cell>
          <cell r="X45">
            <v>4</v>
          </cell>
          <cell r="Z45">
            <v>3</v>
          </cell>
          <cell r="AB45">
            <v>3</v>
          </cell>
        </row>
        <row r="46">
          <cell r="I46">
            <v>2125.4</v>
          </cell>
          <cell r="J46">
            <v>2103.6999999999998</v>
          </cell>
          <cell r="K46">
            <v>1333.3</v>
          </cell>
          <cell r="L46">
            <v>2347</v>
          </cell>
          <cell r="N46">
            <v>249.6</v>
          </cell>
          <cell r="O46">
            <v>237.7</v>
          </cell>
          <cell r="P46">
            <v>227.8</v>
          </cell>
          <cell r="R46">
            <v>176.3</v>
          </cell>
          <cell r="S46">
            <v>151.5</v>
          </cell>
          <cell r="T46">
            <v>152.5</v>
          </cell>
          <cell r="V46">
            <v>142.5</v>
          </cell>
          <cell r="W46">
            <v>144.5</v>
          </cell>
          <cell r="X46">
            <v>149.5</v>
          </cell>
          <cell r="Z46">
            <v>208.1</v>
          </cell>
          <cell r="AB46">
            <v>261</v>
          </cell>
        </row>
        <row r="47">
          <cell r="I47">
            <v>650</v>
          </cell>
          <cell r="J47">
            <v>650</v>
          </cell>
          <cell r="K47">
            <v>336.6</v>
          </cell>
          <cell r="L47">
            <v>729</v>
          </cell>
          <cell r="N47">
            <v>114</v>
          </cell>
          <cell r="O47">
            <v>101</v>
          </cell>
          <cell r="P47">
            <v>95</v>
          </cell>
          <cell r="R47">
            <v>45</v>
          </cell>
          <cell r="S47">
            <v>19</v>
          </cell>
          <cell r="T47">
            <v>16</v>
          </cell>
          <cell r="V47">
            <v>13</v>
          </cell>
          <cell r="W47">
            <v>13</v>
          </cell>
          <cell r="X47">
            <v>17</v>
          </cell>
          <cell r="Z47">
            <v>73</v>
          </cell>
          <cell r="AB47">
            <v>118</v>
          </cell>
        </row>
        <row r="48">
          <cell r="I48">
            <v>116</v>
          </cell>
          <cell r="J48">
            <v>166</v>
          </cell>
          <cell r="K48">
            <v>111.7</v>
          </cell>
          <cell r="L48">
            <v>242</v>
          </cell>
          <cell r="N48">
            <v>24</v>
          </cell>
          <cell r="O48">
            <v>24</v>
          </cell>
          <cell r="P48">
            <v>19</v>
          </cell>
          <cell r="R48">
            <v>19</v>
          </cell>
          <cell r="S48">
            <v>16</v>
          </cell>
          <cell r="T48">
            <v>17</v>
          </cell>
          <cell r="V48">
            <v>17</v>
          </cell>
          <cell r="W48">
            <v>18</v>
          </cell>
          <cell r="X48">
            <v>18</v>
          </cell>
          <cell r="Z48">
            <v>22</v>
          </cell>
          <cell r="AB48">
            <v>25</v>
          </cell>
        </row>
        <row r="49">
          <cell r="I49">
            <v>104</v>
          </cell>
          <cell r="J49">
            <v>73</v>
          </cell>
          <cell r="K49">
            <v>46.4</v>
          </cell>
          <cell r="L49">
            <v>111</v>
          </cell>
          <cell r="N49">
            <v>9</v>
          </cell>
          <cell r="O49">
            <v>9</v>
          </cell>
          <cell r="P49">
            <v>9.1</v>
          </cell>
          <cell r="R49">
            <v>9.3000000000000007</v>
          </cell>
          <cell r="S49">
            <v>9.5</v>
          </cell>
          <cell r="T49">
            <v>9.5</v>
          </cell>
          <cell r="V49">
            <v>9.5</v>
          </cell>
          <cell r="W49">
            <v>9.5</v>
          </cell>
          <cell r="X49">
            <v>9.5</v>
          </cell>
          <cell r="Z49">
            <v>9.1</v>
          </cell>
          <cell r="AB49">
            <v>9</v>
          </cell>
        </row>
        <row r="50">
          <cell r="I50">
            <v>19</v>
          </cell>
          <cell r="J50">
            <v>19</v>
          </cell>
          <cell r="K50">
            <v>9.6999999999999993</v>
          </cell>
          <cell r="L50">
            <v>19</v>
          </cell>
          <cell r="S50">
            <v>4</v>
          </cell>
          <cell r="T50">
            <v>5</v>
          </cell>
          <cell r="AB50">
            <v>5</v>
          </cell>
        </row>
        <row r="51">
          <cell r="I51">
            <v>1181</v>
          </cell>
          <cell r="J51">
            <v>1140.3</v>
          </cell>
          <cell r="K51">
            <v>802.4</v>
          </cell>
          <cell r="L51">
            <v>1181</v>
          </cell>
          <cell r="N51">
            <v>98</v>
          </cell>
          <cell r="O51">
            <v>98</v>
          </cell>
          <cell r="P51">
            <v>99</v>
          </cell>
          <cell r="R51">
            <v>98</v>
          </cell>
          <cell r="S51">
            <v>98</v>
          </cell>
          <cell r="T51">
            <v>99</v>
          </cell>
          <cell r="V51">
            <v>98</v>
          </cell>
          <cell r="W51">
            <v>99</v>
          </cell>
          <cell r="X51">
            <v>99</v>
          </cell>
          <cell r="Z51">
            <v>98</v>
          </cell>
          <cell r="AB51">
            <v>99</v>
          </cell>
        </row>
        <row r="52">
          <cell r="I52">
            <v>13.4</v>
          </cell>
          <cell r="J52">
            <v>13.4</v>
          </cell>
          <cell r="K52">
            <v>8</v>
          </cell>
          <cell r="L52">
            <v>23</v>
          </cell>
          <cell r="N52">
            <v>1.6</v>
          </cell>
          <cell r="O52">
            <v>1.7</v>
          </cell>
          <cell r="P52">
            <v>1.7</v>
          </cell>
          <cell r="R52">
            <v>2</v>
          </cell>
          <cell r="S52">
            <v>2</v>
          </cell>
          <cell r="T52">
            <v>2</v>
          </cell>
          <cell r="V52">
            <v>2</v>
          </cell>
          <cell r="W52">
            <v>2</v>
          </cell>
          <cell r="X52">
            <v>2</v>
          </cell>
          <cell r="Z52">
            <v>2</v>
          </cell>
          <cell r="AB52">
            <v>2</v>
          </cell>
        </row>
        <row r="53">
          <cell r="I53">
            <v>0</v>
          </cell>
          <cell r="K53">
            <v>0</v>
          </cell>
          <cell r="L53">
            <v>0</v>
          </cell>
        </row>
        <row r="54">
          <cell r="I54">
            <v>42</v>
          </cell>
          <cell r="J54">
            <v>42</v>
          </cell>
          <cell r="K54">
            <v>18.5</v>
          </cell>
          <cell r="L54">
            <v>42</v>
          </cell>
          <cell r="N54">
            <v>3</v>
          </cell>
          <cell r="O54">
            <v>4</v>
          </cell>
          <cell r="P54">
            <v>4</v>
          </cell>
          <cell r="R54">
            <v>3</v>
          </cell>
          <cell r="S54">
            <v>3</v>
          </cell>
          <cell r="T54">
            <v>4</v>
          </cell>
          <cell r="V54">
            <v>3</v>
          </cell>
          <cell r="W54">
            <v>3</v>
          </cell>
          <cell r="X54">
            <v>4</v>
          </cell>
          <cell r="Z54">
            <v>4</v>
          </cell>
          <cell r="AB54">
            <v>3</v>
          </cell>
        </row>
        <row r="55">
          <cell r="I55">
            <v>0</v>
          </cell>
          <cell r="K55">
            <v>0</v>
          </cell>
          <cell r="L55">
            <v>0</v>
          </cell>
        </row>
        <row r="56">
          <cell r="I56">
            <v>87.4</v>
          </cell>
          <cell r="J56">
            <v>87.4</v>
          </cell>
          <cell r="K56">
            <v>50</v>
          </cell>
          <cell r="L56">
            <v>100</v>
          </cell>
          <cell r="P56">
            <v>100</v>
          </cell>
        </row>
        <row r="57">
          <cell r="I57">
            <v>22475</v>
          </cell>
          <cell r="J57">
            <v>14089.6</v>
          </cell>
          <cell r="K57">
            <v>9485.2999999999993</v>
          </cell>
          <cell r="L57">
            <v>24447.599999999999</v>
          </cell>
          <cell r="N57">
            <v>948.2</v>
          </cell>
          <cell r="O57">
            <v>1077.3</v>
          </cell>
          <cell r="P57">
            <v>1343.8</v>
          </cell>
          <cell r="R57">
            <v>1846.6</v>
          </cell>
          <cell r="S57">
            <v>2338.9</v>
          </cell>
          <cell r="T57">
            <v>2772.1</v>
          </cell>
          <cell r="V57">
            <v>2835.8</v>
          </cell>
          <cell r="W57">
            <v>2844.4</v>
          </cell>
          <cell r="X57">
            <v>2638.1</v>
          </cell>
          <cell r="Z57">
            <v>2294.6</v>
          </cell>
          <cell r="AB57">
            <v>1609.6</v>
          </cell>
        </row>
        <row r="58">
          <cell r="I58">
            <v>10994</v>
          </cell>
          <cell r="J58">
            <v>6000</v>
          </cell>
          <cell r="K58">
            <v>3662.5</v>
          </cell>
          <cell r="L58">
            <v>11448.1</v>
          </cell>
          <cell r="N58">
            <v>150</v>
          </cell>
          <cell r="O58">
            <v>310</v>
          </cell>
          <cell r="P58">
            <v>450</v>
          </cell>
          <cell r="R58">
            <v>770</v>
          </cell>
          <cell r="S58">
            <v>1150</v>
          </cell>
          <cell r="T58">
            <v>1560</v>
          </cell>
          <cell r="V58">
            <v>1620</v>
          </cell>
          <cell r="W58">
            <v>1630</v>
          </cell>
          <cell r="X58">
            <v>1375</v>
          </cell>
          <cell r="Z58">
            <v>1021</v>
          </cell>
          <cell r="AB58">
            <v>622.1</v>
          </cell>
        </row>
        <row r="59">
          <cell r="I59">
            <v>11481</v>
          </cell>
          <cell r="J59">
            <v>8089.6</v>
          </cell>
          <cell r="K59">
            <v>5822.8</v>
          </cell>
          <cell r="L59">
            <v>12999.5</v>
          </cell>
          <cell r="N59">
            <v>798.2</v>
          </cell>
          <cell r="O59">
            <v>767.3</v>
          </cell>
          <cell r="P59">
            <v>893.8</v>
          </cell>
          <cell r="R59">
            <v>1076.5999999999999</v>
          </cell>
          <cell r="S59">
            <v>1188.9000000000001</v>
          </cell>
          <cell r="T59">
            <v>1212.0999999999999</v>
          </cell>
          <cell r="V59">
            <v>1215.8</v>
          </cell>
          <cell r="W59">
            <v>1214.4000000000001</v>
          </cell>
          <cell r="X59">
            <v>1263.0999999999999</v>
          </cell>
          <cell r="Z59">
            <v>1273.5999999999999</v>
          </cell>
          <cell r="AB59">
            <v>987.5</v>
          </cell>
        </row>
        <row r="60">
          <cell r="I60">
            <v>7295</v>
          </cell>
          <cell r="J60">
            <v>4000</v>
          </cell>
          <cell r="K60">
            <v>2891.2</v>
          </cell>
          <cell r="L60">
            <v>8223.9</v>
          </cell>
          <cell r="N60">
            <v>406</v>
          </cell>
          <cell r="O60">
            <v>406</v>
          </cell>
          <cell r="P60">
            <v>506</v>
          </cell>
          <cell r="R60">
            <v>670</v>
          </cell>
          <cell r="S60">
            <v>770</v>
          </cell>
          <cell r="T60">
            <v>821</v>
          </cell>
          <cell r="V60">
            <v>871</v>
          </cell>
          <cell r="W60">
            <v>870</v>
          </cell>
          <cell r="X60">
            <v>870</v>
          </cell>
          <cell r="Z60">
            <v>870</v>
          </cell>
          <cell r="AB60">
            <v>457.9</v>
          </cell>
        </row>
        <row r="61">
          <cell r="I61">
            <v>3056</v>
          </cell>
          <cell r="J61">
            <v>2986</v>
          </cell>
          <cell r="K61">
            <v>2140.5</v>
          </cell>
          <cell r="L61">
            <v>3486</v>
          </cell>
          <cell r="N61">
            <v>286.3</v>
          </cell>
          <cell r="O61">
            <v>263.7</v>
          </cell>
          <cell r="P61">
            <v>283.10000000000002</v>
          </cell>
          <cell r="R61">
            <v>296.8</v>
          </cell>
          <cell r="S61">
            <v>305.8</v>
          </cell>
          <cell r="T61">
            <v>285.5</v>
          </cell>
          <cell r="V61">
            <v>251.7</v>
          </cell>
          <cell r="W61">
            <v>251.4</v>
          </cell>
          <cell r="X61">
            <v>286.89999999999998</v>
          </cell>
          <cell r="Z61">
            <v>294.60000000000002</v>
          </cell>
          <cell r="AB61">
            <v>386.6</v>
          </cell>
        </row>
        <row r="62">
          <cell r="I62">
            <v>0</v>
          </cell>
          <cell r="K62">
            <v>0</v>
          </cell>
          <cell r="L62">
            <v>0</v>
          </cell>
        </row>
        <row r="63">
          <cell r="I63">
            <v>1130</v>
          </cell>
          <cell r="J63">
            <v>1103.5999999999999</v>
          </cell>
          <cell r="K63">
            <v>791.1</v>
          </cell>
          <cell r="L63">
            <v>1289.5999999999999</v>
          </cell>
          <cell r="N63">
            <v>105.9</v>
          </cell>
          <cell r="O63">
            <v>97.6</v>
          </cell>
          <cell r="P63">
            <v>104.7</v>
          </cell>
          <cell r="R63">
            <v>109.8</v>
          </cell>
          <cell r="S63">
            <v>113.1</v>
          </cell>
          <cell r="T63">
            <v>105.6</v>
          </cell>
          <cell r="V63">
            <v>93.1</v>
          </cell>
          <cell r="W63">
            <v>93</v>
          </cell>
          <cell r="X63">
            <v>106.2</v>
          </cell>
          <cell r="Z63">
            <v>109</v>
          </cell>
          <cell r="AB63">
            <v>143</v>
          </cell>
        </row>
        <row r="64">
          <cell r="I64">
            <v>0</v>
          </cell>
          <cell r="K64">
            <v>0</v>
          </cell>
          <cell r="L64">
            <v>0</v>
          </cell>
        </row>
        <row r="65">
          <cell r="I65">
            <v>0</v>
          </cell>
          <cell r="K65">
            <v>0</v>
          </cell>
          <cell r="L65">
            <v>0</v>
          </cell>
        </row>
        <row r="66">
          <cell r="I66">
            <v>0</v>
          </cell>
          <cell r="K66">
            <v>0</v>
          </cell>
          <cell r="L66">
            <v>0</v>
          </cell>
        </row>
        <row r="67">
          <cell r="I67">
            <v>225</v>
          </cell>
          <cell r="J67">
            <v>175</v>
          </cell>
          <cell r="K67">
            <v>89.6</v>
          </cell>
          <cell r="L67">
            <v>225</v>
          </cell>
          <cell r="N67">
            <v>19</v>
          </cell>
          <cell r="O67">
            <v>19</v>
          </cell>
          <cell r="P67">
            <v>19</v>
          </cell>
          <cell r="R67">
            <v>19</v>
          </cell>
          <cell r="S67">
            <v>19</v>
          </cell>
          <cell r="T67">
            <v>18</v>
          </cell>
          <cell r="V67">
            <v>19</v>
          </cell>
          <cell r="W67">
            <v>19</v>
          </cell>
          <cell r="X67">
            <v>18</v>
          </cell>
          <cell r="Z67">
            <v>18</v>
          </cell>
          <cell r="AB67">
            <v>19</v>
          </cell>
        </row>
        <row r="68">
          <cell r="I68">
            <v>871.2</v>
          </cell>
          <cell r="J68">
            <v>844.7</v>
          </cell>
          <cell r="K68">
            <v>534</v>
          </cell>
          <cell r="L68">
            <v>1083</v>
          </cell>
          <cell r="N68">
            <v>84.5</v>
          </cell>
          <cell r="O68">
            <v>83.7</v>
          </cell>
          <cell r="P68">
            <v>85.7</v>
          </cell>
          <cell r="R68">
            <v>108.3</v>
          </cell>
          <cell r="S68">
            <v>102.4</v>
          </cell>
          <cell r="T68">
            <v>102.9</v>
          </cell>
          <cell r="V68">
            <v>93.4</v>
          </cell>
          <cell r="W68">
            <v>94.8</v>
          </cell>
          <cell r="X68">
            <v>98.2</v>
          </cell>
          <cell r="Z68">
            <v>71.7</v>
          </cell>
          <cell r="AB68">
            <v>82.4</v>
          </cell>
        </row>
        <row r="69">
          <cell r="I69">
            <v>102.3</v>
          </cell>
          <cell r="J69">
            <v>97</v>
          </cell>
          <cell r="K69">
            <v>73</v>
          </cell>
          <cell r="L69">
            <v>177.3</v>
          </cell>
          <cell r="N69">
            <v>14.7</v>
          </cell>
          <cell r="O69">
            <v>14.8</v>
          </cell>
          <cell r="P69">
            <v>16.100000000000001</v>
          </cell>
          <cell r="R69">
            <v>15.2</v>
          </cell>
          <cell r="S69">
            <v>12.3</v>
          </cell>
          <cell r="T69">
            <v>12.8</v>
          </cell>
          <cell r="V69">
            <v>11.7</v>
          </cell>
          <cell r="W69">
            <v>12</v>
          </cell>
          <cell r="X69">
            <v>13.7</v>
          </cell>
          <cell r="Z69">
            <v>15.5</v>
          </cell>
          <cell r="AB69">
            <v>22.1</v>
          </cell>
        </row>
        <row r="70">
          <cell r="I70">
            <v>1</v>
          </cell>
          <cell r="J70">
            <v>1</v>
          </cell>
          <cell r="K70">
            <v>0</v>
          </cell>
          <cell r="L70">
            <v>0</v>
          </cell>
        </row>
        <row r="71">
          <cell r="I71">
            <v>41.1</v>
          </cell>
          <cell r="J71">
            <v>35.9</v>
          </cell>
          <cell r="K71">
            <v>26.4</v>
          </cell>
          <cell r="L71">
            <v>65.599999999999994</v>
          </cell>
          <cell r="N71">
            <v>5.4</v>
          </cell>
          <cell r="O71">
            <v>5.5</v>
          </cell>
          <cell r="P71">
            <v>6</v>
          </cell>
          <cell r="R71">
            <v>5.6</v>
          </cell>
          <cell r="S71">
            <v>4.5999999999999996</v>
          </cell>
          <cell r="T71">
            <v>4.7</v>
          </cell>
          <cell r="V71">
            <v>4.3</v>
          </cell>
          <cell r="W71">
            <v>4.4000000000000004</v>
          </cell>
          <cell r="X71">
            <v>5.0999999999999996</v>
          </cell>
          <cell r="Z71">
            <v>5.7</v>
          </cell>
          <cell r="AB71">
            <v>8.1999999999999993</v>
          </cell>
        </row>
        <row r="72">
          <cell r="I72">
            <v>18</v>
          </cell>
          <cell r="J72">
            <v>2</v>
          </cell>
          <cell r="K72">
            <v>1.3</v>
          </cell>
          <cell r="L72">
            <v>2</v>
          </cell>
          <cell r="N72">
            <v>1</v>
          </cell>
        </row>
        <row r="73">
          <cell r="I73">
            <v>7.4</v>
          </cell>
          <cell r="J73">
            <v>7.4</v>
          </cell>
          <cell r="K73">
            <v>5.0999999999999996</v>
          </cell>
          <cell r="L73">
            <v>13.1</v>
          </cell>
          <cell r="N73">
            <v>1</v>
          </cell>
          <cell r="O73">
            <v>1</v>
          </cell>
          <cell r="P73">
            <v>1.2</v>
          </cell>
          <cell r="R73">
            <v>1.1000000000000001</v>
          </cell>
          <cell r="S73">
            <v>1.1000000000000001</v>
          </cell>
          <cell r="T73">
            <v>1</v>
          </cell>
          <cell r="V73">
            <v>1</v>
          </cell>
          <cell r="W73">
            <v>1</v>
          </cell>
          <cell r="X73">
            <v>1</v>
          </cell>
          <cell r="Z73">
            <v>1.1000000000000001</v>
          </cell>
          <cell r="AB73">
            <v>1.5</v>
          </cell>
        </row>
        <row r="74">
          <cell r="I74">
            <v>3.4</v>
          </cell>
          <cell r="J74">
            <v>3.4</v>
          </cell>
          <cell r="K74">
            <v>2.6</v>
          </cell>
          <cell r="L74">
            <v>5</v>
          </cell>
          <cell r="N74">
            <v>0.4</v>
          </cell>
          <cell r="O74">
            <v>0.4</v>
          </cell>
          <cell r="P74">
            <v>0.4</v>
          </cell>
          <cell r="R74">
            <v>0.4</v>
          </cell>
          <cell r="S74">
            <v>0.4</v>
          </cell>
          <cell r="T74">
            <v>0.4</v>
          </cell>
          <cell r="V74">
            <v>0.4</v>
          </cell>
          <cell r="W74">
            <v>0.4</v>
          </cell>
          <cell r="X74">
            <v>0.4</v>
          </cell>
          <cell r="Z74">
            <v>0.4</v>
          </cell>
          <cell r="AB74">
            <v>0.6</v>
          </cell>
        </row>
        <row r="75">
          <cell r="I75">
            <v>698</v>
          </cell>
          <cell r="J75">
            <v>698</v>
          </cell>
          <cell r="K75">
            <v>425.6</v>
          </cell>
          <cell r="L75">
            <v>820</v>
          </cell>
          <cell r="N75">
            <v>62</v>
          </cell>
          <cell r="O75">
            <v>62</v>
          </cell>
          <cell r="P75">
            <v>62</v>
          </cell>
          <cell r="R75">
            <v>86</v>
          </cell>
          <cell r="S75">
            <v>84</v>
          </cell>
          <cell r="T75">
            <v>84</v>
          </cell>
          <cell r="V75">
            <v>76</v>
          </cell>
          <cell r="W75">
            <v>77</v>
          </cell>
          <cell r="X75">
            <v>78</v>
          </cell>
          <cell r="Z75">
            <v>49</v>
          </cell>
          <cell r="AB75">
            <v>50</v>
          </cell>
        </row>
        <row r="76">
          <cell r="I76">
            <v>5095.6000000000004</v>
          </cell>
          <cell r="J76">
            <v>5247.5</v>
          </cell>
          <cell r="K76">
            <v>3469.9</v>
          </cell>
          <cell r="L76">
            <v>6672.5</v>
          </cell>
          <cell r="N76">
            <v>561.29999999999995</v>
          </cell>
          <cell r="O76">
            <v>571.20000000000005</v>
          </cell>
          <cell r="P76">
            <v>584.6</v>
          </cell>
          <cell r="R76">
            <v>516.70000000000005</v>
          </cell>
          <cell r="S76">
            <v>548.6</v>
          </cell>
          <cell r="T76">
            <v>502.1</v>
          </cell>
          <cell r="V76">
            <v>441.6</v>
          </cell>
          <cell r="W76">
            <v>454.4</v>
          </cell>
          <cell r="X76">
            <v>522.29999999999995</v>
          </cell>
          <cell r="Z76">
            <v>599.70000000000005</v>
          </cell>
          <cell r="AB76">
            <v>779.4</v>
          </cell>
        </row>
        <row r="77">
          <cell r="I77">
            <v>3362.6</v>
          </cell>
          <cell r="J77">
            <v>3334.1</v>
          </cell>
          <cell r="K77">
            <v>2285</v>
          </cell>
          <cell r="L77">
            <v>4444.3999999999996</v>
          </cell>
          <cell r="N77">
            <v>374</v>
          </cell>
          <cell r="O77">
            <v>382.1</v>
          </cell>
          <cell r="P77">
            <v>389.2</v>
          </cell>
          <cell r="R77">
            <v>343.8</v>
          </cell>
          <cell r="S77">
            <v>365.8</v>
          </cell>
          <cell r="T77">
            <v>334.1</v>
          </cell>
          <cell r="V77">
            <v>290.7</v>
          </cell>
          <cell r="W77">
            <v>299.60000000000002</v>
          </cell>
          <cell r="X77">
            <v>348.2</v>
          </cell>
          <cell r="Z77">
            <v>401.2</v>
          </cell>
          <cell r="AB77">
            <v>522.20000000000005</v>
          </cell>
        </row>
        <row r="78">
          <cell r="I78">
            <v>29.5</v>
          </cell>
          <cell r="J78">
            <v>27.9</v>
          </cell>
          <cell r="K78">
            <v>23.5</v>
          </cell>
          <cell r="L78">
            <v>50.8</v>
          </cell>
          <cell r="N78">
            <v>3.5</v>
          </cell>
          <cell r="O78">
            <v>4.8</v>
          </cell>
          <cell r="P78">
            <v>5.3</v>
          </cell>
          <cell r="R78">
            <v>3.8</v>
          </cell>
          <cell r="S78">
            <v>4.3</v>
          </cell>
          <cell r="T78">
            <v>3.8</v>
          </cell>
          <cell r="V78">
            <v>4.3</v>
          </cell>
          <cell r="W78">
            <v>4.8</v>
          </cell>
          <cell r="X78">
            <v>4.7</v>
          </cell>
          <cell r="Z78">
            <v>4.2</v>
          </cell>
          <cell r="AB78">
            <v>3.6</v>
          </cell>
        </row>
        <row r="79">
          <cell r="I79">
            <v>1273.5999999999999</v>
          </cell>
          <cell r="J79">
            <v>1261.8</v>
          </cell>
          <cell r="K79">
            <v>864.2</v>
          </cell>
          <cell r="L79">
            <v>1644.4</v>
          </cell>
          <cell r="N79">
            <v>138.4</v>
          </cell>
          <cell r="O79">
            <v>141.4</v>
          </cell>
          <cell r="P79">
            <v>144</v>
          </cell>
          <cell r="R79">
            <v>127.2</v>
          </cell>
          <cell r="S79">
            <v>135.30000000000001</v>
          </cell>
          <cell r="T79">
            <v>123.6</v>
          </cell>
          <cell r="V79">
            <v>107.6</v>
          </cell>
          <cell r="W79">
            <v>110.9</v>
          </cell>
          <cell r="X79">
            <v>128.80000000000001</v>
          </cell>
          <cell r="Z79">
            <v>148.4</v>
          </cell>
          <cell r="AB79">
            <v>193.2</v>
          </cell>
        </row>
        <row r="80">
          <cell r="I80">
            <v>47.7</v>
          </cell>
          <cell r="J80">
            <v>60</v>
          </cell>
          <cell r="K80">
            <v>43.1</v>
          </cell>
          <cell r="L80">
            <v>67</v>
          </cell>
          <cell r="N80">
            <v>8</v>
          </cell>
          <cell r="O80">
            <v>5</v>
          </cell>
          <cell r="P80">
            <v>7</v>
          </cell>
          <cell r="R80">
            <v>5</v>
          </cell>
          <cell r="S80">
            <v>5</v>
          </cell>
          <cell r="T80">
            <v>4</v>
          </cell>
          <cell r="V80">
            <v>4</v>
          </cell>
          <cell r="W80">
            <v>4</v>
          </cell>
          <cell r="X80">
            <v>4</v>
          </cell>
          <cell r="Z80">
            <v>5</v>
          </cell>
          <cell r="AB80">
            <v>8</v>
          </cell>
        </row>
        <row r="81">
          <cell r="I81">
            <v>248.9</v>
          </cell>
          <cell r="J81">
            <v>271</v>
          </cell>
          <cell r="K81">
            <v>163.6</v>
          </cell>
          <cell r="L81">
            <v>332</v>
          </cell>
          <cell r="N81">
            <v>26.6</v>
          </cell>
          <cell r="O81">
            <v>26.9</v>
          </cell>
          <cell r="P81">
            <v>27.8</v>
          </cell>
          <cell r="R81">
            <v>26.6</v>
          </cell>
          <cell r="S81">
            <v>27.5</v>
          </cell>
          <cell r="T81">
            <v>26</v>
          </cell>
          <cell r="V81">
            <v>24.8</v>
          </cell>
          <cell r="W81">
            <v>24.9</v>
          </cell>
          <cell r="X81">
            <v>26</v>
          </cell>
          <cell r="Z81">
            <v>29.1</v>
          </cell>
          <cell r="AB81">
            <v>37.5</v>
          </cell>
        </row>
        <row r="82">
          <cell r="I82">
            <v>92.3</v>
          </cell>
          <cell r="J82">
            <v>99.7</v>
          </cell>
          <cell r="K82">
            <v>60.1</v>
          </cell>
          <cell r="L82">
            <v>122.9</v>
          </cell>
          <cell r="N82">
            <v>9.8000000000000007</v>
          </cell>
          <cell r="O82">
            <v>10</v>
          </cell>
          <cell r="P82">
            <v>10.3</v>
          </cell>
          <cell r="R82">
            <v>9.8000000000000007</v>
          </cell>
          <cell r="S82">
            <v>10.199999999999999</v>
          </cell>
          <cell r="T82">
            <v>9.6</v>
          </cell>
          <cell r="V82">
            <v>9.1999999999999993</v>
          </cell>
          <cell r="W82">
            <v>9.1999999999999993</v>
          </cell>
          <cell r="X82">
            <v>9.6</v>
          </cell>
          <cell r="Z82">
            <v>10.8</v>
          </cell>
          <cell r="AB82">
            <v>13.9</v>
          </cell>
        </row>
        <row r="83">
          <cell r="I83">
            <v>0</v>
          </cell>
          <cell r="K83">
            <v>0</v>
          </cell>
          <cell r="L83">
            <v>0</v>
          </cell>
        </row>
        <row r="84">
          <cell r="I84">
            <v>41</v>
          </cell>
          <cell r="J84">
            <v>41</v>
          </cell>
          <cell r="K84">
            <v>28.8</v>
          </cell>
          <cell r="L84">
            <v>11</v>
          </cell>
          <cell r="N84">
            <v>1</v>
          </cell>
          <cell r="O84">
            <v>1</v>
          </cell>
          <cell r="P84">
            <v>1</v>
          </cell>
          <cell r="R84">
            <v>0.5</v>
          </cell>
          <cell r="S84">
            <v>0.5</v>
          </cell>
          <cell r="T84">
            <v>1</v>
          </cell>
          <cell r="V84">
            <v>1</v>
          </cell>
          <cell r="W84">
            <v>1</v>
          </cell>
          <cell r="X84">
            <v>1</v>
          </cell>
          <cell r="Z84">
            <v>1</v>
          </cell>
          <cell r="AB84">
            <v>1</v>
          </cell>
        </row>
        <row r="85">
          <cell r="I85">
            <v>0</v>
          </cell>
          <cell r="J85">
            <v>152</v>
          </cell>
          <cell r="K85">
            <v>1.6</v>
          </cell>
          <cell r="L85">
            <v>0</v>
          </cell>
        </row>
        <row r="86">
          <cell r="I86">
            <v>0</v>
          </cell>
          <cell r="K86">
            <v>0</v>
          </cell>
          <cell r="L86">
            <v>0</v>
          </cell>
        </row>
        <row r="87">
          <cell r="I87">
            <v>919.7</v>
          </cell>
          <cell r="J87">
            <v>733.9</v>
          </cell>
          <cell r="K87">
            <v>427.5</v>
          </cell>
          <cell r="L87">
            <v>879.1</v>
          </cell>
          <cell r="N87">
            <v>60.2</v>
          </cell>
          <cell r="O87">
            <v>60.9</v>
          </cell>
          <cell r="P87">
            <v>65.2</v>
          </cell>
          <cell r="R87">
            <v>69.099999999999994</v>
          </cell>
          <cell r="S87">
            <v>60.5</v>
          </cell>
          <cell r="T87">
            <v>61.3</v>
          </cell>
          <cell r="V87">
            <v>61.8</v>
          </cell>
          <cell r="W87">
            <v>64.900000000000006</v>
          </cell>
          <cell r="X87">
            <v>139.80000000000001</v>
          </cell>
          <cell r="Z87">
            <v>69.8</v>
          </cell>
          <cell r="AB87">
            <v>87.5</v>
          </cell>
        </row>
        <row r="88">
          <cell r="I88">
            <v>222</v>
          </cell>
          <cell r="J88">
            <v>220.1</v>
          </cell>
          <cell r="K88">
            <v>157.1</v>
          </cell>
          <cell r="L88">
            <v>271.3</v>
          </cell>
          <cell r="N88">
            <v>22.3</v>
          </cell>
          <cell r="O88">
            <v>22.7</v>
          </cell>
          <cell r="P88">
            <v>23.7</v>
          </cell>
          <cell r="R88">
            <v>23.2</v>
          </cell>
          <cell r="S88">
            <v>20.7</v>
          </cell>
          <cell r="T88">
            <v>18.600000000000001</v>
          </cell>
          <cell r="V88">
            <v>18.399999999999999</v>
          </cell>
          <cell r="W88">
            <v>19.3</v>
          </cell>
          <cell r="X88">
            <v>21.2</v>
          </cell>
          <cell r="Z88">
            <v>23</v>
          </cell>
          <cell r="AB88">
            <v>33.6</v>
          </cell>
        </row>
        <row r="89">
          <cell r="I89">
            <v>9.5</v>
          </cell>
          <cell r="J89">
            <v>7.2</v>
          </cell>
          <cell r="K89">
            <v>5</v>
          </cell>
          <cell r="L89">
            <v>0</v>
          </cell>
        </row>
        <row r="90">
          <cell r="I90">
            <v>84.4</v>
          </cell>
          <cell r="J90">
            <v>83.6</v>
          </cell>
          <cell r="K90">
            <v>58.3</v>
          </cell>
          <cell r="L90">
            <v>100.4</v>
          </cell>
          <cell r="N90">
            <v>8.3000000000000007</v>
          </cell>
          <cell r="O90">
            <v>8.4</v>
          </cell>
          <cell r="P90">
            <v>8.8000000000000007</v>
          </cell>
          <cell r="R90">
            <v>8.6</v>
          </cell>
          <cell r="S90">
            <v>7.7</v>
          </cell>
          <cell r="T90">
            <v>6.9</v>
          </cell>
          <cell r="V90">
            <v>6.8</v>
          </cell>
          <cell r="W90">
            <v>7.1</v>
          </cell>
          <cell r="X90">
            <v>7.8</v>
          </cell>
          <cell r="Z90">
            <v>8.5</v>
          </cell>
          <cell r="AB90">
            <v>12.4</v>
          </cell>
        </row>
        <row r="91">
          <cell r="I91">
            <v>12.3</v>
          </cell>
          <cell r="J91">
            <v>2</v>
          </cell>
          <cell r="K91">
            <v>1.5</v>
          </cell>
          <cell r="L91">
            <v>2</v>
          </cell>
          <cell r="N91">
            <v>1</v>
          </cell>
        </row>
        <row r="92">
          <cell r="I92">
            <v>16.399999999999999</v>
          </cell>
          <cell r="J92">
            <v>17.399999999999999</v>
          </cell>
          <cell r="K92">
            <v>11.1</v>
          </cell>
          <cell r="L92">
            <v>19.7</v>
          </cell>
          <cell r="N92">
            <v>1.6</v>
          </cell>
          <cell r="O92">
            <v>1.5</v>
          </cell>
          <cell r="P92">
            <v>1.7</v>
          </cell>
          <cell r="R92">
            <v>1.5</v>
          </cell>
          <cell r="S92">
            <v>1.5</v>
          </cell>
          <cell r="T92">
            <v>1.5</v>
          </cell>
          <cell r="V92">
            <v>1.5</v>
          </cell>
          <cell r="W92">
            <v>1.6</v>
          </cell>
          <cell r="X92">
            <v>1.6</v>
          </cell>
          <cell r="Z92">
            <v>1.6</v>
          </cell>
          <cell r="AB92">
            <v>2.4</v>
          </cell>
        </row>
        <row r="93">
          <cell r="I93">
            <v>6.1</v>
          </cell>
          <cell r="J93">
            <v>6.2</v>
          </cell>
          <cell r="K93">
            <v>4</v>
          </cell>
          <cell r="L93">
            <v>7.5</v>
          </cell>
          <cell r="N93">
            <v>0.6</v>
          </cell>
          <cell r="O93">
            <v>0.6</v>
          </cell>
          <cell r="P93">
            <v>0.6</v>
          </cell>
          <cell r="R93">
            <v>0.6</v>
          </cell>
          <cell r="S93">
            <v>0.6</v>
          </cell>
          <cell r="T93">
            <v>0.6</v>
          </cell>
          <cell r="V93">
            <v>0.6</v>
          </cell>
          <cell r="W93">
            <v>0.6</v>
          </cell>
          <cell r="X93">
            <v>0.6</v>
          </cell>
          <cell r="Z93">
            <v>0.6</v>
          </cell>
          <cell r="AB93">
            <v>0.9</v>
          </cell>
        </row>
        <row r="94">
          <cell r="I94">
            <v>150</v>
          </cell>
          <cell r="J94">
            <v>150</v>
          </cell>
          <cell r="K94">
            <v>90.4</v>
          </cell>
          <cell r="L94">
            <v>170</v>
          </cell>
          <cell r="N94">
            <v>13</v>
          </cell>
          <cell r="O94">
            <v>13</v>
          </cell>
          <cell r="P94">
            <v>14</v>
          </cell>
          <cell r="R94">
            <v>13</v>
          </cell>
          <cell r="S94">
            <v>13</v>
          </cell>
          <cell r="T94">
            <v>14</v>
          </cell>
          <cell r="V94">
            <v>15</v>
          </cell>
          <cell r="W94">
            <v>15</v>
          </cell>
          <cell r="X94">
            <v>15</v>
          </cell>
          <cell r="Z94">
            <v>15</v>
          </cell>
          <cell r="AB94">
            <v>15</v>
          </cell>
        </row>
        <row r="95">
          <cell r="I95">
            <v>28</v>
          </cell>
          <cell r="J95">
            <v>28</v>
          </cell>
          <cell r="K95">
            <v>18.899999999999999</v>
          </cell>
          <cell r="L95">
            <v>41.6</v>
          </cell>
          <cell r="N95">
            <v>3</v>
          </cell>
          <cell r="O95">
            <v>3.1</v>
          </cell>
          <cell r="P95">
            <v>3.1</v>
          </cell>
          <cell r="R95">
            <v>3.7</v>
          </cell>
          <cell r="S95">
            <v>3.7</v>
          </cell>
          <cell r="T95">
            <v>3.7</v>
          </cell>
          <cell r="V95">
            <v>3.8</v>
          </cell>
          <cell r="W95">
            <v>4</v>
          </cell>
          <cell r="X95">
            <v>3.7</v>
          </cell>
          <cell r="Z95">
            <v>3.5</v>
          </cell>
          <cell r="AB95">
            <v>3.1</v>
          </cell>
        </row>
        <row r="96">
          <cell r="I96">
            <v>131</v>
          </cell>
          <cell r="J96">
            <v>70</v>
          </cell>
          <cell r="K96">
            <v>28</v>
          </cell>
          <cell r="L96">
            <v>70</v>
          </cell>
          <cell r="N96">
            <v>5</v>
          </cell>
          <cell r="O96">
            <v>5</v>
          </cell>
          <cell r="P96">
            <v>5</v>
          </cell>
          <cell r="R96">
            <v>5</v>
          </cell>
          <cell r="S96">
            <v>5</v>
          </cell>
          <cell r="T96">
            <v>5</v>
          </cell>
          <cell r="V96">
            <v>6</v>
          </cell>
          <cell r="W96">
            <v>7</v>
          </cell>
          <cell r="X96">
            <v>7</v>
          </cell>
          <cell r="Z96">
            <v>6</v>
          </cell>
          <cell r="AB96">
            <v>7</v>
          </cell>
        </row>
        <row r="97">
          <cell r="I97">
            <v>35</v>
          </cell>
          <cell r="J97">
            <v>49</v>
          </cell>
          <cell r="K97">
            <v>29.1</v>
          </cell>
          <cell r="L97">
            <v>79</v>
          </cell>
          <cell r="N97">
            <v>3</v>
          </cell>
          <cell r="O97">
            <v>3</v>
          </cell>
          <cell r="P97">
            <v>4</v>
          </cell>
          <cell r="R97">
            <v>5</v>
          </cell>
          <cell r="S97">
            <v>6</v>
          </cell>
          <cell r="T97">
            <v>6</v>
          </cell>
          <cell r="V97">
            <v>7</v>
          </cell>
          <cell r="W97">
            <v>8</v>
          </cell>
          <cell r="X97">
            <v>8</v>
          </cell>
          <cell r="Z97">
            <v>9</v>
          </cell>
          <cell r="AB97">
            <v>10</v>
          </cell>
        </row>
        <row r="98">
          <cell r="I98">
            <v>196</v>
          </cell>
          <cell r="J98">
            <v>72.400000000000006</v>
          </cell>
          <cell r="K98">
            <v>7.4</v>
          </cell>
          <cell r="L98">
            <v>88.6</v>
          </cell>
          <cell r="O98">
            <v>1</v>
          </cell>
          <cell r="P98">
            <v>1.6</v>
          </cell>
          <cell r="R98">
            <v>6.2</v>
          </cell>
          <cell r="T98">
            <v>2.8</v>
          </cell>
          <cell r="V98">
            <v>0.5</v>
          </cell>
          <cell r="X98">
            <v>72.7</v>
          </cell>
          <cell r="AB98">
            <v>0.5</v>
          </cell>
        </row>
        <row r="99">
          <cell r="I99">
            <v>10</v>
          </cell>
          <cell r="J99">
            <v>9</v>
          </cell>
          <cell r="K99">
            <v>5.6</v>
          </cell>
          <cell r="L99">
            <v>10</v>
          </cell>
          <cell r="N99">
            <v>0.9</v>
          </cell>
          <cell r="O99">
            <v>1</v>
          </cell>
          <cell r="P99">
            <v>1.1000000000000001</v>
          </cell>
          <cell r="R99">
            <v>0.7</v>
          </cell>
          <cell r="S99">
            <v>0.7</v>
          </cell>
          <cell r="T99">
            <v>0.6</v>
          </cell>
          <cell r="V99">
            <v>0.7</v>
          </cell>
          <cell r="W99">
            <v>0.7</v>
          </cell>
          <cell r="X99">
            <v>0.6</v>
          </cell>
          <cell r="Z99">
            <v>1</v>
          </cell>
          <cell r="AB99">
            <v>1</v>
          </cell>
        </row>
        <row r="100">
          <cell r="I100">
            <v>19</v>
          </cell>
          <cell r="J100">
            <v>19</v>
          </cell>
          <cell r="K100">
            <v>11.1</v>
          </cell>
          <cell r="L100">
            <v>19</v>
          </cell>
          <cell r="N100">
            <v>1.5</v>
          </cell>
          <cell r="O100">
            <v>1.6</v>
          </cell>
          <cell r="P100">
            <v>1.6</v>
          </cell>
          <cell r="R100">
            <v>1.6</v>
          </cell>
          <cell r="S100">
            <v>1.6</v>
          </cell>
          <cell r="T100">
            <v>1.6</v>
          </cell>
          <cell r="V100">
            <v>1.5</v>
          </cell>
          <cell r="W100">
            <v>1.6</v>
          </cell>
          <cell r="X100">
            <v>1.6</v>
          </cell>
          <cell r="Z100">
            <v>1.6</v>
          </cell>
          <cell r="AB100">
            <v>1.6</v>
          </cell>
        </row>
        <row r="101">
          <cell r="I101">
            <v>3206.3</v>
          </cell>
          <cell r="J101">
            <v>2855.7</v>
          </cell>
          <cell r="K101">
            <v>2017.2</v>
          </cell>
          <cell r="L101">
            <v>4441.2</v>
          </cell>
          <cell r="N101">
            <v>342.1</v>
          </cell>
          <cell r="O101">
            <v>342.5</v>
          </cell>
          <cell r="P101">
            <v>361.7</v>
          </cell>
          <cell r="R101">
            <v>367</v>
          </cell>
          <cell r="S101">
            <v>395.5</v>
          </cell>
          <cell r="T101">
            <v>378</v>
          </cell>
          <cell r="V101">
            <v>367.4</v>
          </cell>
          <cell r="W101">
            <v>374.4</v>
          </cell>
          <cell r="X101">
            <v>386.9</v>
          </cell>
          <cell r="Z101">
            <v>364.6</v>
          </cell>
          <cell r="AB101">
            <v>390</v>
          </cell>
        </row>
        <row r="102">
          <cell r="I102">
            <v>225</v>
          </cell>
          <cell r="J102">
            <v>225</v>
          </cell>
          <cell r="K102">
            <v>162.30000000000001</v>
          </cell>
          <cell r="L102">
            <v>293</v>
          </cell>
          <cell r="N102">
            <v>23</v>
          </cell>
          <cell r="O102">
            <v>22</v>
          </cell>
          <cell r="P102">
            <v>24</v>
          </cell>
          <cell r="R102">
            <v>23</v>
          </cell>
          <cell r="S102">
            <v>24</v>
          </cell>
          <cell r="T102">
            <v>23</v>
          </cell>
          <cell r="V102">
            <v>22</v>
          </cell>
          <cell r="W102">
            <v>22</v>
          </cell>
          <cell r="X102">
            <v>23</v>
          </cell>
          <cell r="Z102">
            <v>26</v>
          </cell>
          <cell r="AB102">
            <v>35</v>
          </cell>
        </row>
        <row r="103">
          <cell r="I103">
            <v>380</v>
          </cell>
          <cell r="J103">
            <v>380</v>
          </cell>
          <cell r="K103">
            <v>203.2</v>
          </cell>
          <cell r="L103">
            <v>450</v>
          </cell>
          <cell r="N103">
            <v>37.5</v>
          </cell>
          <cell r="O103">
            <v>37.5</v>
          </cell>
          <cell r="P103">
            <v>37.5</v>
          </cell>
          <cell r="R103">
            <v>37.5</v>
          </cell>
          <cell r="S103">
            <v>37.5</v>
          </cell>
          <cell r="T103">
            <v>37.5</v>
          </cell>
          <cell r="V103">
            <v>37.5</v>
          </cell>
          <cell r="W103">
            <v>37.5</v>
          </cell>
          <cell r="X103">
            <v>37.5</v>
          </cell>
          <cell r="Z103">
            <v>37.5</v>
          </cell>
          <cell r="AB103">
            <v>37.5</v>
          </cell>
        </row>
        <row r="104">
          <cell r="I104">
            <v>50</v>
          </cell>
          <cell r="J104">
            <v>50</v>
          </cell>
          <cell r="K104">
            <v>37.1</v>
          </cell>
          <cell r="L104">
            <v>56</v>
          </cell>
          <cell r="P104">
            <v>13</v>
          </cell>
          <cell r="T104">
            <v>13</v>
          </cell>
          <cell r="X104">
            <v>13</v>
          </cell>
          <cell r="AB104">
            <v>17</v>
          </cell>
        </row>
        <row r="105">
          <cell r="I105">
            <v>100</v>
          </cell>
          <cell r="J105">
            <v>100</v>
          </cell>
          <cell r="K105">
            <v>71.099999999999994</v>
          </cell>
          <cell r="L105">
            <v>100</v>
          </cell>
          <cell r="N105">
            <v>6</v>
          </cell>
          <cell r="O105">
            <v>7</v>
          </cell>
          <cell r="P105">
            <v>11</v>
          </cell>
          <cell r="R105">
            <v>10</v>
          </cell>
          <cell r="S105">
            <v>9</v>
          </cell>
          <cell r="T105">
            <v>9</v>
          </cell>
          <cell r="V105">
            <v>8</v>
          </cell>
          <cell r="W105">
            <v>8</v>
          </cell>
          <cell r="X105">
            <v>9</v>
          </cell>
          <cell r="Z105">
            <v>8</v>
          </cell>
          <cell r="AB105">
            <v>8</v>
          </cell>
        </row>
        <row r="106">
          <cell r="I106">
            <v>8</v>
          </cell>
          <cell r="J106">
            <v>8</v>
          </cell>
          <cell r="K106">
            <v>5.7</v>
          </cell>
          <cell r="L106">
            <v>8</v>
          </cell>
          <cell r="N106">
            <v>0.7</v>
          </cell>
          <cell r="O106">
            <v>0.6</v>
          </cell>
          <cell r="P106">
            <v>0.7</v>
          </cell>
          <cell r="R106">
            <v>0.7</v>
          </cell>
          <cell r="S106">
            <v>0.7</v>
          </cell>
          <cell r="T106">
            <v>0.6</v>
          </cell>
          <cell r="V106">
            <v>0.7</v>
          </cell>
          <cell r="W106">
            <v>0.7</v>
          </cell>
          <cell r="X106">
            <v>0.6</v>
          </cell>
          <cell r="Z106">
            <v>0.7</v>
          </cell>
          <cell r="AB106">
            <v>0.6</v>
          </cell>
        </row>
        <row r="107">
          <cell r="I107">
            <v>563</v>
          </cell>
          <cell r="J107">
            <v>563</v>
          </cell>
          <cell r="K107">
            <v>423.2</v>
          </cell>
          <cell r="L107">
            <v>543.4</v>
          </cell>
          <cell r="N107">
            <v>45.4</v>
          </cell>
          <cell r="O107">
            <v>45.4</v>
          </cell>
          <cell r="P107">
            <v>45.4</v>
          </cell>
          <cell r="R107">
            <v>45.3</v>
          </cell>
          <cell r="S107">
            <v>45.3</v>
          </cell>
          <cell r="T107">
            <v>45.3</v>
          </cell>
          <cell r="V107">
            <v>45.2</v>
          </cell>
          <cell r="W107">
            <v>45.2</v>
          </cell>
          <cell r="X107">
            <v>45.2</v>
          </cell>
          <cell r="Z107">
            <v>45.2</v>
          </cell>
          <cell r="AB107">
            <v>45.3</v>
          </cell>
        </row>
        <row r="108">
          <cell r="I108">
            <v>134.69999999999999</v>
          </cell>
          <cell r="J108">
            <v>134.69999999999999</v>
          </cell>
          <cell r="K108">
            <v>81</v>
          </cell>
          <cell r="L108">
            <v>104.5</v>
          </cell>
          <cell r="N108">
            <v>13</v>
          </cell>
          <cell r="O108">
            <v>11</v>
          </cell>
          <cell r="P108">
            <v>10</v>
          </cell>
          <cell r="R108">
            <v>10</v>
          </cell>
          <cell r="S108">
            <v>10</v>
          </cell>
          <cell r="T108">
            <v>8</v>
          </cell>
          <cell r="V108">
            <v>6</v>
          </cell>
          <cell r="W108">
            <v>12</v>
          </cell>
          <cell r="X108">
            <v>7</v>
          </cell>
          <cell r="Z108">
            <v>6.5</v>
          </cell>
          <cell r="AB108">
            <v>5</v>
          </cell>
        </row>
        <row r="109">
          <cell r="I109">
            <v>0</v>
          </cell>
          <cell r="K109">
            <v>0</v>
          </cell>
          <cell r="L109">
            <v>0</v>
          </cell>
        </row>
        <row r="110">
          <cell r="I110">
            <v>1253</v>
          </cell>
          <cell r="J110">
            <v>1253</v>
          </cell>
          <cell r="K110">
            <v>939.9</v>
          </cell>
          <cell r="L110">
            <v>2500</v>
          </cell>
          <cell r="N110">
            <v>208</v>
          </cell>
          <cell r="O110">
            <v>208</v>
          </cell>
          <cell r="P110">
            <v>209</v>
          </cell>
          <cell r="R110">
            <v>208</v>
          </cell>
          <cell r="S110">
            <v>208</v>
          </cell>
          <cell r="T110">
            <v>209</v>
          </cell>
          <cell r="V110">
            <v>208</v>
          </cell>
          <cell r="W110">
            <v>208</v>
          </cell>
          <cell r="X110">
            <v>209</v>
          </cell>
          <cell r="Z110">
            <v>208</v>
          </cell>
          <cell r="AB110">
            <v>209</v>
          </cell>
        </row>
        <row r="111">
          <cell r="I111">
            <v>0.6</v>
          </cell>
          <cell r="J111">
            <v>0.2</v>
          </cell>
          <cell r="K111">
            <v>0.1</v>
          </cell>
          <cell r="L111">
            <v>0.3</v>
          </cell>
          <cell r="P111">
            <v>0.1</v>
          </cell>
          <cell r="T111">
            <v>0.1</v>
          </cell>
          <cell r="X111">
            <v>0.1</v>
          </cell>
        </row>
        <row r="112">
          <cell r="I112">
            <v>0</v>
          </cell>
          <cell r="K112">
            <v>0</v>
          </cell>
          <cell r="L112">
            <v>0</v>
          </cell>
        </row>
        <row r="113">
          <cell r="I113">
            <v>23</v>
          </cell>
          <cell r="J113">
            <v>21</v>
          </cell>
          <cell r="K113">
            <v>15.7</v>
          </cell>
          <cell r="L113">
            <v>23</v>
          </cell>
          <cell r="N113">
            <v>1</v>
          </cell>
          <cell r="O113">
            <v>2</v>
          </cell>
          <cell r="P113">
            <v>2</v>
          </cell>
          <cell r="R113">
            <v>2</v>
          </cell>
          <cell r="S113">
            <v>2</v>
          </cell>
          <cell r="T113">
            <v>2</v>
          </cell>
          <cell r="V113">
            <v>2</v>
          </cell>
          <cell r="W113">
            <v>2</v>
          </cell>
          <cell r="X113">
            <v>2</v>
          </cell>
          <cell r="Z113">
            <v>2</v>
          </cell>
          <cell r="AB113">
            <v>2</v>
          </cell>
        </row>
        <row r="114">
          <cell r="I114">
            <v>0</v>
          </cell>
          <cell r="K114">
            <v>0</v>
          </cell>
          <cell r="L114">
            <v>0</v>
          </cell>
        </row>
        <row r="115">
          <cell r="I115">
            <v>34</v>
          </cell>
          <cell r="J115">
            <v>34</v>
          </cell>
          <cell r="K115">
            <v>20.5</v>
          </cell>
          <cell r="L115">
            <v>34</v>
          </cell>
          <cell r="N115">
            <v>1</v>
          </cell>
          <cell r="O115">
            <v>1</v>
          </cell>
          <cell r="P115">
            <v>1</v>
          </cell>
          <cell r="R115">
            <v>2</v>
          </cell>
          <cell r="S115">
            <v>10</v>
          </cell>
          <cell r="T115">
            <v>2</v>
          </cell>
          <cell r="V115">
            <v>1</v>
          </cell>
          <cell r="W115">
            <v>1</v>
          </cell>
          <cell r="X115">
            <v>1</v>
          </cell>
          <cell r="Z115">
            <v>2</v>
          </cell>
          <cell r="AB115">
            <v>2</v>
          </cell>
        </row>
        <row r="116">
          <cell r="I116">
            <v>39</v>
          </cell>
          <cell r="J116">
            <v>39</v>
          </cell>
          <cell r="K116">
            <v>25.4</v>
          </cell>
          <cell r="L116">
            <v>39</v>
          </cell>
          <cell r="N116">
            <v>3</v>
          </cell>
          <cell r="O116">
            <v>3</v>
          </cell>
          <cell r="P116">
            <v>3</v>
          </cell>
          <cell r="R116">
            <v>4</v>
          </cell>
          <cell r="S116">
            <v>3</v>
          </cell>
          <cell r="T116">
            <v>3</v>
          </cell>
          <cell r="V116">
            <v>3</v>
          </cell>
          <cell r="W116">
            <v>3</v>
          </cell>
          <cell r="X116">
            <v>4</v>
          </cell>
          <cell r="Z116">
            <v>4</v>
          </cell>
          <cell r="AB116">
            <v>3</v>
          </cell>
        </row>
        <row r="117">
          <cell r="I117">
            <v>0</v>
          </cell>
          <cell r="K117">
            <v>0</v>
          </cell>
          <cell r="L117">
            <v>20</v>
          </cell>
          <cell r="S117">
            <v>20</v>
          </cell>
        </row>
        <row r="118">
          <cell r="I118">
            <v>16</v>
          </cell>
          <cell r="J118">
            <v>9.3000000000000007</v>
          </cell>
          <cell r="K118">
            <v>6.3</v>
          </cell>
          <cell r="L118">
            <v>19</v>
          </cell>
          <cell r="N118">
            <v>1.5</v>
          </cell>
          <cell r="O118">
            <v>1.5</v>
          </cell>
          <cell r="P118">
            <v>1.5</v>
          </cell>
          <cell r="R118">
            <v>1.5</v>
          </cell>
          <cell r="S118">
            <v>2</v>
          </cell>
          <cell r="T118">
            <v>2</v>
          </cell>
          <cell r="V118">
            <v>1.5</v>
          </cell>
          <cell r="W118">
            <v>1.5</v>
          </cell>
          <cell r="X118">
            <v>1.5</v>
          </cell>
          <cell r="Z118">
            <v>1.5</v>
          </cell>
          <cell r="AB118">
            <v>1.5</v>
          </cell>
        </row>
        <row r="119">
          <cell r="I119">
            <v>0</v>
          </cell>
          <cell r="K119">
            <v>0</v>
          </cell>
          <cell r="L119">
            <v>0</v>
          </cell>
        </row>
        <row r="120">
          <cell r="I120">
            <v>0</v>
          </cell>
          <cell r="K120">
            <v>0</v>
          </cell>
          <cell r="L120">
            <v>0</v>
          </cell>
        </row>
        <row r="121">
          <cell r="I121">
            <v>0</v>
          </cell>
          <cell r="K121">
            <v>0</v>
          </cell>
          <cell r="L121">
            <v>0</v>
          </cell>
        </row>
        <row r="122">
          <cell r="I122">
            <v>0</v>
          </cell>
          <cell r="K122">
            <v>0</v>
          </cell>
          <cell r="L122">
            <v>0</v>
          </cell>
        </row>
        <row r="123">
          <cell r="I123">
            <v>0</v>
          </cell>
          <cell r="K123">
            <v>0</v>
          </cell>
          <cell r="L123">
            <v>0</v>
          </cell>
        </row>
        <row r="124">
          <cell r="I124">
            <v>12</v>
          </cell>
          <cell r="J124">
            <v>22.5</v>
          </cell>
          <cell r="K124">
            <v>16.899999999999999</v>
          </cell>
          <cell r="L124">
            <v>23</v>
          </cell>
          <cell r="N124">
            <v>1</v>
          </cell>
          <cell r="O124">
            <v>2</v>
          </cell>
          <cell r="P124">
            <v>2</v>
          </cell>
          <cell r="R124">
            <v>1</v>
          </cell>
          <cell r="S124">
            <v>2</v>
          </cell>
          <cell r="T124">
            <v>2</v>
          </cell>
          <cell r="V124">
            <v>1</v>
          </cell>
          <cell r="W124">
            <v>2</v>
          </cell>
          <cell r="X124">
            <v>2</v>
          </cell>
          <cell r="Z124">
            <v>2</v>
          </cell>
          <cell r="AB124">
            <v>3</v>
          </cell>
        </row>
        <row r="125">
          <cell r="I125">
            <v>362</v>
          </cell>
          <cell r="J125">
            <v>10</v>
          </cell>
          <cell r="K125">
            <v>6.5</v>
          </cell>
          <cell r="L125">
            <v>222</v>
          </cell>
          <cell r="N125">
            <v>1</v>
          </cell>
          <cell r="O125">
            <v>1</v>
          </cell>
          <cell r="P125">
            <v>1</v>
          </cell>
          <cell r="R125">
            <v>21</v>
          </cell>
          <cell r="S125">
            <v>21</v>
          </cell>
          <cell r="T125">
            <v>21</v>
          </cell>
          <cell r="V125">
            <v>31</v>
          </cell>
          <cell r="W125">
            <v>31</v>
          </cell>
          <cell r="X125">
            <v>31</v>
          </cell>
          <cell r="Z125">
            <v>21</v>
          </cell>
          <cell r="AB125">
            <v>21</v>
          </cell>
        </row>
        <row r="126">
          <cell r="I126">
            <v>6</v>
          </cell>
          <cell r="J126">
            <v>6</v>
          </cell>
          <cell r="K126">
            <v>2.2999999999999998</v>
          </cell>
          <cell r="L126">
            <v>6</v>
          </cell>
          <cell r="O126">
            <v>0.5</v>
          </cell>
          <cell r="P126">
            <v>0.5</v>
          </cell>
          <cell r="R126">
            <v>1</v>
          </cell>
          <cell r="S126">
            <v>1</v>
          </cell>
          <cell r="T126">
            <v>0.5</v>
          </cell>
          <cell r="V126">
            <v>0.5</v>
          </cell>
          <cell r="W126">
            <v>0.5</v>
          </cell>
          <cell r="X126">
            <v>1</v>
          </cell>
          <cell r="Z126">
            <v>0.2</v>
          </cell>
          <cell r="AB126">
            <v>0.1</v>
          </cell>
        </row>
        <row r="127">
          <cell r="I127">
            <v>0</v>
          </cell>
          <cell r="K127">
            <v>0</v>
          </cell>
          <cell r="L127">
            <v>0</v>
          </cell>
        </row>
        <row r="128">
          <cell r="I128">
            <v>0</v>
          </cell>
          <cell r="K128">
            <v>0</v>
          </cell>
          <cell r="L128">
            <v>0</v>
          </cell>
        </row>
        <row r="129">
          <cell r="I129">
            <v>0</v>
          </cell>
          <cell r="K129">
            <v>0</v>
          </cell>
          <cell r="L129">
            <v>0</v>
          </cell>
        </row>
        <row r="130">
          <cell r="I130">
            <v>0</v>
          </cell>
          <cell r="K130">
            <v>0</v>
          </cell>
          <cell r="L130">
            <v>0</v>
          </cell>
        </row>
        <row r="131">
          <cell r="I131">
            <v>40</v>
          </cell>
          <cell r="J131">
            <v>38.9</v>
          </cell>
          <cell r="K131">
            <v>27.6</v>
          </cell>
          <cell r="L131">
            <v>72</v>
          </cell>
          <cell r="N131">
            <v>6.6</v>
          </cell>
          <cell r="O131">
            <v>7.5</v>
          </cell>
          <cell r="P131">
            <v>3.9</v>
          </cell>
          <cell r="R131">
            <v>6.6</v>
          </cell>
          <cell r="S131">
            <v>5.7</v>
          </cell>
          <cell r="T131">
            <v>4.7</v>
          </cell>
          <cell r="V131">
            <v>6.6</v>
          </cell>
          <cell r="W131">
            <v>6.2</v>
          </cell>
          <cell r="X131">
            <v>6.2</v>
          </cell>
          <cell r="Z131">
            <v>6.1</v>
          </cell>
          <cell r="AB131">
            <v>5.7</v>
          </cell>
        </row>
        <row r="132">
          <cell r="I132">
            <v>0</v>
          </cell>
          <cell r="J132">
            <v>0</v>
          </cell>
          <cell r="K132">
            <v>0</v>
          </cell>
          <cell r="L132">
            <v>0</v>
          </cell>
          <cell r="N132">
            <v>0</v>
          </cell>
          <cell r="O132">
            <v>0</v>
          </cell>
          <cell r="P132">
            <v>0</v>
          </cell>
          <cell r="R132">
            <v>0</v>
          </cell>
          <cell r="S132">
            <v>0</v>
          </cell>
          <cell r="T132">
            <v>0</v>
          </cell>
          <cell r="V132">
            <v>0</v>
          </cell>
          <cell r="W132">
            <v>0</v>
          </cell>
          <cell r="X132">
            <v>0</v>
          </cell>
          <cell r="Z132">
            <v>0</v>
          </cell>
          <cell r="AB132">
            <v>0</v>
          </cell>
        </row>
        <row r="133">
          <cell r="I133">
            <v>0</v>
          </cell>
          <cell r="K133">
            <v>0</v>
          </cell>
          <cell r="L133">
            <v>0</v>
          </cell>
        </row>
        <row r="134">
          <cell r="I134">
            <v>0</v>
          </cell>
          <cell r="K134">
            <v>0</v>
          </cell>
          <cell r="L134">
            <v>0</v>
          </cell>
        </row>
        <row r="135">
          <cell r="I135">
            <v>0</v>
          </cell>
          <cell r="K135">
            <v>0</v>
          </cell>
          <cell r="L135">
            <v>0</v>
          </cell>
        </row>
        <row r="136">
          <cell r="I136">
            <v>0</v>
          </cell>
          <cell r="K136">
            <v>0</v>
          </cell>
          <cell r="L136">
            <v>0</v>
          </cell>
        </row>
        <row r="137">
          <cell r="I137">
            <v>0</v>
          </cell>
          <cell r="J137">
            <v>0</v>
          </cell>
          <cell r="K137">
            <v>0</v>
          </cell>
          <cell r="L137">
            <v>0</v>
          </cell>
          <cell r="N137">
            <v>0</v>
          </cell>
          <cell r="O137">
            <v>0</v>
          </cell>
          <cell r="P137">
            <v>0</v>
          </cell>
          <cell r="R137">
            <v>0</v>
          </cell>
          <cell r="S137">
            <v>0</v>
          </cell>
          <cell r="T137">
            <v>0</v>
          </cell>
          <cell r="V137">
            <v>0</v>
          </cell>
          <cell r="W137">
            <v>0</v>
          </cell>
          <cell r="X137">
            <v>0</v>
          </cell>
          <cell r="Z137">
            <v>0</v>
          </cell>
          <cell r="AB137">
            <v>0</v>
          </cell>
        </row>
        <row r="138">
          <cell r="I138">
            <v>0</v>
          </cell>
          <cell r="K138">
            <v>0</v>
          </cell>
          <cell r="L138">
            <v>0</v>
          </cell>
        </row>
        <row r="139">
          <cell r="I139">
            <v>0</v>
          </cell>
          <cell r="K139">
            <v>0</v>
          </cell>
          <cell r="L139">
            <v>0</v>
          </cell>
        </row>
        <row r="140">
          <cell r="I140">
            <v>0</v>
          </cell>
          <cell r="K140">
            <v>0</v>
          </cell>
          <cell r="L140">
            <v>0</v>
          </cell>
        </row>
        <row r="141">
          <cell r="I141">
            <v>0</v>
          </cell>
          <cell r="K141">
            <v>0</v>
          </cell>
          <cell r="L141">
            <v>0</v>
          </cell>
        </row>
        <row r="142">
          <cell r="I142">
            <v>0</v>
          </cell>
          <cell r="K142">
            <v>0</v>
          </cell>
          <cell r="L142">
            <v>0</v>
          </cell>
        </row>
        <row r="143">
          <cell r="I143">
            <v>0</v>
          </cell>
          <cell r="K143">
            <v>0</v>
          </cell>
          <cell r="L143">
            <v>0</v>
          </cell>
        </row>
        <row r="144">
          <cell r="I144">
            <v>0</v>
          </cell>
          <cell r="K144">
            <v>0</v>
          </cell>
          <cell r="L144">
            <v>0</v>
          </cell>
        </row>
        <row r="145">
          <cell r="I145">
            <v>0</v>
          </cell>
          <cell r="K145">
            <v>0</v>
          </cell>
          <cell r="L145">
            <v>0</v>
          </cell>
        </row>
        <row r="146">
          <cell r="I146">
            <v>0</v>
          </cell>
          <cell r="K146">
            <v>0</v>
          </cell>
          <cell r="L146">
            <v>0</v>
          </cell>
        </row>
        <row r="147">
          <cell r="I147">
            <v>0</v>
          </cell>
          <cell r="J147">
            <v>0</v>
          </cell>
          <cell r="K147">
            <v>0</v>
          </cell>
          <cell r="L147">
            <v>0</v>
          </cell>
          <cell r="N147">
            <v>0</v>
          </cell>
          <cell r="O147">
            <v>0</v>
          </cell>
          <cell r="P147">
            <v>0</v>
          </cell>
          <cell r="R147">
            <v>0</v>
          </cell>
          <cell r="S147">
            <v>0</v>
          </cell>
          <cell r="T147">
            <v>0</v>
          </cell>
          <cell r="V147">
            <v>0</v>
          </cell>
          <cell r="W147">
            <v>0</v>
          </cell>
          <cell r="X147">
            <v>0</v>
          </cell>
          <cell r="Z147">
            <v>0</v>
          </cell>
          <cell r="AB147">
            <v>0</v>
          </cell>
        </row>
        <row r="148">
          <cell r="I148">
            <v>0</v>
          </cell>
          <cell r="K148">
            <v>0</v>
          </cell>
          <cell r="L148">
            <v>0</v>
          </cell>
        </row>
        <row r="149">
          <cell r="I149">
            <v>0</v>
          </cell>
          <cell r="K149">
            <v>0</v>
          </cell>
          <cell r="L149">
            <v>0</v>
          </cell>
        </row>
        <row r="150">
          <cell r="I150">
            <v>0</v>
          </cell>
          <cell r="K150">
            <v>0</v>
          </cell>
          <cell r="L150">
            <v>0</v>
          </cell>
        </row>
        <row r="151">
          <cell r="I151">
            <v>0</v>
          </cell>
          <cell r="K151">
            <v>0</v>
          </cell>
          <cell r="L151">
            <v>0</v>
          </cell>
        </row>
        <row r="152">
          <cell r="I152">
            <v>0</v>
          </cell>
          <cell r="K152">
            <v>0</v>
          </cell>
          <cell r="L152">
            <v>0</v>
          </cell>
        </row>
        <row r="153">
          <cell r="I153">
            <v>0</v>
          </cell>
          <cell r="J153">
            <v>0</v>
          </cell>
          <cell r="K153">
            <v>0</v>
          </cell>
          <cell r="L153">
            <v>0</v>
          </cell>
          <cell r="N153">
            <v>0</v>
          </cell>
          <cell r="O153">
            <v>0</v>
          </cell>
          <cell r="P153">
            <v>0</v>
          </cell>
          <cell r="R153">
            <v>0</v>
          </cell>
          <cell r="S153">
            <v>0</v>
          </cell>
          <cell r="T153">
            <v>0</v>
          </cell>
          <cell r="V153">
            <v>0</v>
          </cell>
          <cell r="W153">
            <v>0</v>
          </cell>
          <cell r="X153">
            <v>0</v>
          </cell>
          <cell r="Z153">
            <v>0</v>
          </cell>
          <cell r="AB153">
            <v>0</v>
          </cell>
        </row>
        <row r="154">
          <cell r="I154">
            <v>0</v>
          </cell>
          <cell r="K154">
            <v>0</v>
          </cell>
          <cell r="L154">
            <v>0</v>
          </cell>
        </row>
        <row r="155">
          <cell r="I155">
            <v>0</v>
          </cell>
          <cell r="K155">
            <v>0</v>
          </cell>
          <cell r="L155">
            <v>0</v>
          </cell>
        </row>
        <row r="156">
          <cell r="I156">
            <v>0</v>
          </cell>
          <cell r="K156">
            <v>0</v>
          </cell>
          <cell r="L156">
            <v>0</v>
          </cell>
        </row>
        <row r="157">
          <cell r="I157">
            <v>37</v>
          </cell>
          <cell r="J157">
            <v>34.5</v>
          </cell>
          <cell r="K157">
            <v>25.9</v>
          </cell>
          <cell r="L157">
            <v>69</v>
          </cell>
          <cell r="N157">
            <v>6.1</v>
          </cell>
          <cell r="O157">
            <v>7.5</v>
          </cell>
          <cell r="P157">
            <v>3.4</v>
          </cell>
          <cell r="R157">
            <v>6.6</v>
          </cell>
          <cell r="S157">
            <v>5.7</v>
          </cell>
          <cell r="T157">
            <v>4.7</v>
          </cell>
          <cell r="V157">
            <v>6.6</v>
          </cell>
          <cell r="W157">
            <v>5.7</v>
          </cell>
          <cell r="X157">
            <v>5.7</v>
          </cell>
          <cell r="Z157">
            <v>5.6</v>
          </cell>
          <cell r="AB157">
            <v>5.7</v>
          </cell>
        </row>
        <row r="158">
          <cell r="I158">
            <v>37</v>
          </cell>
          <cell r="J158">
            <v>34.5</v>
          </cell>
          <cell r="K158">
            <v>25.9</v>
          </cell>
          <cell r="L158">
            <v>69</v>
          </cell>
          <cell r="N158">
            <v>6.1</v>
          </cell>
          <cell r="O158">
            <v>7.5</v>
          </cell>
          <cell r="P158">
            <v>3.4</v>
          </cell>
          <cell r="R158">
            <v>6.6</v>
          </cell>
          <cell r="S158">
            <v>5.7</v>
          </cell>
          <cell r="T158">
            <v>4.7</v>
          </cell>
          <cell r="V158">
            <v>6.6</v>
          </cell>
          <cell r="W158">
            <v>5.7</v>
          </cell>
          <cell r="X158">
            <v>5.7</v>
          </cell>
          <cell r="Z158">
            <v>5.6</v>
          </cell>
          <cell r="AB158">
            <v>5.7</v>
          </cell>
        </row>
        <row r="159">
          <cell r="I159">
            <v>0</v>
          </cell>
          <cell r="K159">
            <v>0</v>
          </cell>
          <cell r="L159">
            <v>0</v>
          </cell>
        </row>
        <row r="160">
          <cell r="I160">
            <v>0</v>
          </cell>
          <cell r="K160">
            <v>0</v>
          </cell>
          <cell r="L160">
            <v>0</v>
          </cell>
        </row>
        <row r="161">
          <cell r="I161">
            <v>0</v>
          </cell>
          <cell r="K161">
            <v>0</v>
          </cell>
          <cell r="L161">
            <v>0</v>
          </cell>
        </row>
        <row r="162">
          <cell r="I162">
            <v>0</v>
          </cell>
          <cell r="K162">
            <v>0</v>
          </cell>
          <cell r="L162">
            <v>0</v>
          </cell>
        </row>
        <row r="163">
          <cell r="I163">
            <v>0</v>
          </cell>
          <cell r="K163">
            <v>0</v>
          </cell>
          <cell r="L163">
            <v>0</v>
          </cell>
        </row>
        <row r="164">
          <cell r="I164">
            <v>3</v>
          </cell>
          <cell r="J164">
            <v>3</v>
          </cell>
          <cell r="K164">
            <v>0.3</v>
          </cell>
          <cell r="L164">
            <v>3</v>
          </cell>
          <cell r="N164">
            <v>0.5</v>
          </cell>
          <cell r="P164">
            <v>0.5</v>
          </cell>
          <cell r="W164">
            <v>0.5</v>
          </cell>
          <cell r="X164">
            <v>0.5</v>
          </cell>
          <cell r="Z164">
            <v>0.5</v>
          </cell>
        </row>
        <row r="165">
          <cell r="I165">
            <v>0</v>
          </cell>
          <cell r="K165">
            <v>0</v>
          </cell>
          <cell r="L165">
            <v>0</v>
          </cell>
        </row>
        <row r="166">
          <cell r="I166">
            <v>0</v>
          </cell>
          <cell r="J166">
            <v>1.4</v>
          </cell>
          <cell r="K166">
            <v>1.4</v>
          </cell>
          <cell r="L166">
            <v>0</v>
          </cell>
          <cell r="N166">
            <v>0</v>
          </cell>
          <cell r="O166">
            <v>0</v>
          </cell>
          <cell r="P166">
            <v>0</v>
          </cell>
          <cell r="R166">
            <v>0</v>
          </cell>
          <cell r="S166">
            <v>0</v>
          </cell>
          <cell r="T166">
            <v>0</v>
          </cell>
          <cell r="V166">
            <v>0</v>
          </cell>
          <cell r="W166">
            <v>0</v>
          </cell>
          <cell r="X166">
            <v>0</v>
          </cell>
          <cell r="Z166">
            <v>0</v>
          </cell>
          <cell r="AB166">
            <v>0</v>
          </cell>
        </row>
        <row r="167">
          <cell r="I167">
            <v>0</v>
          </cell>
          <cell r="K167">
            <v>0</v>
          </cell>
          <cell r="L167">
            <v>0</v>
          </cell>
        </row>
        <row r="168">
          <cell r="I168">
            <v>0</v>
          </cell>
          <cell r="K168">
            <v>0</v>
          </cell>
          <cell r="L168">
            <v>0</v>
          </cell>
        </row>
        <row r="169">
          <cell r="I169">
            <v>0</v>
          </cell>
          <cell r="K169">
            <v>0</v>
          </cell>
          <cell r="L169">
            <v>0</v>
          </cell>
        </row>
        <row r="170">
          <cell r="I170">
            <v>0</v>
          </cell>
          <cell r="K170">
            <v>0</v>
          </cell>
          <cell r="L170">
            <v>0</v>
          </cell>
        </row>
        <row r="171">
          <cell r="I171">
            <v>0</v>
          </cell>
          <cell r="K171">
            <v>0</v>
          </cell>
          <cell r="L171">
            <v>0</v>
          </cell>
        </row>
        <row r="172">
          <cell r="I172">
            <v>0</v>
          </cell>
          <cell r="K172">
            <v>0</v>
          </cell>
          <cell r="L172">
            <v>0</v>
          </cell>
        </row>
        <row r="173">
          <cell r="I173">
            <v>0</v>
          </cell>
          <cell r="K173">
            <v>0</v>
          </cell>
          <cell r="L173">
            <v>0</v>
          </cell>
        </row>
        <row r="174">
          <cell r="I174">
            <v>0</v>
          </cell>
          <cell r="K174">
            <v>0</v>
          </cell>
          <cell r="L174">
            <v>0</v>
          </cell>
        </row>
        <row r="175">
          <cell r="I175">
            <v>0</v>
          </cell>
          <cell r="K175">
            <v>0</v>
          </cell>
          <cell r="L175">
            <v>0</v>
          </cell>
        </row>
        <row r="176">
          <cell r="I176">
            <v>0</v>
          </cell>
          <cell r="K176">
            <v>0</v>
          </cell>
          <cell r="L176">
            <v>0</v>
          </cell>
        </row>
        <row r="177">
          <cell r="I177">
            <v>0</v>
          </cell>
          <cell r="K177">
            <v>0</v>
          </cell>
          <cell r="L177">
            <v>0</v>
          </cell>
        </row>
        <row r="178">
          <cell r="I178">
            <v>0</v>
          </cell>
          <cell r="K178">
            <v>0</v>
          </cell>
          <cell r="L178">
            <v>0</v>
          </cell>
        </row>
        <row r="179">
          <cell r="I179">
            <v>0</v>
          </cell>
          <cell r="J179">
            <v>1.4</v>
          </cell>
          <cell r="K179">
            <v>1.4</v>
          </cell>
          <cell r="L179">
            <v>0</v>
          </cell>
        </row>
        <row r="180">
          <cell r="I180">
            <v>0</v>
          </cell>
          <cell r="K180">
            <v>0</v>
          </cell>
          <cell r="L180">
            <v>0</v>
          </cell>
        </row>
        <row r="181">
          <cell r="I181">
            <v>0</v>
          </cell>
          <cell r="K181">
            <v>0</v>
          </cell>
          <cell r="L181">
            <v>0</v>
          </cell>
        </row>
        <row r="182">
          <cell r="I182">
            <v>0</v>
          </cell>
          <cell r="K182">
            <v>0</v>
          </cell>
          <cell r="L182">
            <v>0</v>
          </cell>
        </row>
        <row r="183">
          <cell r="I183">
            <v>0</v>
          </cell>
          <cell r="K183">
            <v>0</v>
          </cell>
          <cell r="L183">
            <v>0</v>
          </cell>
        </row>
        <row r="184">
          <cell r="I184">
            <v>0</v>
          </cell>
          <cell r="K184">
            <v>0</v>
          </cell>
          <cell r="L184">
            <v>0</v>
          </cell>
        </row>
        <row r="185">
          <cell r="I185">
            <v>0</v>
          </cell>
          <cell r="K185">
            <v>0</v>
          </cell>
          <cell r="L185">
            <v>0</v>
          </cell>
        </row>
        <row r="186">
          <cell r="I186">
            <v>0</v>
          </cell>
          <cell r="K186">
            <v>0</v>
          </cell>
          <cell r="L186">
            <v>0</v>
          </cell>
        </row>
        <row r="187">
          <cell r="I187">
            <v>0</v>
          </cell>
          <cell r="K187">
            <v>0</v>
          </cell>
          <cell r="L187">
            <v>0</v>
          </cell>
        </row>
        <row r="188">
          <cell r="I188">
            <v>0</v>
          </cell>
          <cell r="K188">
            <v>0</v>
          </cell>
          <cell r="L188">
            <v>0</v>
          </cell>
        </row>
        <row r="189">
          <cell r="I189">
            <v>695.5</v>
          </cell>
          <cell r="J189">
            <v>730.6</v>
          </cell>
          <cell r="K189">
            <v>367.1</v>
          </cell>
          <cell r="L189">
            <v>834</v>
          </cell>
          <cell r="N189">
            <v>51</v>
          </cell>
          <cell r="O189">
            <v>50</v>
          </cell>
          <cell r="P189">
            <v>105.8</v>
          </cell>
          <cell r="R189">
            <v>51</v>
          </cell>
          <cell r="S189">
            <v>52.6</v>
          </cell>
          <cell r="T189">
            <v>96.3</v>
          </cell>
          <cell r="V189">
            <v>48</v>
          </cell>
          <cell r="W189">
            <v>50.8</v>
          </cell>
          <cell r="X189">
            <v>95</v>
          </cell>
          <cell r="Z189">
            <v>51.5</v>
          </cell>
          <cell r="AB189">
            <v>131.9</v>
          </cell>
        </row>
        <row r="190">
          <cell r="I190">
            <v>0</v>
          </cell>
          <cell r="K190">
            <v>0</v>
          </cell>
          <cell r="L190">
            <v>0</v>
          </cell>
        </row>
        <row r="191">
          <cell r="I191">
            <v>0</v>
          </cell>
          <cell r="K191">
            <v>0</v>
          </cell>
          <cell r="L191">
            <v>0</v>
          </cell>
        </row>
        <row r="192">
          <cell r="I192">
            <v>0</v>
          </cell>
          <cell r="J192">
            <v>25.1</v>
          </cell>
          <cell r="K192">
            <v>25.1</v>
          </cell>
          <cell r="L192">
            <v>0</v>
          </cell>
          <cell r="N192">
            <v>0</v>
          </cell>
          <cell r="O192">
            <v>0</v>
          </cell>
          <cell r="P192">
            <v>0</v>
          </cell>
          <cell r="R192">
            <v>0</v>
          </cell>
          <cell r="S192">
            <v>0</v>
          </cell>
          <cell r="T192">
            <v>0</v>
          </cell>
          <cell r="V192">
            <v>0</v>
          </cell>
          <cell r="W192">
            <v>0</v>
          </cell>
          <cell r="X192">
            <v>0</v>
          </cell>
          <cell r="Z192">
            <v>0</v>
          </cell>
          <cell r="AB192">
            <v>0</v>
          </cell>
        </row>
        <row r="193">
          <cell r="I193">
            <v>0</v>
          </cell>
          <cell r="K193">
            <v>0</v>
          </cell>
          <cell r="L193">
            <v>0</v>
          </cell>
        </row>
        <row r="194">
          <cell r="I194">
            <v>0</v>
          </cell>
          <cell r="K194">
            <v>0</v>
          </cell>
          <cell r="L194">
            <v>0</v>
          </cell>
        </row>
        <row r="195">
          <cell r="I195">
            <v>0</v>
          </cell>
          <cell r="K195">
            <v>0</v>
          </cell>
          <cell r="L195">
            <v>0</v>
          </cell>
        </row>
        <row r="196">
          <cell r="I196">
            <v>0</v>
          </cell>
          <cell r="J196">
            <v>25.1</v>
          </cell>
          <cell r="K196">
            <v>25.1</v>
          </cell>
          <cell r="L196">
            <v>0</v>
          </cell>
        </row>
        <row r="197">
          <cell r="I197">
            <v>0</v>
          </cell>
          <cell r="K197">
            <v>0</v>
          </cell>
          <cell r="L197">
            <v>0</v>
          </cell>
        </row>
        <row r="198">
          <cell r="I198">
            <v>0</v>
          </cell>
          <cell r="K198">
            <v>0</v>
          </cell>
          <cell r="L198">
            <v>0</v>
          </cell>
        </row>
        <row r="199">
          <cell r="I199">
            <v>0</v>
          </cell>
          <cell r="K199">
            <v>0</v>
          </cell>
          <cell r="L199">
            <v>0</v>
          </cell>
        </row>
        <row r="200">
          <cell r="I200">
            <v>165</v>
          </cell>
          <cell r="J200">
            <v>165</v>
          </cell>
          <cell r="K200">
            <v>0</v>
          </cell>
          <cell r="L200">
            <v>180</v>
          </cell>
          <cell r="P200">
            <v>45</v>
          </cell>
          <cell r="T200">
            <v>45</v>
          </cell>
          <cell r="X200">
            <v>45</v>
          </cell>
          <cell r="AB200">
            <v>45</v>
          </cell>
        </row>
        <row r="201">
          <cell r="I201">
            <v>0</v>
          </cell>
          <cell r="K201">
            <v>0</v>
          </cell>
          <cell r="L201">
            <v>0</v>
          </cell>
        </row>
        <row r="202">
          <cell r="I202">
            <v>0</v>
          </cell>
          <cell r="J202">
            <v>15.8</v>
          </cell>
          <cell r="K202">
            <v>15.8</v>
          </cell>
          <cell r="L202">
            <v>0</v>
          </cell>
        </row>
        <row r="203">
          <cell r="I203">
            <v>0</v>
          </cell>
          <cell r="K203">
            <v>0</v>
          </cell>
          <cell r="L203">
            <v>0</v>
          </cell>
        </row>
        <row r="204">
          <cell r="I204">
            <v>530.5</v>
          </cell>
          <cell r="J204">
            <v>524.70000000000005</v>
          </cell>
          <cell r="K204">
            <v>326.2</v>
          </cell>
          <cell r="L204">
            <v>654</v>
          </cell>
          <cell r="N204">
            <v>51</v>
          </cell>
          <cell r="O204">
            <v>50</v>
          </cell>
          <cell r="P204">
            <v>60.8</v>
          </cell>
          <cell r="R204">
            <v>51</v>
          </cell>
          <cell r="S204">
            <v>52.6</v>
          </cell>
          <cell r="T204">
            <v>51.3</v>
          </cell>
          <cell r="V204">
            <v>48</v>
          </cell>
          <cell r="W204">
            <v>50.8</v>
          </cell>
          <cell r="X204">
            <v>50</v>
          </cell>
          <cell r="Z204">
            <v>51.5</v>
          </cell>
          <cell r="AB204">
            <v>86.9</v>
          </cell>
        </row>
        <row r="205">
          <cell r="I205">
            <v>12</v>
          </cell>
          <cell r="J205">
            <v>7</v>
          </cell>
          <cell r="K205">
            <v>3.6</v>
          </cell>
          <cell r="L205">
            <v>15</v>
          </cell>
          <cell r="P205">
            <v>7.1</v>
          </cell>
          <cell r="T205">
            <v>3.2</v>
          </cell>
          <cell r="X205">
            <v>1.9</v>
          </cell>
          <cell r="AB205">
            <v>2.8</v>
          </cell>
        </row>
        <row r="206">
          <cell r="I206">
            <v>30</v>
          </cell>
          <cell r="J206">
            <v>17</v>
          </cell>
          <cell r="K206">
            <v>12.2</v>
          </cell>
          <cell r="L206">
            <v>20</v>
          </cell>
          <cell r="N206">
            <v>2</v>
          </cell>
          <cell r="O206">
            <v>2</v>
          </cell>
          <cell r="P206">
            <v>2</v>
          </cell>
          <cell r="R206">
            <v>4</v>
          </cell>
          <cell r="S206">
            <v>2</v>
          </cell>
          <cell r="T206">
            <v>1</v>
          </cell>
          <cell r="V206">
            <v>2</v>
          </cell>
          <cell r="W206">
            <v>2</v>
          </cell>
          <cell r="Z206">
            <v>2</v>
          </cell>
        </row>
        <row r="207">
          <cell r="I207">
            <v>0</v>
          </cell>
          <cell r="J207">
            <v>0</v>
          </cell>
          <cell r="K207">
            <v>0</v>
          </cell>
          <cell r="L207">
            <v>0</v>
          </cell>
          <cell r="N207">
            <v>0</v>
          </cell>
          <cell r="O207">
            <v>0</v>
          </cell>
          <cell r="P207">
            <v>0</v>
          </cell>
          <cell r="R207">
            <v>0</v>
          </cell>
          <cell r="S207">
            <v>0</v>
          </cell>
          <cell r="T207">
            <v>0</v>
          </cell>
          <cell r="V207">
            <v>0</v>
          </cell>
          <cell r="W207">
            <v>0</v>
          </cell>
          <cell r="X207">
            <v>0</v>
          </cell>
          <cell r="Z207">
            <v>0</v>
          </cell>
          <cell r="AB207">
            <v>0</v>
          </cell>
        </row>
        <row r="208">
          <cell r="I208">
            <v>0</v>
          </cell>
          <cell r="K208">
            <v>0</v>
          </cell>
          <cell r="L208">
            <v>0</v>
          </cell>
        </row>
        <row r="209">
          <cell r="I209">
            <v>0</v>
          </cell>
          <cell r="K209">
            <v>0</v>
          </cell>
          <cell r="L209">
            <v>0</v>
          </cell>
        </row>
        <row r="210">
          <cell r="I210">
            <v>0</v>
          </cell>
          <cell r="K210">
            <v>0</v>
          </cell>
          <cell r="L210">
            <v>0</v>
          </cell>
        </row>
        <row r="211">
          <cell r="I211">
            <v>0</v>
          </cell>
          <cell r="K211">
            <v>0</v>
          </cell>
          <cell r="L211">
            <v>0</v>
          </cell>
        </row>
        <row r="212">
          <cell r="I212">
            <v>0</v>
          </cell>
          <cell r="K212">
            <v>0</v>
          </cell>
          <cell r="L212">
            <v>0</v>
          </cell>
        </row>
        <row r="213">
          <cell r="I213">
            <v>0</v>
          </cell>
          <cell r="K213">
            <v>0</v>
          </cell>
          <cell r="L213">
            <v>0</v>
          </cell>
        </row>
        <row r="214">
          <cell r="I214">
            <v>0</v>
          </cell>
          <cell r="K214">
            <v>0</v>
          </cell>
          <cell r="L214">
            <v>0</v>
          </cell>
        </row>
        <row r="215">
          <cell r="I215">
            <v>79</v>
          </cell>
          <cell r="J215">
            <v>79</v>
          </cell>
          <cell r="K215">
            <v>27.3</v>
          </cell>
          <cell r="L215">
            <v>70</v>
          </cell>
          <cell r="N215">
            <v>7</v>
          </cell>
          <cell r="O215">
            <v>6</v>
          </cell>
          <cell r="P215">
            <v>6</v>
          </cell>
          <cell r="R215">
            <v>5</v>
          </cell>
          <cell r="S215">
            <v>5</v>
          </cell>
          <cell r="T215">
            <v>5</v>
          </cell>
          <cell r="V215">
            <v>5</v>
          </cell>
          <cell r="W215">
            <v>5</v>
          </cell>
          <cell r="X215">
            <v>5</v>
          </cell>
          <cell r="Z215">
            <v>7</v>
          </cell>
          <cell r="AB215">
            <v>7</v>
          </cell>
        </row>
        <row r="216">
          <cell r="I216">
            <v>0</v>
          </cell>
          <cell r="K216">
            <v>0</v>
          </cell>
          <cell r="L216">
            <v>0</v>
          </cell>
        </row>
        <row r="217">
          <cell r="I217">
            <v>1</v>
          </cell>
          <cell r="J217">
            <v>1</v>
          </cell>
          <cell r="K217">
            <v>0</v>
          </cell>
          <cell r="L217">
            <v>1</v>
          </cell>
          <cell r="S217">
            <v>0.5</v>
          </cell>
          <cell r="Z217">
            <v>0.5</v>
          </cell>
        </row>
        <row r="218">
          <cell r="I218">
            <v>27</v>
          </cell>
          <cell r="J218">
            <v>23.6</v>
          </cell>
          <cell r="K218">
            <v>17.600000000000001</v>
          </cell>
          <cell r="L218">
            <v>37.299999999999997</v>
          </cell>
          <cell r="N218">
            <v>3</v>
          </cell>
          <cell r="O218">
            <v>3</v>
          </cell>
          <cell r="P218">
            <v>3.1</v>
          </cell>
          <cell r="R218">
            <v>3</v>
          </cell>
          <cell r="S218">
            <v>3.5</v>
          </cell>
          <cell r="T218">
            <v>3</v>
          </cell>
          <cell r="V218">
            <v>3</v>
          </cell>
          <cell r="W218">
            <v>3.2</v>
          </cell>
          <cell r="X218">
            <v>3</v>
          </cell>
          <cell r="Z218">
            <v>3</v>
          </cell>
          <cell r="AB218">
            <v>3.5</v>
          </cell>
        </row>
        <row r="219">
          <cell r="I219">
            <v>0</v>
          </cell>
          <cell r="K219">
            <v>0</v>
          </cell>
          <cell r="L219">
            <v>0</v>
          </cell>
        </row>
        <row r="220">
          <cell r="I220">
            <v>97.1</v>
          </cell>
          <cell r="J220">
            <v>97.1</v>
          </cell>
          <cell r="K220">
            <v>73.5</v>
          </cell>
          <cell r="L220">
            <v>128</v>
          </cell>
          <cell r="N220">
            <v>10</v>
          </cell>
          <cell r="O220">
            <v>10</v>
          </cell>
          <cell r="P220">
            <v>10</v>
          </cell>
          <cell r="R220">
            <v>9</v>
          </cell>
          <cell r="S220">
            <v>10</v>
          </cell>
          <cell r="T220">
            <v>10</v>
          </cell>
          <cell r="V220">
            <v>9</v>
          </cell>
          <cell r="W220">
            <v>9</v>
          </cell>
          <cell r="X220">
            <v>10</v>
          </cell>
          <cell r="Z220">
            <v>10</v>
          </cell>
          <cell r="AB220">
            <v>21</v>
          </cell>
        </row>
        <row r="221">
          <cell r="I221">
            <v>19.8</v>
          </cell>
          <cell r="J221">
            <v>4.8</v>
          </cell>
          <cell r="K221">
            <v>4.8</v>
          </cell>
          <cell r="L221">
            <v>0</v>
          </cell>
        </row>
        <row r="222">
          <cell r="I222">
            <v>7.3</v>
          </cell>
          <cell r="K222">
            <v>0</v>
          </cell>
          <cell r="L222">
            <v>0</v>
          </cell>
        </row>
        <row r="223">
          <cell r="I223">
            <v>70</v>
          </cell>
          <cell r="J223">
            <v>92.3</v>
          </cell>
          <cell r="K223">
            <v>68.7</v>
          </cell>
          <cell r="L223">
            <v>128</v>
          </cell>
          <cell r="N223">
            <v>10</v>
          </cell>
          <cell r="O223">
            <v>10</v>
          </cell>
          <cell r="P223">
            <v>10</v>
          </cell>
          <cell r="R223">
            <v>9</v>
          </cell>
          <cell r="S223">
            <v>10</v>
          </cell>
          <cell r="T223">
            <v>10</v>
          </cell>
          <cell r="V223">
            <v>9</v>
          </cell>
          <cell r="W223">
            <v>9</v>
          </cell>
          <cell r="X223">
            <v>10</v>
          </cell>
          <cell r="Z223">
            <v>10</v>
          </cell>
          <cell r="AB223">
            <v>21</v>
          </cell>
        </row>
        <row r="224">
          <cell r="I224">
            <v>20</v>
          </cell>
          <cell r="J224">
            <v>40</v>
          </cell>
          <cell r="K224">
            <v>19.600000000000001</v>
          </cell>
          <cell r="L224">
            <v>40</v>
          </cell>
          <cell r="N224">
            <v>0.5</v>
          </cell>
          <cell r="O224">
            <v>0.5</v>
          </cell>
          <cell r="P224">
            <v>4</v>
          </cell>
          <cell r="R224">
            <v>1.5</v>
          </cell>
          <cell r="S224">
            <v>3</v>
          </cell>
          <cell r="T224">
            <v>0.5</v>
          </cell>
          <cell r="V224">
            <v>0.5</v>
          </cell>
          <cell r="W224">
            <v>3</v>
          </cell>
          <cell r="X224">
            <v>1.5</v>
          </cell>
          <cell r="Z224">
            <v>0.5</v>
          </cell>
          <cell r="AB224">
            <v>24</v>
          </cell>
        </row>
        <row r="225">
          <cell r="I225">
            <v>0</v>
          </cell>
          <cell r="K225">
            <v>0</v>
          </cell>
          <cell r="L225">
            <v>0</v>
          </cell>
        </row>
        <row r="226">
          <cell r="I226">
            <v>19.100000000000001</v>
          </cell>
          <cell r="J226">
            <v>18.600000000000001</v>
          </cell>
          <cell r="K226">
            <v>13.8</v>
          </cell>
          <cell r="L226">
            <v>18.7</v>
          </cell>
          <cell r="N226">
            <v>1.5</v>
          </cell>
          <cell r="O226">
            <v>1.5</v>
          </cell>
          <cell r="P226">
            <v>1.6</v>
          </cell>
          <cell r="R226">
            <v>1.5</v>
          </cell>
          <cell r="S226">
            <v>1.6</v>
          </cell>
          <cell r="T226">
            <v>1.6</v>
          </cell>
          <cell r="V226">
            <v>1.5</v>
          </cell>
          <cell r="W226">
            <v>1.6</v>
          </cell>
          <cell r="X226">
            <v>1.6</v>
          </cell>
          <cell r="Z226">
            <v>1.5</v>
          </cell>
          <cell r="AB226">
            <v>1.6</v>
          </cell>
        </row>
        <row r="227">
          <cell r="I227">
            <v>0</v>
          </cell>
          <cell r="K227">
            <v>0</v>
          </cell>
          <cell r="L227">
            <v>0</v>
          </cell>
        </row>
        <row r="228">
          <cell r="I228">
            <v>0</v>
          </cell>
          <cell r="K228">
            <v>0</v>
          </cell>
          <cell r="L228">
            <v>0</v>
          </cell>
        </row>
        <row r="229">
          <cell r="I229">
            <v>0</v>
          </cell>
          <cell r="K229">
            <v>0</v>
          </cell>
          <cell r="L229">
            <v>0</v>
          </cell>
        </row>
        <row r="230">
          <cell r="I230">
            <v>0</v>
          </cell>
          <cell r="J230">
            <v>0.1</v>
          </cell>
          <cell r="K230">
            <v>0.1</v>
          </cell>
          <cell r="L230">
            <v>0</v>
          </cell>
        </row>
        <row r="231">
          <cell r="I231">
            <v>0</v>
          </cell>
          <cell r="K231">
            <v>0</v>
          </cell>
          <cell r="L231">
            <v>0</v>
          </cell>
        </row>
        <row r="232">
          <cell r="I232">
            <v>4</v>
          </cell>
          <cell r="K232">
            <v>0</v>
          </cell>
          <cell r="L232">
            <v>0</v>
          </cell>
        </row>
        <row r="233">
          <cell r="I233">
            <v>241.3</v>
          </cell>
          <cell r="J233">
            <v>241.3</v>
          </cell>
          <cell r="K233">
            <v>158.5</v>
          </cell>
          <cell r="L233">
            <v>324</v>
          </cell>
          <cell r="N233">
            <v>27</v>
          </cell>
          <cell r="O233">
            <v>27</v>
          </cell>
          <cell r="P233">
            <v>27</v>
          </cell>
          <cell r="R233">
            <v>27</v>
          </cell>
          <cell r="S233">
            <v>27</v>
          </cell>
          <cell r="T233">
            <v>27</v>
          </cell>
          <cell r="V233">
            <v>27</v>
          </cell>
          <cell r="W233">
            <v>27</v>
          </cell>
          <cell r="X233">
            <v>27</v>
          </cell>
          <cell r="Z233">
            <v>27</v>
          </cell>
          <cell r="AB233">
            <v>27</v>
          </cell>
        </row>
        <row r="234">
          <cell r="I234">
            <v>0</v>
          </cell>
          <cell r="K234">
            <v>0</v>
          </cell>
          <cell r="L234">
            <v>0</v>
          </cell>
        </row>
        <row r="235">
          <cell r="I235">
            <v>0</v>
          </cell>
          <cell r="K235">
            <v>0</v>
          </cell>
          <cell r="L235">
            <v>0</v>
          </cell>
        </row>
        <row r="236">
          <cell r="I236">
            <v>0</v>
          </cell>
          <cell r="K236">
            <v>0</v>
          </cell>
          <cell r="L236">
            <v>0</v>
          </cell>
        </row>
        <row r="237">
          <cell r="I237">
            <v>96578.6</v>
          </cell>
          <cell r="J237">
            <v>88077.5</v>
          </cell>
          <cell r="K237">
            <v>62050.9</v>
          </cell>
          <cell r="L237">
            <v>114693.6</v>
          </cell>
          <cell r="N237">
            <v>8454.2999999999993</v>
          </cell>
          <cell r="O237">
            <v>8574.2999999999993</v>
          </cell>
          <cell r="P237">
            <v>9083.2000000000007</v>
          </cell>
          <cell r="R237">
            <v>9146.2999999999993</v>
          </cell>
          <cell r="S237">
            <v>9600.4</v>
          </cell>
          <cell r="T237">
            <v>9951.6</v>
          </cell>
          <cell r="V237">
            <v>9649.4</v>
          </cell>
          <cell r="W237">
            <v>9735.7999999999993</v>
          </cell>
          <cell r="X237">
            <v>9951.2000000000007</v>
          </cell>
          <cell r="Z237">
            <v>9983.6</v>
          </cell>
          <cell r="AB237">
            <v>10776.9</v>
          </cell>
        </row>
        <row r="238">
          <cell r="I238">
            <v>77822.3</v>
          </cell>
          <cell r="J238">
            <v>67868.5</v>
          </cell>
          <cell r="K238">
            <v>44300.4</v>
          </cell>
          <cell r="L238">
            <v>85046.6</v>
          </cell>
          <cell r="N238">
            <v>5877.3</v>
          </cell>
          <cell r="O238">
            <v>6022.3</v>
          </cell>
          <cell r="P238">
            <v>6552.2</v>
          </cell>
          <cell r="R238">
            <v>6636.3</v>
          </cell>
          <cell r="S238">
            <v>7108.4</v>
          </cell>
          <cell r="T238">
            <v>7478.6</v>
          </cell>
          <cell r="V238">
            <v>7191.4</v>
          </cell>
          <cell r="W238">
            <v>7293.8</v>
          </cell>
          <cell r="X238">
            <v>7526.2</v>
          </cell>
          <cell r="Z238">
            <v>7566.6</v>
          </cell>
          <cell r="AB238">
            <v>8403.9</v>
          </cell>
        </row>
        <row r="239">
          <cell r="I239">
            <v>22475</v>
          </cell>
          <cell r="J239">
            <v>14089.6</v>
          </cell>
          <cell r="K239">
            <v>9485.2999999999993</v>
          </cell>
          <cell r="L239">
            <v>24447.599999999999</v>
          </cell>
          <cell r="N239">
            <v>948.2</v>
          </cell>
          <cell r="O239">
            <v>1077.3</v>
          </cell>
          <cell r="P239">
            <v>1343.8</v>
          </cell>
          <cell r="R239">
            <v>1846.6</v>
          </cell>
          <cell r="S239">
            <v>2338.9</v>
          </cell>
          <cell r="T239">
            <v>2772.1</v>
          </cell>
          <cell r="V239">
            <v>2835.8</v>
          </cell>
          <cell r="W239">
            <v>2844.4</v>
          </cell>
          <cell r="X239">
            <v>2638.1</v>
          </cell>
          <cell r="Z239">
            <v>2294.6</v>
          </cell>
          <cell r="AB239">
            <v>1609.6</v>
          </cell>
        </row>
        <row r="240">
          <cell r="I240">
            <v>4186</v>
          </cell>
          <cell r="J240">
            <v>4089.6</v>
          </cell>
          <cell r="K240">
            <v>2931.6</v>
          </cell>
          <cell r="L240">
            <v>4775.6000000000004</v>
          </cell>
          <cell r="N240">
            <v>392.2</v>
          </cell>
          <cell r="O240">
            <v>361.3</v>
          </cell>
          <cell r="P240">
            <v>387.8</v>
          </cell>
          <cell r="R240">
            <v>406.6</v>
          </cell>
          <cell r="S240">
            <v>418.9</v>
          </cell>
          <cell r="T240">
            <v>391.1</v>
          </cell>
          <cell r="V240">
            <v>344.8</v>
          </cell>
          <cell r="W240">
            <v>344.4</v>
          </cell>
          <cell r="X240">
            <v>393.1</v>
          </cell>
          <cell r="Z240">
            <v>403.6</v>
          </cell>
          <cell r="AB240">
            <v>529.6</v>
          </cell>
        </row>
        <row r="241">
          <cell r="I241">
            <v>6719.7</v>
          </cell>
          <cell r="J241">
            <v>5670</v>
          </cell>
          <cell r="K241">
            <v>1262.2</v>
          </cell>
          <cell r="L241">
            <v>40428</v>
          </cell>
        </row>
        <row r="242">
          <cell r="I242">
            <v>23305.599999999999</v>
          </cell>
          <cell r="J242">
            <v>23184.7</v>
          </cell>
          <cell r="K242">
            <v>16239.8</v>
          </cell>
          <cell r="L242">
            <v>30919.200000000001</v>
          </cell>
          <cell r="N242">
            <v>2504.6999999999998</v>
          </cell>
          <cell r="O242">
            <v>2506.6</v>
          </cell>
          <cell r="P242">
            <v>2590.9</v>
          </cell>
          <cell r="R242">
            <v>2433.6</v>
          </cell>
          <cell r="S242">
            <v>2431.6999999999998</v>
          </cell>
          <cell r="T242">
            <v>2347.6999999999998</v>
          </cell>
          <cell r="V242">
            <v>2086.6999999999998</v>
          </cell>
          <cell r="W242">
            <v>2144.6999999999998</v>
          </cell>
          <cell r="X242">
            <v>2398.1</v>
          </cell>
          <cell r="Z242">
            <v>2760.3</v>
          </cell>
          <cell r="AB242">
            <v>3838.5</v>
          </cell>
        </row>
        <row r="243">
          <cell r="I243">
            <v>1612.8</v>
          </cell>
          <cell r="J243">
            <v>1670.9</v>
          </cell>
          <cell r="K243">
            <v>1087.0999999999999</v>
          </cell>
          <cell r="L243">
            <v>2144.3000000000002</v>
          </cell>
          <cell r="N243">
            <v>166.5</v>
          </cell>
          <cell r="O243">
            <v>166.3</v>
          </cell>
          <cell r="P243">
            <v>174.5</v>
          </cell>
          <cell r="R243">
            <v>168.2</v>
          </cell>
          <cell r="S243">
            <v>171.8</v>
          </cell>
          <cell r="T243">
            <v>168.5</v>
          </cell>
          <cell r="V243">
            <v>160.80000000000001</v>
          </cell>
          <cell r="W243">
            <v>162.69999999999999</v>
          </cell>
          <cell r="X243">
            <v>169.3</v>
          </cell>
          <cell r="Z243">
            <v>187.6</v>
          </cell>
          <cell r="AB243">
            <v>254.6</v>
          </cell>
        </row>
        <row r="244">
          <cell r="I244">
            <v>32108.1</v>
          </cell>
          <cell r="J244">
            <v>31919</v>
          </cell>
          <cell r="K244">
            <v>22315.200000000001</v>
          </cell>
          <cell r="L244">
            <v>42359.4</v>
          </cell>
          <cell r="N244">
            <v>3431.4</v>
          </cell>
          <cell r="O244">
            <v>3434.3</v>
          </cell>
          <cell r="P244">
            <v>3549.5</v>
          </cell>
          <cell r="R244">
            <v>3334</v>
          </cell>
          <cell r="S244">
            <v>3331.5</v>
          </cell>
          <cell r="T244">
            <v>3216.4</v>
          </cell>
          <cell r="V244">
            <v>2858.9</v>
          </cell>
          <cell r="W244">
            <v>2938.2</v>
          </cell>
          <cell r="X244">
            <v>3285.4</v>
          </cell>
          <cell r="Z244">
            <v>3781.5</v>
          </cell>
          <cell r="AB244">
            <v>5258.7</v>
          </cell>
        </row>
        <row r="245">
          <cell r="I245">
            <v>8802.5</v>
          </cell>
          <cell r="J245">
            <v>8734.2999999999993</v>
          </cell>
          <cell r="K245">
            <v>6075.4</v>
          </cell>
          <cell r="L245">
            <v>11440.2</v>
          </cell>
          <cell r="N245">
            <v>926.7</v>
          </cell>
          <cell r="O245">
            <v>927.7</v>
          </cell>
          <cell r="P245">
            <v>958.6</v>
          </cell>
          <cell r="R245">
            <v>900.4</v>
          </cell>
          <cell r="S245">
            <v>899.8</v>
          </cell>
          <cell r="T245">
            <v>868.7</v>
          </cell>
          <cell r="V245">
            <v>772.2</v>
          </cell>
          <cell r="W245">
            <v>793.5</v>
          </cell>
          <cell r="X245">
            <v>887.3</v>
          </cell>
          <cell r="Z245">
            <v>1021.2</v>
          </cell>
          <cell r="AB245">
            <v>1420.2</v>
          </cell>
        </row>
        <row r="246">
          <cell r="I246">
            <v>27</v>
          </cell>
          <cell r="J246">
            <v>23.6</v>
          </cell>
          <cell r="K246">
            <v>17.600000000000001</v>
          </cell>
          <cell r="L246">
            <v>37.299999999999997</v>
          </cell>
          <cell r="N246">
            <v>3</v>
          </cell>
          <cell r="O246">
            <v>3</v>
          </cell>
          <cell r="P246">
            <v>3.1</v>
          </cell>
          <cell r="R246">
            <v>3</v>
          </cell>
          <cell r="S246">
            <v>3.5</v>
          </cell>
          <cell r="T246">
            <v>3</v>
          </cell>
          <cell r="V246">
            <v>3</v>
          </cell>
          <cell r="W246">
            <v>3.2</v>
          </cell>
          <cell r="X246">
            <v>3</v>
          </cell>
          <cell r="Z246">
            <v>3</v>
          </cell>
          <cell r="AB246">
            <v>3.5</v>
          </cell>
        </row>
        <row r="247">
          <cell r="I247">
            <v>268.10000000000002</v>
          </cell>
          <cell r="J247">
            <v>193</v>
          </cell>
          <cell r="K247">
            <v>151.1</v>
          </cell>
          <cell r="L247">
            <v>213.3</v>
          </cell>
          <cell r="N247">
            <v>15.2</v>
          </cell>
          <cell r="O247">
            <v>17.600000000000001</v>
          </cell>
          <cell r="P247">
            <v>20.100000000000001</v>
          </cell>
          <cell r="R247">
            <v>17.5</v>
          </cell>
          <cell r="S247">
            <v>18.899999999999999</v>
          </cell>
          <cell r="T247">
            <v>17.899999999999999</v>
          </cell>
          <cell r="V247">
            <v>17.5</v>
          </cell>
          <cell r="W247">
            <v>18.399999999999999</v>
          </cell>
          <cell r="X247">
            <v>17.899999999999999</v>
          </cell>
          <cell r="Z247">
            <v>17.600000000000001</v>
          </cell>
          <cell r="AB247">
            <v>17.3</v>
          </cell>
        </row>
        <row r="248">
          <cell r="I248">
            <v>766</v>
          </cell>
          <cell r="J248">
            <v>816</v>
          </cell>
          <cell r="K248">
            <v>448.3</v>
          </cell>
          <cell r="L248">
            <v>971</v>
          </cell>
          <cell r="N248">
            <v>138</v>
          </cell>
          <cell r="O248">
            <v>125</v>
          </cell>
          <cell r="P248">
            <v>114</v>
          </cell>
          <cell r="R248">
            <v>64</v>
          </cell>
          <cell r="S248">
            <v>35</v>
          </cell>
          <cell r="T248">
            <v>33</v>
          </cell>
          <cell r="V248">
            <v>30</v>
          </cell>
          <cell r="W248">
            <v>31</v>
          </cell>
          <cell r="X248">
            <v>35</v>
          </cell>
          <cell r="Z248">
            <v>95</v>
          </cell>
          <cell r="AB248">
            <v>143</v>
          </cell>
        </row>
        <row r="249">
          <cell r="I249">
            <v>1276.5999999999999</v>
          </cell>
          <cell r="J249">
            <v>1274.2</v>
          </cell>
          <cell r="K249">
            <v>955.7</v>
          </cell>
          <cell r="L249">
            <v>2523.3000000000002</v>
          </cell>
          <cell r="N249">
            <v>209</v>
          </cell>
          <cell r="O249">
            <v>210</v>
          </cell>
          <cell r="P249">
            <v>211.1</v>
          </cell>
          <cell r="R249">
            <v>210</v>
          </cell>
          <cell r="S249">
            <v>210</v>
          </cell>
          <cell r="T249">
            <v>211.1</v>
          </cell>
          <cell r="V249">
            <v>210</v>
          </cell>
          <cell r="W249">
            <v>210</v>
          </cell>
          <cell r="X249">
            <v>211.1</v>
          </cell>
          <cell r="Z249">
            <v>210</v>
          </cell>
          <cell r="AB249">
            <v>211</v>
          </cell>
        </row>
        <row r="250">
          <cell r="I250">
            <v>104</v>
          </cell>
          <cell r="J250">
            <v>73</v>
          </cell>
          <cell r="K250">
            <v>46.4</v>
          </cell>
          <cell r="L250">
            <v>111</v>
          </cell>
          <cell r="N250">
            <v>9</v>
          </cell>
          <cell r="O250">
            <v>9</v>
          </cell>
          <cell r="P250">
            <v>9.1</v>
          </cell>
          <cell r="R250">
            <v>9.3000000000000007</v>
          </cell>
          <cell r="S250">
            <v>9.5</v>
          </cell>
          <cell r="T250">
            <v>9.5</v>
          </cell>
          <cell r="V250">
            <v>9.5</v>
          </cell>
          <cell r="W250">
            <v>9.5</v>
          </cell>
          <cell r="X250">
            <v>9.5</v>
          </cell>
          <cell r="Z250">
            <v>9.1</v>
          </cell>
          <cell r="AB250">
            <v>9</v>
          </cell>
        </row>
        <row r="251">
          <cell r="I251">
            <v>13384</v>
          </cell>
          <cell r="J251">
            <v>13404</v>
          </cell>
          <cell r="K251">
            <v>9869.7000000000007</v>
          </cell>
          <cell r="L251">
            <v>14071.3</v>
          </cell>
          <cell r="N251">
            <v>1133.4000000000001</v>
          </cell>
          <cell r="O251">
            <v>1133.4000000000001</v>
          </cell>
          <cell r="P251">
            <v>1133.4000000000001</v>
          </cell>
          <cell r="R251">
            <v>1176.5</v>
          </cell>
          <cell r="S251">
            <v>1174.5</v>
          </cell>
          <cell r="T251">
            <v>1185.5999999999999</v>
          </cell>
          <cell r="V251">
            <v>1216.2</v>
          </cell>
          <cell r="W251">
            <v>1216.2</v>
          </cell>
          <cell r="X251">
            <v>1217.0999999999999</v>
          </cell>
          <cell r="Z251">
            <v>1164.3</v>
          </cell>
          <cell r="AB251">
            <v>1155.4000000000001</v>
          </cell>
        </row>
        <row r="252">
          <cell r="I252">
            <v>12462</v>
          </cell>
          <cell r="J252">
            <v>12462</v>
          </cell>
          <cell r="K252">
            <v>9275.2000000000007</v>
          </cell>
          <cell r="L252">
            <v>12961.3</v>
          </cell>
          <cell r="N252">
            <v>1062.4000000000001</v>
          </cell>
          <cell r="O252">
            <v>1062.4000000000001</v>
          </cell>
          <cell r="P252">
            <v>1062.4000000000001</v>
          </cell>
          <cell r="R252">
            <v>1061.5</v>
          </cell>
          <cell r="S252">
            <v>1061.5</v>
          </cell>
          <cell r="T252">
            <v>1061.5999999999999</v>
          </cell>
          <cell r="V252">
            <v>1100.2</v>
          </cell>
          <cell r="W252">
            <v>1100.2</v>
          </cell>
          <cell r="X252">
            <v>1100.0999999999999</v>
          </cell>
          <cell r="Z252">
            <v>1096.3</v>
          </cell>
          <cell r="AB252">
            <v>1096.4000000000001</v>
          </cell>
        </row>
        <row r="253">
          <cell r="I253">
            <v>11711</v>
          </cell>
          <cell r="J253">
            <v>11711</v>
          </cell>
          <cell r="K253">
            <v>8676.7999999999993</v>
          </cell>
          <cell r="L253">
            <v>12111.2</v>
          </cell>
          <cell r="N253">
            <v>991.2</v>
          </cell>
          <cell r="O253">
            <v>991.2</v>
          </cell>
          <cell r="P253">
            <v>991.2</v>
          </cell>
          <cell r="R253">
            <v>990.6</v>
          </cell>
          <cell r="S253">
            <v>990.6</v>
          </cell>
          <cell r="T253">
            <v>990.7</v>
          </cell>
          <cell r="V253">
            <v>1029.5</v>
          </cell>
          <cell r="W253">
            <v>1029.5</v>
          </cell>
          <cell r="X253">
            <v>1029.5</v>
          </cell>
          <cell r="Z253">
            <v>1025.7</v>
          </cell>
          <cell r="AB253">
            <v>1025.8</v>
          </cell>
        </row>
        <row r="254">
          <cell r="I254">
            <v>751</v>
          </cell>
          <cell r="J254">
            <v>751</v>
          </cell>
          <cell r="K254">
            <v>598.4</v>
          </cell>
          <cell r="L254">
            <v>850.1</v>
          </cell>
          <cell r="N254">
            <v>71.2</v>
          </cell>
          <cell r="O254">
            <v>71.2</v>
          </cell>
          <cell r="P254">
            <v>71.2</v>
          </cell>
          <cell r="R254">
            <v>70.900000000000006</v>
          </cell>
          <cell r="S254">
            <v>70.900000000000006</v>
          </cell>
          <cell r="T254">
            <v>70.900000000000006</v>
          </cell>
          <cell r="V254">
            <v>70.7</v>
          </cell>
          <cell r="W254">
            <v>70.7</v>
          </cell>
          <cell r="X254">
            <v>70.599999999999994</v>
          </cell>
          <cell r="Z254">
            <v>70.599999999999994</v>
          </cell>
          <cell r="AB254">
            <v>70.599999999999994</v>
          </cell>
        </row>
        <row r="255">
          <cell r="K255">
            <v>0</v>
          </cell>
          <cell r="L255">
            <v>0</v>
          </cell>
        </row>
        <row r="256">
          <cell r="I256">
            <v>922</v>
          </cell>
          <cell r="J256">
            <v>942</v>
          </cell>
          <cell r="K256">
            <v>594.5</v>
          </cell>
          <cell r="L256">
            <v>1110</v>
          </cell>
          <cell r="N256">
            <v>71</v>
          </cell>
          <cell r="O256">
            <v>71</v>
          </cell>
          <cell r="P256">
            <v>71</v>
          </cell>
          <cell r="R256">
            <v>115</v>
          </cell>
          <cell r="S256">
            <v>113</v>
          </cell>
          <cell r="T256">
            <v>124</v>
          </cell>
          <cell r="V256">
            <v>116</v>
          </cell>
          <cell r="W256">
            <v>116</v>
          </cell>
          <cell r="X256">
            <v>117</v>
          </cell>
          <cell r="Z256">
            <v>68</v>
          </cell>
          <cell r="AB256">
            <v>59</v>
          </cell>
        </row>
        <row r="257">
          <cell r="I257">
            <v>698</v>
          </cell>
          <cell r="J257">
            <v>698</v>
          </cell>
          <cell r="K257">
            <v>425.6</v>
          </cell>
          <cell r="L257">
            <v>820</v>
          </cell>
          <cell r="N257">
            <v>62</v>
          </cell>
          <cell r="O257">
            <v>62</v>
          </cell>
          <cell r="P257">
            <v>62</v>
          </cell>
          <cell r="R257">
            <v>86</v>
          </cell>
          <cell r="S257">
            <v>84</v>
          </cell>
          <cell r="T257">
            <v>84</v>
          </cell>
          <cell r="V257">
            <v>76</v>
          </cell>
          <cell r="W257">
            <v>77</v>
          </cell>
          <cell r="X257">
            <v>78</v>
          </cell>
          <cell r="Z257">
            <v>49</v>
          </cell>
          <cell r="AB257">
            <v>50</v>
          </cell>
        </row>
        <row r="258">
          <cell r="I258">
            <v>224</v>
          </cell>
          <cell r="J258">
            <v>244</v>
          </cell>
          <cell r="K258">
            <v>168.9</v>
          </cell>
          <cell r="L258">
            <v>290</v>
          </cell>
          <cell r="N258">
            <v>9</v>
          </cell>
          <cell r="O258">
            <v>9</v>
          </cell>
          <cell r="P258">
            <v>9</v>
          </cell>
          <cell r="R258">
            <v>29</v>
          </cell>
          <cell r="S258">
            <v>29</v>
          </cell>
          <cell r="T258">
            <v>40</v>
          </cell>
          <cell r="V258">
            <v>40</v>
          </cell>
          <cell r="W258">
            <v>39</v>
          </cell>
          <cell r="X258">
            <v>39</v>
          </cell>
          <cell r="Z258">
            <v>19</v>
          </cell>
          <cell r="AB258">
            <v>9</v>
          </cell>
        </row>
        <row r="259">
          <cell r="L259">
            <v>0</v>
          </cell>
        </row>
        <row r="260">
          <cell r="I260">
            <v>25476</v>
          </cell>
          <cell r="J260">
            <v>25879</v>
          </cell>
          <cell r="K260">
            <v>19012.7</v>
          </cell>
          <cell r="L260">
            <v>29647</v>
          </cell>
          <cell r="N260">
            <v>2577</v>
          </cell>
          <cell r="O260">
            <v>2552</v>
          </cell>
          <cell r="P260">
            <v>2531</v>
          </cell>
          <cell r="R260">
            <v>2510</v>
          </cell>
          <cell r="S260">
            <v>2492</v>
          </cell>
          <cell r="T260">
            <v>2473</v>
          </cell>
          <cell r="V260">
            <v>2458</v>
          </cell>
          <cell r="W260">
            <v>2442</v>
          </cell>
          <cell r="X260">
            <v>2425</v>
          </cell>
          <cell r="Z260">
            <v>2417</v>
          </cell>
          <cell r="AB260">
            <v>2373</v>
          </cell>
        </row>
        <row r="261">
          <cell r="L261">
            <v>0</v>
          </cell>
        </row>
        <row r="262">
          <cell r="L262">
            <v>0</v>
          </cell>
        </row>
        <row r="263">
          <cell r="J263">
            <v>21513.8</v>
          </cell>
          <cell r="K263">
            <v>15152.7</v>
          </cell>
          <cell r="L263">
            <v>28774.9</v>
          </cell>
          <cell r="N263">
            <v>2338.1999999999998</v>
          </cell>
          <cell r="O263">
            <v>2340.3000000000002</v>
          </cell>
          <cell r="P263">
            <v>2416.4</v>
          </cell>
          <cell r="R263">
            <v>2265.4</v>
          </cell>
          <cell r="S263">
            <v>2259.9</v>
          </cell>
          <cell r="T263">
            <v>2179.1999999999998</v>
          </cell>
          <cell r="V263">
            <v>1925.9</v>
          </cell>
          <cell r="W263">
            <v>1982</v>
          </cell>
          <cell r="X263">
            <v>2228.8000000000002</v>
          </cell>
          <cell r="Z263">
            <v>2572.6999999999998</v>
          </cell>
          <cell r="AB263">
            <v>3583.9</v>
          </cell>
        </row>
        <row r="264">
          <cell r="J264">
            <v>1670.9</v>
          </cell>
          <cell r="K264">
            <v>1087.0999999999999</v>
          </cell>
          <cell r="L264">
            <v>2144.3000000000002</v>
          </cell>
          <cell r="N264">
            <v>166.5</v>
          </cell>
          <cell r="O264">
            <v>166.3</v>
          </cell>
          <cell r="P264">
            <v>174.5</v>
          </cell>
          <cell r="R264">
            <v>168.2</v>
          </cell>
          <cell r="S264">
            <v>171.8</v>
          </cell>
          <cell r="T264">
            <v>168.5</v>
          </cell>
          <cell r="V264">
            <v>160.80000000000001</v>
          </cell>
          <cell r="W264">
            <v>162.69999999999999</v>
          </cell>
          <cell r="X264">
            <v>169.3</v>
          </cell>
          <cell r="Z264">
            <v>187.6</v>
          </cell>
          <cell r="AB264">
            <v>254.6</v>
          </cell>
        </row>
        <row r="265">
          <cell r="L265">
            <v>28774.9</v>
          </cell>
        </row>
        <row r="266">
          <cell r="L266">
            <v>2144.3000000000002</v>
          </cell>
          <cell r="N266">
            <v>166.5</v>
          </cell>
          <cell r="O266">
            <v>166.3</v>
          </cell>
          <cell r="P266">
            <v>174.5</v>
          </cell>
          <cell r="R266">
            <v>168.2</v>
          </cell>
          <cell r="S266">
            <v>171.8</v>
          </cell>
          <cell r="T266">
            <v>168.5</v>
          </cell>
          <cell r="V266">
            <v>160.80000000000001</v>
          </cell>
          <cell r="W266">
            <v>162.69999999999999</v>
          </cell>
          <cell r="X266">
            <v>169.3</v>
          </cell>
          <cell r="Z266">
            <v>187.6</v>
          </cell>
          <cell r="AB266">
            <v>254.6</v>
          </cell>
        </row>
        <row r="268">
          <cell r="N268">
            <v>13</v>
          </cell>
          <cell r="O268">
            <v>15</v>
          </cell>
          <cell r="P268">
            <v>17.5</v>
          </cell>
          <cell r="R268">
            <v>15</v>
          </cell>
          <cell r="S268">
            <v>16.5</v>
          </cell>
          <cell r="T268">
            <v>15.5</v>
          </cell>
          <cell r="V268">
            <v>15</v>
          </cell>
          <cell r="W268">
            <v>16</v>
          </cell>
          <cell r="X268">
            <v>15.5</v>
          </cell>
          <cell r="Z268">
            <v>15</v>
          </cell>
          <cell r="AB268">
            <v>15</v>
          </cell>
        </row>
        <row r="285">
          <cell r="T285" t="str">
            <v>О.М.Топал</v>
          </cell>
        </row>
        <row r="287">
          <cell r="T287" t="str">
            <v>Н.М.Барашивець</v>
          </cell>
        </row>
      </sheetData>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812"/>
      <sheetName val="График реализации"/>
      <sheetName val="График_реализации"/>
      <sheetName val="IAS Trial Balance"/>
      <sheetName val="DICTS"/>
      <sheetName val="Тариф на транзит"/>
      <sheetName val="Цены СНГ"/>
      <sheetName val="_Л1"/>
      <sheetName val="_Л10"/>
      <sheetName val="_Л11"/>
      <sheetName val="_Л2"/>
      <sheetName val="_Л3"/>
      <sheetName val="_Л4"/>
      <sheetName val="_Л5"/>
      <sheetName val="_Л7"/>
      <sheetName val="_Л8"/>
      <sheetName val="_Л9"/>
      <sheetName val="Income 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assump"/>
    </sheetNames>
    <sheetDataSet>
      <sheetData sheetId="0"/>
      <sheetData sheetId="1"/>
      <sheetData sheetId="2"/>
      <sheetData sheetId="3"/>
      <sheetData sheetId="4" refreshError="1">
        <row r="1">
          <cell r="D1" t="str">
            <v>ПЛАН  ВИТРАТ  НА  ПЕРЕДАЧУ  ЕЛЕКТРОЕНЕРГІЇ</v>
          </cell>
          <cell r="AL1" t="str">
            <v>ПР</v>
          </cell>
        </row>
        <row r="2">
          <cell r="D2" t="str">
            <v>філіалу "Кабельні мережі Київенерго"</v>
          </cell>
          <cell r="AL2" t="str">
            <v>О</v>
          </cell>
        </row>
        <row r="3">
          <cell r="D3" t="str">
            <v>на  2006 рік</v>
          </cell>
          <cell r="AK3" t="str">
            <v>січень</v>
          </cell>
          <cell r="AL3">
            <v>62.4</v>
          </cell>
        </row>
        <row r="4">
          <cell r="O4" t="str">
            <v xml:space="preserve">тис.грн. </v>
          </cell>
          <cell r="AK4" t="str">
            <v>лютий</v>
          </cell>
          <cell r="AL4">
            <v>15.7</v>
          </cell>
        </row>
        <row r="5">
          <cell r="A5" t="str">
            <v>№</v>
          </cell>
          <cell r="C5" t="str">
            <v>№</v>
          </cell>
          <cell r="D5" t="str">
            <v>Стаття витрат</v>
          </cell>
          <cell r="E5" t="str">
            <v>№ коду</v>
          </cell>
          <cell r="H5" t="str">
            <v>2004 рік звіт</v>
          </cell>
          <cell r="I5" t="str">
            <v xml:space="preserve">2005 рік  </v>
          </cell>
          <cell r="J5" t="str">
            <v>2005 рік</v>
          </cell>
          <cell r="M5" t="str">
            <v>План   на 2006 рік</v>
          </cell>
          <cell r="R5" t="str">
            <v>в т.ч.        РКМ        "Східний"</v>
          </cell>
          <cell r="S5" t="str">
            <v>Відхилення плану на 2006 р.         від звіту               2005р.</v>
          </cell>
          <cell r="T5" t="str">
            <v>І кв</v>
          </cell>
          <cell r="U5" t="str">
            <v>січень</v>
          </cell>
          <cell r="V5" t="str">
            <v>лютий</v>
          </cell>
          <cell r="W5" t="str">
            <v>березень</v>
          </cell>
          <cell r="X5" t="str">
            <v>ІІ кв</v>
          </cell>
          <cell r="Y5" t="str">
            <v>квітень</v>
          </cell>
          <cell r="Z5" t="str">
            <v>травень</v>
          </cell>
          <cell r="AA5" t="str">
            <v>червень</v>
          </cell>
          <cell r="AB5" t="str">
            <v>ІІІкв</v>
          </cell>
          <cell r="AC5" t="str">
            <v>липень</v>
          </cell>
          <cell r="AD5" t="str">
            <v>серпень</v>
          </cell>
          <cell r="AE5" t="str">
            <v>вересень</v>
          </cell>
          <cell r="AF5" t="str">
            <v>ІV кв</v>
          </cell>
          <cell r="AG5" t="str">
            <v>жовтень</v>
          </cell>
          <cell r="AH5" t="str">
            <v>листопад</v>
          </cell>
          <cell r="AI5" t="str">
            <v>грудень</v>
          </cell>
        </row>
        <row r="6">
          <cell r="A6" t="str">
            <v>коду</v>
          </cell>
          <cell r="F6" t="str">
            <v>1 клас</v>
          </cell>
          <cell r="G6" t="str">
            <v>2 клас</v>
          </cell>
          <cell r="I6" t="str">
            <v>бюджет</v>
          </cell>
          <cell r="J6" t="str">
            <v>план</v>
          </cell>
          <cell r="K6" t="str">
            <v xml:space="preserve"> звіт</v>
          </cell>
          <cell r="L6" t="str">
            <v>рік очікув.</v>
          </cell>
          <cell r="M6" t="str">
            <v>рік</v>
          </cell>
          <cell r="N6" t="str">
            <v>в т.ч. по кварталах</v>
          </cell>
          <cell r="V6" t="str">
            <v>план</v>
          </cell>
          <cell r="W6" t="str">
            <v>план</v>
          </cell>
          <cell r="Z6" t="str">
            <v>план</v>
          </cell>
          <cell r="AA6" t="str">
            <v>план</v>
          </cell>
          <cell r="AE6" t="str">
            <v>план</v>
          </cell>
          <cell r="AH6" t="str">
            <v>план</v>
          </cell>
          <cell r="AI6" t="str">
            <v>план</v>
          </cell>
        </row>
        <row r="7">
          <cell r="F7" t="str">
            <v>%</v>
          </cell>
          <cell r="G7" t="str">
            <v>%</v>
          </cell>
          <cell r="N7" t="str">
            <v>1 кв.</v>
          </cell>
          <cell r="O7" t="str">
            <v>2 кв.</v>
          </cell>
          <cell r="P7" t="str">
            <v>3 кв.</v>
          </cell>
          <cell r="Q7" t="str">
            <v>4 кв.</v>
          </cell>
          <cell r="V7" t="str">
            <v>план</v>
          </cell>
          <cell r="W7" t="str">
            <v>остаток</v>
          </cell>
          <cell r="Z7" t="str">
            <v>план</v>
          </cell>
          <cell r="AA7" t="str">
            <v>остаток</v>
          </cell>
          <cell r="AE7" t="str">
            <v>остаток</v>
          </cell>
          <cell r="AH7" t="str">
            <v>план</v>
          </cell>
          <cell r="AI7" t="str">
            <v>остаток</v>
          </cell>
        </row>
        <row r="8">
          <cell r="A8" t="str">
            <v>0005</v>
          </cell>
          <cell r="B8" t="str">
            <v>ПР</v>
          </cell>
          <cell r="D8" t="str">
            <v>Виробнича собівартість продукції (робіт, послуг)</v>
          </cell>
          <cell r="E8" t="str">
            <v>100</v>
          </cell>
          <cell r="F8">
            <v>0</v>
          </cell>
          <cell r="H8">
            <v>52814.7</v>
          </cell>
          <cell r="I8">
            <v>66740.399999999994</v>
          </cell>
          <cell r="J8">
            <v>67753.100000000006</v>
          </cell>
          <cell r="K8">
            <v>63329.9</v>
          </cell>
          <cell r="L8" t="e">
            <v>#REF!</v>
          </cell>
          <cell r="M8" t="e">
            <v>#REF!</v>
          </cell>
          <cell r="N8" t="e">
            <v>#REF!</v>
          </cell>
          <cell r="O8" t="e">
            <v>#REF!</v>
          </cell>
          <cell r="P8">
            <v>25396</v>
          </cell>
          <cell r="Q8">
            <v>23907.1</v>
          </cell>
          <cell r="R8" t="e">
            <v>#REF!</v>
          </cell>
          <cell r="S8" t="e">
            <v>#REF!</v>
          </cell>
          <cell r="T8" t="e">
            <v>#REF!</v>
          </cell>
          <cell r="U8">
            <v>6624.3</v>
          </cell>
          <cell r="V8">
            <v>6915.3</v>
          </cell>
          <cell r="W8" t="e">
            <v>#REF!</v>
          </cell>
          <cell r="X8" t="e">
            <v>#REF!</v>
          </cell>
          <cell r="Y8">
            <v>6911.2</v>
          </cell>
          <cell r="Z8">
            <v>6930.7</v>
          </cell>
          <cell r="AA8" t="e">
            <v>#REF!</v>
          </cell>
          <cell r="AB8">
            <v>25396</v>
          </cell>
          <cell r="AC8">
            <v>8191.1</v>
          </cell>
          <cell r="AD8">
            <v>8197.2000000000007</v>
          </cell>
          <cell r="AE8">
            <v>9007.7000000000007</v>
          </cell>
          <cell r="AF8">
            <v>23907.1</v>
          </cell>
          <cell r="AG8">
            <v>7874.8</v>
          </cell>
          <cell r="AH8">
            <v>7693.8</v>
          </cell>
          <cell r="AI8">
            <v>8338.5</v>
          </cell>
          <cell r="AJ8" t="e">
            <v>#REF!</v>
          </cell>
        </row>
        <row r="9">
          <cell r="A9" t="str">
            <v>рах.23</v>
          </cell>
          <cell r="E9" t="str">
            <v>рах.23</v>
          </cell>
          <cell r="S9">
            <v>0</v>
          </cell>
          <cell r="T9">
            <v>0</v>
          </cell>
          <cell r="W9">
            <v>0</v>
          </cell>
          <cell r="X9">
            <v>0</v>
          </cell>
          <cell r="AA9">
            <v>0</v>
          </cell>
          <cell r="AB9">
            <v>0</v>
          </cell>
          <cell r="AE9">
            <v>0</v>
          </cell>
          <cell r="AF9">
            <v>0</v>
          </cell>
          <cell r="AI9">
            <v>0</v>
          </cell>
        </row>
        <row r="10">
          <cell r="A10" t="str">
            <v>0010</v>
          </cell>
          <cell r="C10" t="str">
            <v>1.1.</v>
          </cell>
          <cell r="D10" t="str">
            <v>Прямі витрати - рахунок 23:</v>
          </cell>
          <cell r="E10" t="str">
            <v>0010</v>
          </cell>
          <cell r="F10">
            <v>0</v>
          </cell>
          <cell r="H10">
            <v>28611.1</v>
          </cell>
          <cell r="I10">
            <v>33767.599999999999</v>
          </cell>
          <cell r="J10">
            <v>37796.5</v>
          </cell>
          <cell r="K10">
            <v>37308.5</v>
          </cell>
          <cell r="L10">
            <v>35349.800000000003</v>
          </cell>
          <cell r="M10">
            <v>46422.400000000001</v>
          </cell>
          <cell r="N10">
            <v>12430.6</v>
          </cell>
          <cell r="O10">
            <v>11321.1</v>
          </cell>
          <cell r="P10">
            <v>11163.7</v>
          </cell>
          <cell r="Q10">
            <v>11507</v>
          </cell>
          <cell r="R10">
            <v>2502.6</v>
          </cell>
          <cell r="S10">
            <v>9113.9</v>
          </cell>
          <cell r="T10">
            <v>12430.6</v>
          </cell>
          <cell r="U10">
            <v>3953.9</v>
          </cell>
          <cell r="V10">
            <v>4132</v>
          </cell>
          <cell r="W10">
            <v>4344.7</v>
          </cell>
          <cell r="X10">
            <v>11321.1</v>
          </cell>
          <cell r="Y10">
            <v>3660.4</v>
          </cell>
          <cell r="Z10">
            <v>3618.9</v>
          </cell>
          <cell r="AA10">
            <v>4041.8</v>
          </cell>
          <cell r="AB10">
            <v>11163.7</v>
          </cell>
          <cell r="AC10">
            <v>3594</v>
          </cell>
          <cell r="AD10">
            <v>3604</v>
          </cell>
          <cell r="AE10">
            <v>3965.7</v>
          </cell>
          <cell r="AF10">
            <v>11507</v>
          </cell>
          <cell r="AG10">
            <v>3667.5</v>
          </cell>
          <cell r="AH10">
            <v>3697</v>
          </cell>
          <cell r="AI10">
            <v>4142.5</v>
          </cell>
          <cell r="AJ10">
            <v>46422.400000000001</v>
          </cell>
        </row>
        <row r="11">
          <cell r="A11" t="str">
            <v>0020</v>
          </cell>
          <cell r="C11" t="str">
            <v>1.1.1.</v>
          </cell>
          <cell r="D11" t="str">
            <v>Матеріальні витрати, в т.ч.</v>
          </cell>
          <cell r="E11" t="str">
            <v>0020</v>
          </cell>
          <cell r="F11">
            <v>0</v>
          </cell>
          <cell r="H11">
            <v>235.8</v>
          </cell>
          <cell r="I11">
            <v>400</v>
          </cell>
          <cell r="J11">
            <v>400</v>
          </cell>
          <cell r="K11">
            <v>221.3</v>
          </cell>
          <cell r="L11">
            <v>221.3</v>
          </cell>
          <cell r="M11">
            <v>400</v>
          </cell>
          <cell r="N11">
            <v>100</v>
          </cell>
          <cell r="O11">
            <v>100</v>
          </cell>
          <cell r="P11">
            <v>100</v>
          </cell>
          <cell r="Q11">
            <v>100</v>
          </cell>
          <cell r="R11">
            <v>40</v>
          </cell>
          <cell r="S11">
            <v>178.7</v>
          </cell>
          <cell r="T11">
            <v>100</v>
          </cell>
          <cell r="U11">
            <v>40</v>
          </cell>
          <cell r="V11">
            <v>30</v>
          </cell>
          <cell r="W11">
            <v>30</v>
          </cell>
          <cell r="X11">
            <v>100</v>
          </cell>
          <cell r="Y11">
            <v>33</v>
          </cell>
          <cell r="Z11">
            <v>33</v>
          </cell>
          <cell r="AA11">
            <v>34</v>
          </cell>
          <cell r="AB11">
            <v>100</v>
          </cell>
          <cell r="AC11">
            <v>33</v>
          </cell>
          <cell r="AD11">
            <v>33</v>
          </cell>
          <cell r="AE11">
            <v>34</v>
          </cell>
          <cell r="AF11">
            <v>100</v>
          </cell>
          <cell r="AG11">
            <v>33</v>
          </cell>
          <cell r="AH11">
            <v>33</v>
          </cell>
          <cell r="AI11">
            <v>34</v>
          </cell>
          <cell r="AJ11">
            <v>400</v>
          </cell>
        </row>
        <row r="12">
          <cell r="A12" t="str">
            <v>0030</v>
          </cell>
          <cell r="B12" t="str">
            <v>Е</v>
          </cell>
          <cell r="C12" t="str">
            <v>1.1.1.1.</v>
          </cell>
          <cell r="D12" t="str">
            <v xml:space="preserve">Сировина та  матеріали </v>
          </cell>
          <cell r="E12" t="str">
            <v>0030</v>
          </cell>
          <cell r="F12">
            <v>34</v>
          </cell>
          <cell r="G12">
            <v>66</v>
          </cell>
          <cell r="H12">
            <v>235.8</v>
          </cell>
          <cell r="I12">
            <v>400</v>
          </cell>
          <cell r="J12">
            <v>400</v>
          </cell>
          <cell r="K12">
            <v>221.3</v>
          </cell>
          <cell r="L12">
            <v>221.3</v>
          </cell>
          <cell r="M12">
            <v>400</v>
          </cell>
          <cell r="N12">
            <v>100</v>
          </cell>
          <cell r="O12">
            <v>100</v>
          </cell>
          <cell r="P12">
            <v>100</v>
          </cell>
          <cell r="Q12">
            <v>100</v>
          </cell>
          <cell r="R12">
            <v>40</v>
          </cell>
          <cell r="S12">
            <v>178.7</v>
          </cell>
          <cell r="T12">
            <v>100</v>
          </cell>
          <cell r="U12">
            <v>40</v>
          </cell>
          <cell r="V12">
            <v>30</v>
          </cell>
          <cell r="W12">
            <v>30</v>
          </cell>
          <cell r="X12">
            <v>100</v>
          </cell>
          <cell r="Y12">
            <v>33</v>
          </cell>
          <cell r="Z12">
            <v>33</v>
          </cell>
          <cell r="AA12">
            <v>34</v>
          </cell>
          <cell r="AB12">
            <v>100</v>
          </cell>
          <cell r="AC12">
            <v>33</v>
          </cell>
          <cell r="AD12">
            <v>33</v>
          </cell>
          <cell r="AE12">
            <v>34</v>
          </cell>
          <cell r="AF12">
            <v>100</v>
          </cell>
          <cell r="AG12">
            <v>33</v>
          </cell>
          <cell r="AH12">
            <v>33</v>
          </cell>
          <cell r="AI12">
            <v>34</v>
          </cell>
          <cell r="AJ12">
            <v>400</v>
          </cell>
        </row>
        <row r="13">
          <cell r="A13" t="str">
            <v>0040</v>
          </cell>
          <cell r="B13" t="str">
            <v>Е</v>
          </cell>
          <cell r="C13" t="str">
            <v>1.1.1.2.</v>
          </cell>
          <cell r="D13" t="str">
            <v>Паливо для технологічних потреб</v>
          </cell>
          <cell r="E13" t="str">
            <v>0040</v>
          </cell>
          <cell r="F13">
            <v>0</v>
          </cell>
          <cell r="G13">
            <v>100</v>
          </cell>
          <cell r="H13">
            <v>0</v>
          </cell>
          <cell r="I13">
            <v>0</v>
          </cell>
          <cell r="J13">
            <v>0</v>
          </cell>
          <cell r="K13">
            <v>0</v>
          </cell>
          <cell r="M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J13">
            <v>0</v>
          </cell>
        </row>
        <row r="14">
          <cell r="A14" t="str">
            <v>0050</v>
          </cell>
          <cell r="B14" t="str">
            <v>Е</v>
          </cell>
          <cell r="C14" t="str">
            <v>1.1.1.3.</v>
          </cell>
          <cell r="D14" t="str">
            <v>Енергія для технологічних потреб</v>
          </cell>
          <cell r="E14" t="str">
            <v>0050</v>
          </cell>
          <cell r="F14">
            <v>0</v>
          </cell>
          <cell r="G14">
            <v>100</v>
          </cell>
          <cell r="H14">
            <v>0</v>
          </cell>
          <cell r="I14">
            <v>0</v>
          </cell>
          <cell r="J14">
            <v>0</v>
          </cell>
          <cell r="K14">
            <v>0</v>
          </cell>
          <cell r="M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J14">
            <v>0</v>
          </cell>
        </row>
        <row r="15">
          <cell r="A15" t="str">
            <v>0060</v>
          </cell>
          <cell r="B15" t="str">
            <v>Е</v>
          </cell>
          <cell r="C15" t="str">
            <v>1.1.1.4.</v>
          </cell>
          <cell r="D15" t="str">
            <v>Вода для технологічних потреб</v>
          </cell>
          <cell r="E15" t="str">
            <v>0060</v>
          </cell>
          <cell r="F15">
            <v>0</v>
          </cell>
          <cell r="G15">
            <v>100</v>
          </cell>
          <cell r="H15">
            <v>0</v>
          </cell>
          <cell r="I15">
            <v>0</v>
          </cell>
          <cell r="J15">
            <v>0</v>
          </cell>
          <cell r="K15">
            <v>0</v>
          </cell>
          <cell r="M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J15">
            <v>0</v>
          </cell>
        </row>
        <row r="16">
          <cell r="A16" t="str">
            <v>0070</v>
          </cell>
          <cell r="B16" t="str">
            <v>Е</v>
          </cell>
          <cell r="C16" t="str">
            <v>1.1.1.5.</v>
          </cell>
          <cell r="D16" t="str">
            <v>Купівельні напівфабрикати та комплектуючі вироби</v>
          </cell>
          <cell r="E16" t="str">
            <v>0070</v>
          </cell>
          <cell r="F16">
            <v>0</v>
          </cell>
          <cell r="G16">
            <v>100</v>
          </cell>
          <cell r="H16">
            <v>0</v>
          </cell>
          <cell r="I16">
            <v>0</v>
          </cell>
          <cell r="J16">
            <v>0</v>
          </cell>
          <cell r="K16">
            <v>0</v>
          </cell>
          <cell r="M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J16">
            <v>0</v>
          </cell>
        </row>
        <row r="17">
          <cell r="A17" t="str">
            <v>0080</v>
          </cell>
          <cell r="B17" t="str">
            <v>Е</v>
          </cell>
          <cell r="C17" t="str">
            <v>1.1.1.6.</v>
          </cell>
          <cell r="D17" t="str">
            <v>Інші матеріали</v>
          </cell>
          <cell r="E17" t="str">
            <v>0080</v>
          </cell>
          <cell r="F17">
            <v>0</v>
          </cell>
          <cell r="G17">
            <v>100</v>
          </cell>
          <cell r="H17">
            <v>0</v>
          </cell>
          <cell r="I17">
            <v>0</v>
          </cell>
          <cell r="J17">
            <v>0</v>
          </cell>
          <cell r="K17">
            <v>0</v>
          </cell>
          <cell r="M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J17">
            <v>0</v>
          </cell>
        </row>
        <row r="18">
          <cell r="A18" t="str">
            <v>0090</v>
          </cell>
          <cell r="B18" t="str">
            <v>ФОП</v>
          </cell>
          <cell r="C18" t="str">
            <v>1.1.2.</v>
          </cell>
          <cell r="D18" t="str">
            <v>Витрати на оплату праці та інші виплати, які відносяться до ФОП</v>
          </cell>
          <cell r="E18" t="str">
            <v>0090</v>
          </cell>
          <cell r="F18">
            <v>10</v>
          </cell>
          <cell r="G18">
            <v>90</v>
          </cell>
          <cell r="H18">
            <v>5445.4</v>
          </cell>
          <cell r="I18">
            <v>6541.8</v>
          </cell>
          <cell r="J18">
            <v>6395.3</v>
          </cell>
          <cell r="K18">
            <v>6273.9</v>
          </cell>
          <cell r="L18">
            <v>6545.1</v>
          </cell>
          <cell r="M18">
            <v>8190</v>
          </cell>
          <cell r="N18">
            <v>2022.8</v>
          </cell>
          <cell r="O18">
            <v>1987.2</v>
          </cell>
          <cell r="P18">
            <v>1971.6</v>
          </cell>
          <cell r="Q18">
            <v>2208.4</v>
          </cell>
          <cell r="R18">
            <v>1029</v>
          </cell>
          <cell r="S18">
            <v>1916.1</v>
          </cell>
          <cell r="T18">
            <v>2022.8</v>
          </cell>
          <cell r="U18">
            <v>599.9</v>
          </cell>
          <cell r="V18">
            <v>557.20000000000005</v>
          </cell>
          <cell r="W18">
            <v>865.7</v>
          </cell>
          <cell r="X18">
            <v>1987.2</v>
          </cell>
          <cell r="Y18">
            <v>561</v>
          </cell>
          <cell r="Z18">
            <v>570</v>
          </cell>
          <cell r="AA18">
            <v>856.2</v>
          </cell>
          <cell r="AB18">
            <v>1971.6</v>
          </cell>
          <cell r="AC18">
            <v>578.5</v>
          </cell>
          <cell r="AD18">
            <v>578.5</v>
          </cell>
          <cell r="AE18">
            <v>814.6</v>
          </cell>
          <cell r="AF18">
            <v>2208.4</v>
          </cell>
          <cell r="AG18">
            <v>627.1</v>
          </cell>
          <cell r="AH18">
            <v>644.70000000000005</v>
          </cell>
          <cell r="AI18">
            <v>936.6</v>
          </cell>
          <cell r="AJ18">
            <v>8190</v>
          </cell>
          <cell r="AK18">
            <v>9036.5</v>
          </cell>
        </row>
        <row r="19">
          <cell r="A19" t="str">
            <v>0091</v>
          </cell>
          <cell r="B19" t="str">
            <v>Е</v>
          </cell>
          <cell r="C19" t="str">
            <v>1.1.3.</v>
          </cell>
          <cell r="D19" t="str">
            <v xml:space="preserve">Інші виплати </v>
          </cell>
          <cell r="E19" t="str">
            <v>0091</v>
          </cell>
          <cell r="F19">
            <v>10</v>
          </cell>
          <cell r="G19">
            <v>90</v>
          </cell>
          <cell r="H19">
            <v>123.1</v>
          </cell>
          <cell r="I19">
            <v>110</v>
          </cell>
          <cell r="J19">
            <v>103.8</v>
          </cell>
          <cell r="K19">
            <v>99.6</v>
          </cell>
          <cell r="L19">
            <v>107.2</v>
          </cell>
          <cell r="M19">
            <v>262.8</v>
          </cell>
          <cell r="N19">
            <v>66.7</v>
          </cell>
          <cell r="O19">
            <v>68.099999999999994</v>
          </cell>
          <cell r="P19">
            <v>61.7</v>
          </cell>
          <cell r="Q19">
            <v>66.3</v>
          </cell>
          <cell r="S19">
            <v>163.19999999999999</v>
          </cell>
          <cell r="T19">
            <v>66.7</v>
          </cell>
          <cell r="U19">
            <v>8</v>
          </cell>
          <cell r="V19">
            <v>9.3000000000000007</v>
          </cell>
          <cell r="W19">
            <v>49.4</v>
          </cell>
          <cell r="X19">
            <v>68.099999999999994</v>
          </cell>
          <cell r="Y19">
            <v>20.3</v>
          </cell>
          <cell r="Z19">
            <v>23.9</v>
          </cell>
          <cell r="AA19">
            <v>23.9</v>
          </cell>
          <cell r="AB19">
            <v>61.7</v>
          </cell>
          <cell r="AC19">
            <v>19.7</v>
          </cell>
          <cell r="AD19">
            <v>19.7</v>
          </cell>
          <cell r="AE19">
            <v>22.3</v>
          </cell>
          <cell r="AF19">
            <v>66.3</v>
          </cell>
          <cell r="AG19">
            <v>21.7</v>
          </cell>
          <cell r="AH19">
            <v>21.8</v>
          </cell>
          <cell r="AI19">
            <v>22.8</v>
          </cell>
          <cell r="AJ19">
            <v>262.8</v>
          </cell>
        </row>
        <row r="20">
          <cell r="A20" t="str">
            <v>0100</v>
          </cell>
          <cell r="B20" t="str">
            <v>СС</v>
          </cell>
          <cell r="C20" t="str">
            <v>1.1.4.</v>
          </cell>
          <cell r="D20" t="str">
            <v>Відрахування на соціальні заходи</v>
          </cell>
          <cell r="E20" t="str">
            <v>0100</v>
          </cell>
          <cell r="F20">
            <v>10</v>
          </cell>
          <cell r="G20">
            <v>90</v>
          </cell>
          <cell r="H20">
            <v>2158.9</v>
          </cell>
          <cell r="I20">
            <v>2549.4</v>
          </cell>
          <cell r="J20">
            <v>2626.3</v>
          </cell>
          <cell r="K20">
            <v>2503.1999999999998</v>
          </cell>
          <cell r="L20">
            <v>2586.9</v>
          </cell>
          <cell r="M20">
            <v>3122.6</v>
          </cell>
          <cell r="N20">
            <v>772.5</v>
          </cell>
          <cell r="O20">
            <v>763.7</v>
          </cell>
          <cell r="P20">
            <v>751.1</v>
          </cell>
          <cell r="Q20">
            <v>835.3</v>
          </cell>
          <cell r="R20">
            <v>396</v>
          </cell>
          <cell r="S20">
            <v>619.4</v>
          </cell>
          <cell r="T20">
            <v>772.5</v>
          </cell>
          <cell r="U20">
            <v>245.5</v>
          </cell>
          <cell r="V20">
            <v>210.8</v>
          </cell>
          <cell r="W20">
            <v>316.2</v>
          </cell>
          <cell r="X20">
            <v>763.7</v>
          </cell>
          <cell r="Y20">
            <v>226.2</v>
          </cell>
          <cell r="Z20">
            <v>226.7</v>
          </cell>
          <cell r="AA20">
            <v>310.8</v>
          </cell>
          <cell r="AB20">
            <v>751.1</v>
          </cell>
          <cell r="AC20">
            <v>221.6</v>
          </cell>
          <cell r="AD20">
            <v>225.6</v>
          </cell>
          <cell r="AE20">
            <v>303.89999999999998</v>
          </cell>
          <cell r="AF20">
            <v>835.3</v>
          </cell>
          <cell r="AG20">
            <v>239.3</v>
          </cell>
          <cell r="AH20">
            <v>246</v>
          </cell>
          <cell r="AI20">
            <v>350</v>
          </cell>
          <cell r="AJ20">
            <v>3122.6</v>
          </cell>
        </row>
        <row r="21">
          <cell r="A21" t="str">
            <v>0101</v>
          </cell>
          <cell r="B21" t="str">
            <v>Е</v>
          </cell>
          <cell r="C21" t="str">
            <v>1.1.5.</v>
          </cell>
          <cell r="D21" t="str">
            <v>Оплата 5-ти днів тимчасової  непрацездатності</v>
          </cell>
          <cell r="E21" t="str">
            <v>0101</v>
          </cell>
          <cell r="F21">
            <v>10</v>
          </cell>
          <cell r="G21">
            <v>90</v>
          </cell>
          <cell r="H21">
            <v>171.1</v>
          </cell>
          <cell r="I21">
            <v>170</v>
          </cell>
          <cell r="J21">
            <v>225</v>
          </cell>
          <cell r="K21">
            <v>224.2</v>
          </cell>
          <cell r="L21">
            <v>214</v>
          </cell>
          <cell r="M21">
            <v>220</v>
          </cell>
          <cell r="N21">
            <v>66</v>
          </cell>
          <cell r="O21">
            <v>47</v>
          </cell>
          <cell r="P21">
            <v>46</v>
          </cell>
          <cell r="Q21">
            <v>61</v>
          </cell>
          <cell r="R21">
            <v>20</v>
          </cell>
          <cell r="S21">
            <v>-4.2</v>
          </cell>
          <cell r="T21">
            <v>66</v>
          </cell>
          <cell r="U21">
            <v>20</v>
          </cell>
          <cell r="V21">
            <v>26</v>
          </cell>
          <cell r="W21">
            <v>20</v>
          </cell>
          <cell r="X21">
            <v>47</v>
          </cell>
          <cell r="Y21">
            <v>18</v>
          </cell>
          <cell r="Z21">
            <v>14</v>
          </cell>
          <cell r="AA21">
            <v>15</v>
          </cell>
          <cell r="AB21">
            <v>46</v>
          </cell>
          <cell r="AC21">
            <v>11</v>
          </cell>
          <cell r="AD21">
            <v>16</v>
          </cell>
          <cell r="AE21">
            <v>19</v>
          </cell>
          <cell r="AF21">
            <v>61</v>
          </cell>
          <cell r="AG21">
            <v>18</v>
          </cell>
          <cell r="AH21">
            <v>19</v>
          </cell>
          <cell r="AI21">
            <v>24</v>
          </cell>
          <cell r="AJ21">
            <v>220</v>
          </cell>
        </row>
        <row r="22">
          <cell r="A22" t="str">
            <v>0104</v>
          </cell>
          <cell r="B22" t="str">
            <v>ФОП</v>
          </cell>
          <cell r="C22" t="str">
            <v xml:space="preserve">1.1.6. </v>
          </cell>
          <cell r="D22" t="str">
            <v>Забезпечення оплати відпусток</v>
          </cell>
          <cell r="E22" t="str">
            <v>0104</v>
          </cell>
          <cell r="F22">
            <v>10</v>
          </cell>
          <cell r="G22">
            <v>90</v>
          </cell>
          <cell r="H22">
            <v>528.4</v>
          </cell>
          <cell r="I22">
            <v>688.2</v>
          </cell>
          <cell r="J22">
            <v>657.7</v>
          </cell>
          <cell r="K22">
            <v>680.1</v>
          </cell>
          <cell r="L22">
            <v>695.3</v>
          </cell>
          <cell r="M22">
            <v>846.5</v>
          </cell>
          <cell r="N22">
            <v>202.7</v>
          </cell>
          <cell r="O22">
            <v>209.8</v>
          </cell>
          <cell r="P22">
            <v>209.9</v>
          </cell>
          <cell r="Q22">
            <v>224.1</v>
          </cell>
          <cell r="R22">
            <v>106</v>
          </cell>
          <cell r="S22">
            <v>166.4</v>
          </cell>
          <cell r="T22">
            <v>202.7</v>
          </cell>
          <cell r="U22">
            <v>57.6</v>
          </cell>
          <cell r="V22">
            <v>56</v>
          </cell>
          <cell r="W22">
            <v>89.1</v>
          </cell>
          <cell r="X22">
            <v>209.8</v>
          </cell>
          <cell r="Y22">
            <v>59</v>
          </cell>
          <cell r="Z22">
            <v>60.1</v>
          </cell>
          <cell r="AA22">
            <v>90.7</v>
          </cell>
          <cell r="AB22">
            <v>209.9</v>
          </cell>
          <cell r="AC22">
            <v>61.5</v>
          </cell>
          <cell r="AD22">
            <v>61.5</v>
          </cell>
          <cell r="AE22">
            <v>86.9</v>
          </cell>
          <cell r="AF22">
            <v>224.1</v>
          </cell>
          <cell r="AG22">
            <v>62.9</v>
          </cell>
          <cell r="AH22">
            <v>65.3</v>
          </cell>
          <cell r="AI22">
            <v>95.9</v>
          </cell>
          <cell r="AJ22">
            <v>846.5</v>
          </cell>
        </row>
        <row r="23">
          <cell r="A23" t="str">
            <v>0105</v>
          </cell>
          <cell r="B23" t="str">
            <v>СС</v>
          </cell>
          <cell r="C23" t="str">
            <v xml:space="preserve">1.1.7. </v>
          </cell>
          <cell r="D23" t="str">
            <v>Забезпечення обов'язкових відрахувань на оплату відпусток</v>
          </cell>
          <cell r="E23" t="str">
            <v>0105</v>
          </cell>
          <cell r="F23">
            <v>10</v>
          </cell>
          <cell r="G23">
            <v>90</v>
          </cell>
          <cell r="H23">
            <v>200.6</v>
          </cell>
          <cell r="I23">
            <v>260</v>
          </cell>
          <cell r="J23">
            <v>263.5</v>
          </cell>
          <cell r="K23">
            <v>221.6</v>
          </cell>
          <cell r="L23">
            <v>268.2</v>
          </cell>
          <cell r="M23">
            <v>312.89999999999998</v>
          </cell>
          <cell r="N23">
            <v>74.900000000000006</v>
          </cell>
          <cell r="O23">
            <v>77.5</v>
          </cell>
          <cell r="P23">
            <v>77.599999999999994</v>
          </cell>
          <cell r="Q23">
            <v>82.9</v>
          </cell>
          <cell r="R23">
            <v>40</v>
          </cell>
          <cell r="S23">
            <v>91.3</v>
          </cell>
          <cell r="T23">
            <v>74.900000000000006</v>
          </cell>
          <cell r="U23">
            <v>21.9</v>
          </cell>
          <cell r="V23">
            <v>20.7</v>
          </cell>
          <cell r="W23">
            <v>32.299999999999997</v>
          </cell>
          <cell r="X23">
            <v>77.5</v>
          </cell>
          <cell r="Y23">
            <v>21.9</v>
          </cell>
          <cell r="Z23">
            <v>22.2</v>
          </cell>
          <cell r="AA23">
            <v>33.4</v>
          </cell>
          <cell r="AB23">
            <v>77.599999999999994</v>
          </cell>
          <cell r="AC23">
            <v>22.7</v>
          </cell>
          <cell r="AD23">
            <v>22.7</v>
          </cell>
          <cell r="AE23">
            <v>32.200000000000003</v>
          </cell>
          <cell r="AF23">
            <v>82.9</v>
          </cell>
          <cell r="AG23">
            <v>23.5</v>
          </cell>
          <cell r="AH23">
            <v>24.2</v>
          </cell>
          <cell r="AI23">
            <v>35.200000000000003</v>
          </cell>
          <cell r="AJ23">
            <v>312.89999999999998</v>
          </cell>
        </row>
        <row r="24">
          <cell r="A24" t="str">
            <v>0110</v>
          </cell>
          <cell r="B24" t="str">
            <v>А</v>
          </cell>
          <cell r="C24" t="str">
            <v>1.1.8.</v>
          </cell>
          <cell r="D24" t="str">
            <v xml:space="preserve">Амортизація основних засобів виробничого призначення </v>
          </cell>
          <cell r="E24" t="str">
            <v>0110</v>
          </cell>
          <cell r="F24">
            <v>11</v>
          </cell>
          <cell r="G24">
            <v>89</v>
          </cell>
          <cell r="H24">
            <v>11828.8</v>
          </cell>
          <cell r="I24">
            <v>13490</v>
          </cell>
          <cell r="J24">
            <v>16567</v>
          </cell>
          <cell r="K24">
            <v>16530.8</v>
          </cell>
          <cell r="L24">
            <v>14200</v>
          </cell>
          <cell r="M24">
            <v>24049</v>
          </cell>
          <cell r="N24">
            <v>6184</v>
          </cell>
          <cell r="O24">
            <v>5855</v>
          </cell>
          <cell r="P24">
            <v>5873</v>
          </cell>
          <cell r="Q24">
            <v>6137</v>
          </cell>
          <cell r="S24">
            <v>7518.2</v>
          </cell>
          <cell r="T24">
            <v>6184</v>
          </cell>
          <cell r="U24">
            <v>1964</v>
          </cell>
          <cell r="V24">
            <v>2250</v>
          </cell>
          <cell r="W24">
            <v>1970</v>
          </cell>
          <cell r="X24">
            <v>5855</v>
          </cell>
          <cell r="Y24">
            <v>1950</v>
          </cell>
          <cell r="Z24">
            <v>1951</v>
          </cell>
          <cell r="AA24">
            <v>1954</v>
          </cell>
          <cell r="AB24">
            <v>5873</v>
          </cell>
          <cell r="AC24">
            <v>1956</v>
          </cell>
          <cell r="AD24">
            <v>1957</v>
          </cell>
          <cell r="AE24">
            <v>1960</v>
          </cell>
          <cell r="AF24">
            <v>6137</v>
          </cell>
          <cell r="AG24">
            <v>2045</v>
          </cell>
          <cell r="AH24">
            <v>2046</v>
          </cell>
          <cell r="AI24">
            <v>2046</v>
          </cell>
          <cell r="AJ24">
            <v>24049</v>
          </cell>
        </row>
        <row r="25">
          <cell r="A25" t="str">
            <v>0111</v>
          </cell>
          <cell r="C25" t="str">
            <v>1.1.9.</v>
          </cell>
          <cell r="D25" t="str">
            <v>Амортизація інших не оборотних матеріальних активів</v>
          </cell>
          <cell r="E25" t="str">
            <v>0111</v>
          </cell>
        </row>
        <row r="26">
          <cell r="A26" t="str">
            <v>0120</v>
          </cell>
          <cell r="C26" t="str">
            <v>1.1.10.</v>
          </cell>
          <cell r="D26" t="str">
            <v>Виробничі послуги</v>
          </cell>
          <cell r="E26" t="str">
            <v>0120</v>
          </cell>
          <cell r="F26">
            <v>0</v>
          </cell>
          <cell r="H26">
            <v>7919</v>
          </cell>
          <cell r="I26">
            <v>9558.2000000000007</v>
          </cell>
          <cell r="J26">
            <v>10557.9</v>
          </cell>
          <cell r="K26">
            <v>10553.8</v>
          </cell>
          <cell r="L26">
            <v>10511.8</v>
          </cell>
          <cell r="M26">
            <v>9018.6</v>
          </cell>
          <cell r="N26">
            <v>2941</v>
          </cell>
          <cell r="O26">
            <v>2212.8000000000002</v>
          </cell>
          <cell r="P26">
            <v>2072.8000000000002</v>
          </cell>
          <cell r="Q26">
            <v>1792</v>
          </cell>
          <cell r="R26">
            <v>871.6</v>
          </cell>
          <cell r="S26">
            <v>-1535.2</v>
          </cell>
          <cell r="T26">
            <v>2941</v>
          </cell>
          <cell r="U26">
            <v>997</v>
          </cell>
          <cell r="V26">
            <v>972</v>
          </cell>
          <cell r="W26">
            <v>972</v>
          </cell>
          <cell r="X26">
            <v>2212.8000000000002</v>
          </cell>
          <cell r="Y26">
            <v>771</v>
          </cell>
          <cell r="Z26">
            <v>718</v>
          </cell>
          <cell r="AA26">
            <v>723.8</v>
          </cell>
          <cell r="AB26">
            <v>2072.8000000000002</v>
          </cell>
          <cell r="AC26">
            <v>690</v>
          </cell>
          <cell r="AD26">
            <v>690</v>
          </cell>
          <cell r="AE26">
            <v>692.8</v>
          </cell>
          <cell r="AF26">
            <v>1792</v>
          </cell>
          <cell r="AG26">
            <v>597</v>
          </cell>
          <cell r="AH26">
            <v>597</v>
          </cell>
          <cell r="AI26">
            <v>598</v>
          </cell>
          <cell r="AJ26">
            <v>9018.6</v>
          </cell>
        </row>
        <row r="27">
          <cell r="A27" t="str">
            <v>0130</v>
          </cell>
          <cell r="B27" t="str">
            <v>Е</v>
          </cell>
          <cell r="C27" t="str">
            <v>1.1.10.1.</v>
          </cell>
          <cell r="D27" t="str">
            <v>Послуги залізничного транспорту</v>
          </cell>
          <cell r="E27" t="str">
            <v>0130</v>
          </cell>
          <cell r="F27">
            <v>0</v>
          </cell>
          <cell r="G27">
            <v>100</v>
          </cell>
          <cell r="H27">
            <v>0.2</v>
          </cell>
          <cell r="I27">
            <v>1.8</v>
          </cell>
          <cell r="J27">
            <v>1</v>
          </cell>
          <cell r="K27">
            <v>0</v>
          </cell>
          <cell r="L27">
            <v>1.8</v>
          </cell>
          <cell r="M27">
            <v>5.6</v>
          </cell>
          <cell r="N27">
            <v>0</v>
          </cell>
          <cell r="O27">
            <v>2.8</v>
          </cell>
          <cell r="P27">
            <v>2.8</v>
          </cell>
          <cell r="Q27">
            <v>0</v>
          </cell>
          <cell r="R27">
            <v>0</v>
          </cell>
          <cell r="S27">
            <v>5.6</v>
          </cell>
          <cell r="T27">
            <v>0</v>
          </cell>
          <cell r="U27">
            <v>0</v>
          </cell>
          <cell r="V27">
            <v>0</v>
          </cell>
          <cell r="W27">
            <v>0</v>
          </cell>
          <cell r="X27">
            <v>2.8</v>
          </cell>
          <cell r="Y27">
            <v>0</v>
          </cell>
          <cell r="Z27">
            <v>0</v>
          </cell>
          <cell r="AA27">
            <v>2.8</v>
          </cell>
          <cell r="AB27">
            <v>2.8</v>
          </cell>
          <cell r="AC27">
            <v>0</v>
          </cell>
          <cell r="AD27">
            <v>0</v>
          </cell>
          <cell r="AE27">
            <v>2.8</v>
          </cell>
          <cell r="AF27">
            <v>0</v>
          </cell>
          <cell r="AG27">
            <v>0</v>
          </cell>
          <cell r="AH27">
            <v>0</v>
          </cell>
          <cell r="AI27">
            <v>0</v>
          </cell>
          <cell r="AJ27">
            <v>5.6</v>
          </cell>
        </row>
        <row r="28">
          <cell r="A28" t="str">
            <v>0140</v>
          </cell>
          <cell r="B28" t="str">
            <v>Е</v>
          </cell>
          <cell r="C28" t="str">
            <v>1.1.10.2.</v>
          </cell>
          <cell r="D28" t="str">
            <v>Послуги автотранспорту та інших спец. транспортних засобів</v>
          </cell>
          <cell r="E28" t="str">
            <v>0140</v>
          </cell>
          <cell r="F28">
            <v>6.7</v>
          </cell>
          <cell r="G28">
            <v>93.3</v>
          </cell>
          <cell r="H28">
            <v>7918.8</v>
          </cell>
          <cell r="I28">
            <v>9556.4</v>
          </cell>
          <cell r="J28">
            <v>10556.9</v>
          </cell>
          <cell r="K28">
            <v>10553.8</v>
          </cell>
          <cell r="L28">
            <v>10510</v>
          </cell>
          <cell r="M28">
            <v>9013</v>
          </cell>
          <cell r="N28">
            <v>2941</v>
          </cell>
          <cell r="O28">
            <v>2210</v>
          </cell>
          <cell r="P28">
            <v>2070</v>
          </cell>
          <cell r="Q28">
            <v>1792</v>
          </cell>
          <cell r="R28">
            <v>871.6</v>
          </cell>
          <cell r="S28">
            <v>-1540.8</v>
          </cell>
          <cell r="T28">
            <v>2941</v>
          </cell>
          <cell r="U28">
            <v>997</v>
          </cell>
          <cell r="V28">
            <v>972</v>
          </cell>
          <cell r="W28">
            <v>972</v>
          </cell>
          <cell r="X28">
            <v>2210</v>
          </cell>
          <cell r="Y28">
            <v>771</v>
          </cell>
          <cell r="Z28">
            <v>718</v>
          </cell>
          <cell r="AA28">
            <v>721</v>
          </cell>
          <cell r="AB28">
            <v>2070</v>
          </cell>
          <cell r="AC28">
            <v>690</v>
          </cell>
          <cell r="AD28">
            <v>690</v>
          </cell>
          <cell r="AE28">
            <v>690</v>
          </cell>
          <cell r="AF28">
            <v>1792</v>
          </cell>
          <cell r="AG28">
            <v>597</v>
          </cell>
          <cell r="AH28">
            <v>597</v>
          </cell>
          <cell r="AI28">
            <v>598</v>
          </cell>
          <cell r="AJ28">
            <v>9013</v>
          </cell>
        </row>
        <row r="29">
          <cell r="A29" t="str">
            <v>0150</v>
          </cell>
          <cell r="B29" t="str">
            <v>Е</v>
          </cell>
          <cell r="C29" t="str">
            <v>1.1.10.3.</v>
          </cell>
          <cell r="D29" t="str">
            <v>Інші  виробничі послуги</v>
          </cell>
          <cell r="E29" t="str">
            <v>0150</v>
          </cell>
          <cell r="F29">
            <v>0</v>
          </cell>
          <cell r="G29">
            <v>100</v>
          </cell>
          <cell r="H29">
            <v>0</v>
          </cell>
          <cell r="I29">
            <v>0</v>
          </cell>
          <cell r="J29">
            <v>0</v>
          </cell>
          <cell r="K29">
            <v>0</v>
          </cell>
          <cell r="M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A30" t="str">
            <v>0151</v>
          </cell>
          <cell r="C30" t="str">
            <v>1.1.11.</v>
          </cell>
          <cell r="D30" t="str">
            <v>Відшкодування за внутрішньобудинкове обслуговування електричних та теплових мереж</v>
          </cell>
          <cell r="E30" t="str">
            <v>0151</v>
          </cell>
        </row>
        <row r="31">
          <cell r="A31" t="str">
            <v>0152</v>
          </cell>
          <cell r="C31" t="str">
            <v>1.1.12.</v>
          </cell>
          <cell r="D31" t="str">
            <v>Відшкодування витрат на проведенння нарахувань збору, обліку та розщеплення платежів</v>
          </cell>
          <cell r="E31" t="str">
            <v>0152</v>
          </cell>
        </row>
        <row r="32">
          <cell r="A32" t="str">
            <v>0153</v>
          </cell>
          <cell r="C32" t="str">
            <v>1.1.13.</v>
          </cell>
          <cell r="D32" t="str">
            <v>Інформаційно-обчислювальні послуги</v>
          </cell>
          <cell r="E32" t="str">
            <v>0153</v>
          </cell>
        </row>
        <row r="33">
          <cell r="A33" t="str">
            <v>0154</v>
          </cell>
          <cell r="C33" t="str">
            <v>1.1.14.</v>
          </cell>
          <cell r="D33" t="str">
            <v>Послуги ощадних та комерційних банків</v>
          </cell>
          <cell r="E33" t="str">
            <v>0154</v>
          </cell>
        </row>
        <row r="34">
          <cell r="A34" t="str">
            <v>0155</v>
          </cell>
          <cell r="C34" t="str">
            <v>1.1.15.</v>
          </cell>
          <cell r="D34" t="str">
            <v>Обслуговування лічильників</v>
          </cell>
          <cell r="E34" t="str">
            <v>0155</v>
          </cell>
        </row>
        <row r="35">
          <cell r="A35" t="str">
            <v>0156</v>
          </cell>
          <cell r="C35" t="str">
            <v>1.1.16.</v>
          </cell>
          <cell r="D35" t="str">
            <v>Послуги із зберігання вузлів обліку теплової енергії</v>
          </cell>
          <cell r="E35" t="str">
            <v>0156</v>
          </cell>
        </row>
        <row r="36">
          <cell r="A36" t="str">
            <v>0157</v>
          </cell>
          <cell r="C36" t="str">
            <v>1.1.17.</v>
          </cell>
          <cell r="D36" t="str">
            <v>Проведення випробувань, повірок</v>
          </cell>
          <cell r="E36" t="str">
            <v>0157</v>
          </cell>
        </row>
        <row r="37">
          <cell r="A37" t="str">
            <v>0158</v>
          </cell>
          <cell r="C37" t="str">
            <v>1.1.18.</v>
          </cell>
          <cell r="D37" t="str">
            <v>Ремонт електричних лічильників</v>
          </cell>
          <cell r="E37" t="str">
            <v>0158</v>
          </cell>
        </row>
        <row r="38">
          <cell r="A38" t="str">
            <v>0159</v>
          </cell>
          <cell r="C38" t="str">
            <v>1.1.19.</v>
          </cell>
          <cell r="D38" t="str">
            <v>Ремонт теплових лічильників</v>
          </cell>
          <cell r="E38" t="str">
            <v>0159</v>
          </cell>
        </row>
        <row r="39">
          <cell r="A39" t="str">
            <v>0160</v>
          </cell>
          <cell r="B39" t="str">
            <v>Е</v>
          </cell>
          <cell r="C39" t="str">
            <v>1.1.20.</v>
          </cell>
          <cell r="D39" t="str">
            <v>Інші прямі витрати</v>
          </cell>
          <cell r="E39" t="str">
            <v>0160</v>
          </cell>
          <cell r="F39">
            <v>0</v>
          </cell>
          <cell r="G39">
            <v>100</v>
          </cell>
          <cell r="H39">
            <v>0</v>
          </cell>
          <cell r="I39">
            <v>0</v>
          </cell>
          <cell r="J39">
            <v>0</v>
          </cell>
          <cell r="K39">
            <v>0</v>
          </cell>
          <cell r="M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I39">
            <v>0</v>
          </cell>
          <cell r="AJ39">
            <v>0</v>
          </cell>
        </row>
        <row r="40">
          <cell r="A40" t="str">
            <v>рах.91</v>
          </cell>
          <cell r="E40" t="str">
            <v>рах.91</v>
          </cell>
          <cell r="J40">
            <v>0</v>
          </cell>
          <cell r="K40">
            <v>0</v>
          </cell>
          <cell r="S40">
            <v>0</v>
          </cell>
          <cell r="T40">
            <v>0</v>
          </cell>
          <cell r="W40">
            <v>0</v>
          </cell>
          <cell r="X40">
            <v>0</v>
          </cell>
          <cell r="AA40">
            <v>0</v>
          </cell>
          <cell r="AB40">
            <v>0</v>
          </cell>
          <cell r="AE40">
            <v>0</v>
          </cell>
          <cell r="AF40">
            <v>0</v>
          </cell>
          <cell r="AI40">
            <v>0</v>
          </cell>
          <cell r="AJ40">
            <v>0</v>
          </cell>
        </row>
        <row r="41">
          <cell r="A41" t="str">
            <v>0170</v>
          </cell>
          <cell r="C41" t="str">
            <v>1.2.</v>
          </cell>
          <cell r="D41" t="str">
            <v>Загальновиробничі витрати - рахунок 91:</v>
          </cell>
          <cell r="E41" t="str">
            <v>0170</v>
          </cell>
          <cell r="F41">
            <v>0</v>
          </cell>
          <cell r="G41">
            <v>100</v>
          </cell>
          <cell r="H41">
            <v>24203.599999999999</v>
          </cell>
          <cell r="I41">
            <v>32972.800000000003</v>
          </cell>
          <cell r="J41">
            <v>29956.6</v>
          </cell>
          <cell r="K41">
            <v>26021.4</v>
          </cell>
          <cell r="L41" t="e">
            <v>#REF!</v>
          </cell>
          <cell r="M41" t="e">
            <v>#REF!</v>
          </cell>
          <cell r="N41" t="e">
            <v>#REF!</v>
          </cell>
          <cell r="O41" t="e">
            <v>#REF!</v>
          </cell>
          <cell r="P41">
            <v>14232.3</v>
          </cell>
          <cell r="Q41">
            <v>12400.1</v>
          </cell>
          <cell r="R41" t="e">
            <v>#REF!</v>
          </cell>
          <cell r="S41" t="e">
            <v>#REF!</v>
          </cell>
          <cell r="T41" t="e">
            <v>#REF!</v>
          </cell>
          <cell r="U41">
            <v>2670.4</v>
          </cell>
          <cell r="V41">
            <v>2783.3</v>
          </cell>
          <cell r="W41" t="e">
            <v>#REF!</v>
          </cell>
          <cell r="X41" t="e">
            <v>#REF!</v>
          </cell>
          <cell r="Y41">
            <v>3250.8</v>
          </cell>
          <cell r="Z41">
            <v>3311.8</v>
          </cell>
          <cell r="AA41" t="e">
            <v>#REF!</v>
          </cell>
          <cell r="AB41">
            <v>14232.3</v>
          </cell>
          <cell r="AC41">
            <v>4597.1000000000004</v>
          </cell>
          <cell r="AD41">
            <v>4593.2</v>
          </cell>
          <cell r="AE41">
            <v>5042</v>
          </cell>
          <cell r="AF41">
            <v>12400.1</v>
          </cell>
          <cell r="AG41">
            <v>4207.3</v>
          </cell>
          <cell r="AH41">
            <v>3996.8</v>
          </cell>
          <cell r="AI41">
            <v>4196</v>
          </cell>
          <cell r="AJ41" t="e">
            <v>#REF!</v>
          </cell>
        </row>
        <row r="42">
          <cell r="A42" t="str">
            <v>0180</v>
          </cell>
          <cell r="C42" t="str">
            <v>1.2.1.</v>
          </cell>
          <cell r="D42" t="str">
            <v>Витрати на управління виробництвом, в т.ч.</v>
          </cell>
          <cell r="E42" t="str">
            <v>0180</v>
          </cell>
          <cell r="F42">
            <v>0</v>
          </cell>
          <cell r="G42">
            <v>100</v>
          </cell>
          <cell r="H42">
            <v>6291.6</v>
          </cell>
          <cell r="I42">
            <v>6963.3</v>
          </cell>
          <cell r="J42">
            <v>7858.5</v>
          </cell>
          <cell r="K42">
            <v>7680.4</v>
          </cell>
          <cell r="L42">
            <v>8057.1</v>
          </cell>
          <cell r="M42">
            <v>9598.2999999999993</v>
          </cell>
          <cell r="N42">
            <v>2306.9</v>
          </cell>
          <cell r="O42">
            <v>2371</v>
          </cell>
          <cell r="P42">
            <v>2379.8000000000002</v>
          </cell>
          <cell r="Q42">
            <v>2540.6</v>
          </cell>
          <cell r="R42">
            <v>490.3</v>
          </cell>
          <cell r="S42">
            <v>1917.9</v>
          </cell>
          <cell r="T42">
            <v>2306.9</v>
          </cell>
          <cell r="U42">
            <v>710.8</v>
          </cell>
          <cell r="V42">
            <v>713.8</v>
          </cell>
          <cell r="W42">
            <v>882.3</v>
          </cell>
          <cell r="X42">
            <v>2371</v>
          </cell>
          <cell r="Y42">
            <v>735.3</v>
          </cell>
          <cell r="Z42">
            <v>740.2</v>
          </cell>
          <cell r="AA42">
            <v>895.5</v>
          </cell>
          <cell r="AB42">
            <v>2379.8000000000002</v>
          </cell>
          <cell r="AC42">
            <v>736.7</v>
          </cell>
          <cell r="AD42">
            <v>739.7</v>
          </cell>
          <cell r="AE42">
            <v>903.4</v>
          </cell>
          <cell r="AF42">
            <v>2540.6</v>
          </cell>
          <cell r="AG42">
            <v>777</v>
          </cell>
          <cell r="AH42">
            <v>777</v>
          </cell>
          <cell r="AI42">
            <v>986.6</v>
          </cell>
          <cell r="AJ42">
            <v>9598.2999999999993</v>
          </cell>
        </row>
        <row r="43">
          <cell r="A43" t="str">
            <v>0190</v>
          </cell>
          <cell r="B43" t="str">
            <v>ФОП</v>
          </cell>
          <cell r="C43" t="str">
            <v>1.2.1.1</v>
          </cell>
          <cell r="D43" t="str">
            <v>Оплата праці апарату управління філіалами, цехами та інші виплати, які входять до ФОП</v>
          </cell>
          <cell r="E43" t="str">
            <v>0190</v>
          </cell>
          <cell r="F43">
            <v>10</v>
          </cell>
          <cell r="G43">
            <v>90</v>
          </cell>
          <cell r="H43">
            <v>4184.6000000000004</v>
          </cell>
          <cell r="I43">
            <v>4537.7</v>
          </cell>
          <cell r="J43">
            <v>5158.8</v>
          </cell>
          <cell r="K43">
            <v>5042</v>
          </cell>
          <cell r="L43">
            <v>5375.6</v>
          </cell>
          <cell r="M43">
            <v>6212.4</v>
          </cell>
          <cell r="N43">
            <v>1488</v>
          </cell>
          <cell r="O43">
            <v>1534.5</v>
          </cell>
          <cell r="P43">
            <v>1543.8</v>
          </cell>
          <cell r="Q43">
            <v>1646.1</v>
          </cell>
          <cell r="R43">
            <v>325</v>
          </cell>
          <cell r="S43">
            <v>1170.4000000000001</v>
          </cell>
          <cell r="T43">
            <v>1488</v>
          </cell>
          <cell r="U43">
            <v>467.1</v>
          </cell>
          <cell r="V43">
            <v>470.1</v>
          </cell>
          <cell r="W43">
            <v>550.79999999999995</v>
          </cell>
          <cell r="X43">
            <v>1534.5</v>
          </cell>
          <cell r="Y43">
            <v>474.2</v>
          </cell>
          <cell r="Z43">
            <v>478.8</v>
          </cell>
          <cell r="AA43">
            <v>581.5</v>
          </cell>
          <cell r="AB43">
            <v>1543.8</v>
          </cell>
          <cell r="AC43">
            <v>478.6</v>
          </cell>
          <cell r="AD43">
            <v>478.6</v>
          </cell>
          <cell r="AE43">
            <v>586.6</v>
          </cell>
          <cell r="AF43">
            <v>1646.1</v>
          </cell>
          <cell r="AG43">
            <v>502</v>
          </cell>
          <cell r="AH43">
            <v>502</v>
          </cell>
          <cell r="AI43">
            <v>642.1</v>
          </cell>
          <cell r="AJ43">
            <v>6212.4</v>
          </cell>
        </row>
        <row r="44">
          <cell r="A44" t="str">
            <v>0191</v>
          </cell>
          <cell r="B44" t="str">
            <v>Е</v>
          </cell>
          <cell r="C44" t="str">
            <v>1.2.1.2.</v>
          </cell>
          <cell r="D44" t="str">
            <v xml:space="preserve">Інші виплати </v>
          </cell>
          <cell r="E44" t="str">
            <v>0191</v>
          </cell>
          <cell r="F44">
            <v>10</v>
          </cell>
          <cell r="G44">
            <v>90</v>
          </cell>
          <cell r="H44">
            <v>0</v>
          </cell>
          <cell r="I44">
            <v>33</v>
          </cell>
          <cell r="J44">
            <v>59.2</v>
          </cell>
          <cell r="K44">
            <v>67.400000000000006</v>
          </cell>
          <cell r="L44">
            <v>33</v>
          </cell>
          <cell r="M44">
            <v>180.2</v>
          </cell>
          <cell r="N44">
            <v>44.9</v>
          </cell>
          <cell r="O44">
            <v>47.7</v>
          </cell>
          <cell r="P44">
            <v>42.8</v>
          </cell>
          <cell r="Q44">
            <v>44.8</v>
          </cell>
          <cell r="S44">
            <v>112.8</v>
          </cell>
          <cell r="T44">
            <v>44.9</v>
          </cell>
          <cell r="U44">
            <v>4.5</v>
          </cell>
          <cell r="V44">
            <v>5.5</v>
          </cell>
          <cell r="W44">
            <v>34.9</v>
          </cell>
          <cell r="X44">
            <v>47.7</v>
          </cell>
          <cell r="Y44">
            <v>14.3</v>
          </cell>
          <cell r="Z44">
            <v>16.7</v>
          </cell>
          <cell r="AA44">
            <v>16.7</v>
          </cell>
          <cell r="AB44">
            <v>42.8</v>
          </cell>
          <cell r="AC44">
            <v>13.9</v>
          </cell>
          <cell r="AD44">
            <v>13.9</v>
          </cell>
          <cell r="AE44">
            <v>15</v>
          </cell>
          <cell r="AF44">
            <v>44.8</v>
          </cell>
          <cell r="AG44">
            <v>14.8</v>
          </cell>
          <cell r="AH44">
            <v>14.8</v>
          </cell>
          <cell r="AI44">
            <v>15.2</v>
          </cell>
          <cell r="AJ44">
            <v>180.2</v>
          </cell>
        </row>
        <row r="45">
          <cell r="A45" t="str">
            <v>0200</v>
          </cell>
          <cell r="B45" t="str">
            <v>СС</v>
          </cell>
          <cell r="C45" t="str">
            <v>1.2.1.3.</v>
          </cell>
          <cell r="D45" t="str">
            <v>Відрахування на соціальні заходи</v>
          </cell>
          <cell r="E45" t="str">
            <v>0200</v>
          </cell>
          <cell r="F45">
            <v>10</v>
          </cell>
          <cell r="G45">
            <v>90</v>
          </cell>
          <cell r="H45">
            <v>1533.2</v>
          </cell>
          <cell r="I45">
            <v>1762.5</v>
          </cell>
          <cell r="J45">
            <v>1952.3</v>
          </cell>
          <cell r="K45">
            <v>1936.9</v>
          </cell>
          <cell r="L45">
            <v>1969.4</v>
          </cell>
          <cell r="M45">
            <v>2368.3000000000002</v>
          </cell>
          <cell r="N45">
            <v>566.6</v>
          </cell>
          <cell r="O45">
            <v>584.6</v>
          </cell>
          <cell r="P45">
            <v>588.6</v>
          </cell>
          <cell r="Q45">
            <v>628.5</v>
          </cell>
          <cell r="R45">
            <v>125</v>
          </cell>
          <cell r="S45">
            <v>431.4</v>
          </cell>
          <cell r="T45">
            <v>566.6</v>
          </cell>
          <cell r="U45">
            <v>177.2</v>
          </cell>
          <cell r="V45">
            <v>174.1</v>
          </cell>
          <cell r="W45">
            <v>215.3</v>
          </cell>
          <cell r="X45">
            <v>584.6</v>
          </cell>
          <cell r="Y45">
            <v>181</v>
          </cell>
          <cell r="Z45">
            <v>181.4</v>
          </cell>
          <cell r="AA45">
            <v>222.2</v>
          </cell>
          <cell r="AB45">
            <v>588.6</v>
          </cell>
          <cell r="AC45">
            <v>182.5</v>
          </cell>
          <cell r="AD45">
            <v>182.5</v>
          </cell>
          <cell r="AE45">
            <v>223.6</v>
          </cell>
          <cell r="AF45">
            <v>628.5</v>
          </cell>
          <cell r="AG45">
            <v>191.7</v>
          </cell>
          <cell r="AH45">
            <v>191.7</v>
          </cell>
          <cell r="AI45">
            <v>245.1</v>
          </cell>
          <cell r="AJ45">
            <v>2368.3000000000002</v>
          </cell>
        </row>
        <row r="46">
          <cell r="A46" t="str">
            <v>0201</v>
          </cell>
          <cell r="B46" t="str">
            <v>Е</v>
          </cell>
          <cell r="C46" t="str">
            <v>1.2.1.4.</v>
          </cell>
          <cell r="D46" t="str">
            <v>Оплата 5-ти днів тимчасової  непрацездатності.</v>
          </cell>
          <cell r="E46" t="str">
            <v>0201</v>
          </cell>
          <cell r="F46">
            <v>10</v>
          </cell>
          <cell r="G46">
            <v>90</v>
          </cell>
          <cell r="H46">
            <v>50.4</v>
          </cell>
          <cell r="I46">
            <v>54</v>
          </cell>
          <cell r="J46">
            <v>74</v>
          </cell>
          <cell r="K46">
            <v>73.7</v>
          </cell>
          <cell r="L46">
            <v>70</v>
          </cell>
          <cell r="M46">
            <v>107</v>
          </cell>
          <cell r="N46">
            <v>32</v>
          </cell>
          <cell r="O46">
            <v>23</v>
          </cell>
          <cell r="P46">
            <v>23</v>
          </cell>
          <cell r="Q46">
            <v>29</v>
          </cell>
          <cell r="R46">
            <v>1</v>
          </cell>
          <cell r="S46">
            <v>33.299999999999997</v>
          </cell>
          <cell r="T46">
            <v>32</v>
          </cell>
          <cell r="U46">
            <v>9</v>
          </cell>
          <cell r="V46">
            <v>13</v>
          </cell>
          <cell r="W46">
            <v>10</v>
          </cell>
          <cell r="X46">
            <v>23</v>
          </cell>
          <cell r="Y46">
            <v>9</v>
          </cell>
          <cell r="Z46">
            <v>6</v>
          </cell>
          <cell r="AA46">
            <v>8</v>
          </cell>
          <cell r="AB46">
            <v>23</v>
          </cell>
          <cell r="AC46">
            <v>5</v>
          </cell>
          <cell r="AD46">
            <v>8</v>
          </cell>
          <cell r="AE46">
            <v>10</v>
          </cell>
          <cell r="AF46">
            <v>29</v>
          </cell>
          <cell r="AG46">
            <v>9</v>
          </cell>
          <cell r="AH46">
            <v>9</v>
          </cell>
          <cell r="AI46">
            <v>11</v>
          </cell>
          <cell r="AJ46">
            <v>107</v>
          </cell>
        </row>
        <row r="47">
          <cell r="A47" t="str">
            <v>0204</v>
          </cell>
          <cell r="B47" t="str">
            <v>ФОП</v>
          </cell>
          <cell r="C47" t="str">
            <v>1.2.1.5.</v>
          </cell>
          <cell r="D47" t="str">
            <v>Забезпечення оплати відпусток</v>
          </cell>
          <cell r="E47" t="str">
            <v>0204</v>
          </cell>
          <cell r="F47">
            <v>10</v>
          </cell>
          <cell r="G47">
            <v>90</v>
          </cell>
          <cell r="H47">
            <v>300.2</v>
          </cell>
          <cell r="I47">
            <v>341.5</v>
          </cell>
          <cell r="J47">
            <v>391</v>
          </cell>
          <cell r="K47">
            <v>379</v>
          </cell>
          <cell r="L47">
            <v>401</v>
          </cell>
          <cell r="M47">
            <v>467.6</v>
          </cell>
          <cell r="N47">
            <v>112</v>
          </cell>
          <cell r="O47">
            <v>115.5</v>
          </cell>
          <cell r="P47">
            <v>116.2</v>
          </cell>
          <cell r="Q47">
            <v>123.9</v>
          </cell>
          <cell r="R47">
            <v>25</v>
          </cell>
          <cell r="S47">
            <v>88.6</v>
          </cell>
          <cell r="T47">
            <v>112</v>
          </cell>
          <cell r="U47">
            <v>33.299999999999997</v>
          </cell>
          <cell r="V47">
            <v>32.9</v>
          </cell>
          <cell r="W47">
            <v>45.8</v>
          </cell>
          <cell r="X47">
            <v>115.5</v>
          </cell>
          <cell r="Y47">
            <v>35.799999999999997</v>
          </cell>
          <cell r="Z47">
            <v>36</v>
          </cell>
          <cell r="AA47">
            <v>43.7</v>
          </cell>
          <cell r="AB47">
            <v>116.2</v>
          </cell>
          <cell r="AC47">
            <v>36.4</v>
          </cell>
          <cell r="AD47">
            <v>36.4</v>
          </cell>
          <cell r="AE47">
            <v>43.4</v>
          </cell>
          <cell r="AF47">
            <v>123.9</v>
          </cell>
          <cell r="AG47">
            <v>38</v>
          </cell>
          <cell r="AH47">
            <v>38</v>
          </cell>
          <cell r="AI47">
            <v>47.9</v>
          </cell>
          <cell r="AJ47">
            <v>467.6</v>
          </cell>
        </row>
        <row r="48">
          <cell r="A48" t="str">
            <v>0205</v>
          </cell>
          <cell r="B48" t="str">
            <v>СС</v>
          </cell>
          <cell r="C48" t="str">
            <v>1.2.1.6.</v>
          </cell>
          <cell r="D48" t="str">
            <v>Забезпечення обов'язкових відрахувань на оплату відпусток</v>
          </cell>
          <cell r="E48" t="str">
            <v>0205</v>
          </cell>
          <cell r="F48">
            <v>10</v>
          </cell>
          <cell r="G48">
            <v>90</v>
          </cell>
          <cell r="H48">
            <v>114</v>
          </cell>
          <cell r="I48">
            <v>129.6</v>
          </cell>
          <cell r="J48">
            <v>146.6</v>
          </cell>
          <cell r="K48">
            <v>118.3</v>
          </cell>
          <cell r="L48">
            <v>145</v>
          </cell>
          <cell r="M48">
            <v>172.8</v>
          </cell>
          <cell r="N48">
            <v>41.4</v>
          </cell>
          <cell r="O48">
            <v>42.7</v>
          </cell>
          <cell r="P48">
            <v>42.9</v>
          </cell>
          <cell r="Q48">
            <v>45.8</v>
          </cell>
          <cell r="R48">
            <v>9</v>
          </cell>
          <cell r="S48">
            <v>54.5</v>
          </cell>
          <cell r="T48">
            <v>41.4</v>
          </cell>
          <cell r="U48">
            <v>12.7</v>
          </cell>
          <cell r="V48">
            <v>12.2</v>
          </cell>
          <cell r="W48">
            <v>16.5</v>
          </cell>
          <cell r="X48">
            <v>42.7</v>
          </cell>
          <cell r="Y48">
            <v>13</v>
          </cell>
          <cell r="Z48">
            <v>13.3</v>
          </cell>
          <cell r="AA48">
            <v>16.399999999999999</v>
          </cell>
          <cell r="AB48">
            <v>42.9</v>
          </cell>
          <cell r="AC48">
            <v>13.3</v>
          </cell>
          <cell r="AD48">
            <v>13.3</v>
          </cell>
          <cell r="AE48">
            <v>16.3</v>
          </cell>
          <cell r="AF48">
            <v>45.8</v>
          </cell>
          <cell r="AG48">
            <v>14</v>
          </cell>
          <cell r="AH48">
            <v>14</v>
          </cell>
          <cell r="AI48">
            <v>17.8</v>
          </cell>
          <cell r="AJ48">
            <v>172.8</v>
          </cell>
        </row>
        <row r="49">
          <cell r="A49" t="str">
            <v>0210</v>
          </cell>
          <cell r="B49" t="str">
            <v>Е</v>
          </cell>
          <cell r="C49" t="str">
            <v>1.2.1.7.</v>
          </cell>
          <cell r="D49" t="str">
            <v>Службові відрядження та місцеві службові роз"їзди працівників</v>
          </cell>
          <cell r="E49" t="str">
            <v>0210</v>
          </cell>
          <cell r="F49">
            <v>2</v>
          </cell>
          <cell r="G49">
            <v>98</v>
          </cell>
          <cell r="H49">
            <v>109.2</v>
          </cell>
          <cell r="I49">
            <v>105</v>
          </cell>
          <cell r="J49">
            <v>76.599999999999994</v>
          </cell>
          <cell r="K49">
            <v>63.1</v>
          </cell>
          <cell r="L49">
            <v>63.1</v>
          </cell>
          <cell r="M49">
            <v>90</v>
          </cell>
          <cell r="N49">
            <v>22</v>
          </cell>
          <cell r="O49">
            <v>23</v>
          </cell>
          <cell r="P49">
            <v>22.5</v>
          </cell>
          <cell r="Q49">
            <v>22.5</v>
          </cell>
          <cell r="R49">
            <v>5.3</v>
          </cell>
          <cell r="S49">
            <v>26.9</v>
          </cell>
          <cell r="T49">
            <v>22</v>
          </cell>
          <cell r="U49">
            <v>7</v>
          </cell>
          <cell r="V49">
            <v>6</v>
          </cell>
          <cell r="W49">
            <v>9</v>
          </cell>
          <cell r="X49">
            <v>23</v>
          </cell>
          <cell r="Y49">
            <v>8</v>
          </cell>
          <cell r="Z49">
            <v>8</v>
          </cell>
          <cell r="AA49">
            <v>7</v>
          </cell>
          <cell r="AB49">
            <v>22.5</v>
          </cell>
          <cell r="AC49">
            <v>7</v>
          </cell>
          <cell r="AD49">
            <v>7</v>
          </cell>
          <cell r="AE49">
            <v>8.5</v>
          </cell>
          <cell r="AF49">
            <v>22.5</v>
          </cell>
          <cell r="AG49">
            <v>7.5</v>
          </cell>
          <cell r="AH49">
            <v>7.5</v>
          </cell>
          <cell r="AI49">
            <v>7.5</v>
          </cell>
          <cell r="AJ49">
            <v>90</v>
          </cell>
        </row>
        <row r="50">
          <cell r="A50" t="str">
            <v>0220</v>
          </cell>
          <cell r="B50" t="str">
            <v>А</v>
          </cell>
          <cell r="C50" t="str">
            <v xml:space="preserve">1.2.3. </v>
          </cell>
          <cell r="D50" t="str">
            <v xml:space="preserve">Амортизація основних засобів </v>
          </cell>
          <cell r="E50" t="str">
            <v>0220</v>
          </cell>
          <cell r="F50">
            <v>0</v>
          </cell>
          <cell r="G50">
            <v>100</v>
          </cell>
          <cell r="H50">
            <v>184.7</v>
          </cell>
          <cell r="I50">
            <v>275</v>
          </cell>
          <cell r="J50">
            <v>429</v>
          </cell>
          <cell r="K50">
            <v>424</v>
          </cell>
          <cell r="L50">
            <v>235</v>
          </cell>
          <cell r="M50">
            <v>1087</v>
          </cell>
          <cell r="N50">
            <v>286</v>
          </cell>
          <cell r="O50">
            <v>249</v>
          </cell>
          <cell r="P50">
            <v>267</v>
          </cell>
          <cell r="Q50">
            <v>285</v>
          </cell>
          <cell r="R50">
            <v>384</v>
          </cell>
          <cell r="S50">
            <v>663</v>
          </cell>
          <cell r="T50">
            <v>286</v>
          </cell>
          <cell r="U50">
            <v>86</v>
          </cell>
          <cell r="V50">
            <v>100</v>
          </cell>
          <cell r="W50">
            <v>100</v>
          </cell>
          <cell r="X50">
            <v>249</v>
          </cell>
          <cell r="Y50">
            <v>83</v>
          </cell>
          <cell r="Z50">
            <v>83</v>
          </cell>
          <cell r="AA50">
            <v>83</v>
          </cell>
          <cell r="AB50">
            <v>267</v>
          </cell>
          <cell r="AC50">
            <v>89</v>
          </cell>
          <cell r="AD50">
            <v>89</v>
          </cell>
          <cell r="AE50">
            <v>89</v>
          </cell>
          <cell r="AF50">
            <v>285</v>
          </cell>
          <cell r="AG50">
            <v>95</v>
          </cell>
          <cell r="AH50">
            <v>95</v>
          </cell>
          <cell r="AI50">
            <v>95</v>
          </cell>
          <cell r="AJ50">
            <v>1087</v>
          </cell>
        </row>
        <row r="51">
          <cell r="A51" t="str">
            <v>0230</v>
          </cell>
          <cell r="B51" t="str">
            <v>А</v>
          </cell>
          <cell r="C51" t="str">
            <v xml:space="preserve">1.2.4. </v>
          </cell>
          <cell r="D51" t="str">
            <v>Амортизація інших необоротних матеріальних активів</v>
          </cell>
          <cell r="E51" t="str">
            <v>0230</v>
          </cell>
          <cell r="F51">
            <v>60</v>
          </cell>
          <cell r="G51">
            <v>40</v>
          </cell>
          <cell r="H51">
            <v>154.69999999999999</v>
          </cell>
          <cell r="I51">
            <v>331</v>
          </cell>
          <cell r="J51">
            <v>235</v>
          </cell>
          <cell r="K51">
            <v>133.4</v>
          </cell>
          <cell r="L51">
            <v>200</v>
          </cell>
          <cell r="M51">
            <v>174</v>
          </cell>
          <cell r="N51">
            <v>90</v>
          </cell>
          <cell r="O51">
            <v>27</v>
          </cell>
          <cell r="P51">
            <v>27</v>
          </cell>
          <cell r="Q51">
            <v>30</v>
          </cell>
          <cell r="R51">
            <v>250</v>
          </cell>
          <cell r="S51">
            <v>40.6</v>
          </cell>
          <cell r="T51">
            <v>90</v>
          </cell>
          <cell r="U51">
            <v>30</v>
          </cell>
          <cell r="V51">
            <v>30</v>
          </cell>
          <cell r="W51">
            <v>30</v>
          </cell>
          <cell r="X51">
            <v>27</v>
          </cell>
          <cell r="Y51">
            <v>9</v>
          </cell>
          <cell r="Z51">
            <v>9</v>
          </cell>
          <cell r="AA51">
            <v>9</v>
          </cell>
          <cell r="AB51">
            <v>27</v>
          </cell>
          <cell r="AC51">
            <v>9</v>
          </cell>
          <cell r="AD51">
            <v>9</v>
          </cell>
          <cell r="AE51">
            <v>9</v>
          </cell>
          <cell r="AF51">
            <v>30</v>
          </cell>
          <cell r="AG51">
            <v>10</v>
          </cell>
          <cell r="AH51">
            <v>10</v>
          </cell>
          <cell r="AI51">
            <v>10</v>
          </cell>
          <cell r="AJ51">
            <v>174</v>
          </cell>
        </row>
        <row r="52">
          <cell r="A52" t="str">
            <v>0240</v>
          </cell>
          <cell r="B52" t="str">
            <v>А</v>
          </cell>
          <cell r="C52" t="str">
            <v xml:space="preserve">1.2.5. </v>
          </cell>
          <cell r="D52" t="str">
            <v>Амортизація нематеріальних активів</v>
          </cell>
          <cell r="E52" t="str">
            <v>0240</v>
          </cell>
          <cell r="F52">
            <v>6</v>
          </cell>
          <cell r="G52">
            <v>94</v>
          </cell>
          <cell r="H52">
            <v>68.599999999999994</v>
          </cell>
          <cell r="I52">
            <v>96</v>
          </cell>
          <cell r="J52">
            <v>96</v>
          </cell>
          <cell r="K52">
            <v>94.8</v>
          </cell>
          <cell r="L52">
            <v>96</v>
          </cell>
          <cell r="M52">
            <v>136</v>
          </cell>
          <cell r="N52">
            <v>34</v>
          </cell>
          <cell r="O52">
            <v>33</v>
          </cell>
          <cell r="P52">
            <v>33</v>
          </cell>
          <cell r="Q52">
            <v>36</v>
          </cell>
          <cell r="S52">
            <v>41.2</v>
          </cell>
          <cell r="T52">
            <v>34</v>
          </cell>
          <cell r="U52">
            <v>10</v>
          </cell>
          <cell r="V52">
            <v>12</v>
          </cell>
          <cell r="W52">
            <v>12</v>
          </cell>
          <cell r="X52">
            <v>33</v>
          </cell>
          <cell r="Y52">
            <v>11</v>
          </cell>
          <cell r="Z52">
            <v>11</v>
          </cell>
          <cell r="AA52">
            <v>11</v>
          </cell>
          <cell r="AB52">
            <v>33</v>
          </cell>
          <cell r="AC52">
            <v>11</v>
          </cell>
          <cell r="AD52">
            <v>11</v>
          </cell>
          <cell r="AE52">
            <v>11</v>
          </cell>
          <cell r="AF52">
            <v>36</v>
          </cell>
          <cell r="AG52">
            <v>12</v>
          </cell>
          <cell r="AH52">
            <v>12</v>
          </cell>
          <cell r="AI52">
            <v>12</v>
          </cell>
          <cell r="AJ52">
            <v>136</v>
          </cell>
        </row>
        <row r="53">
          <cell r="A53" t="str">
            <v>0250</v>
          </cell>
          <cell r="C53" t="str">
            <v xml:space="preserve">1.2.6. </v>
          </cell>
          <cell r="D53" t="str">
            <v>Утримання приміщень   загальновиробничого призначення, в т.ч.</v>
          </cell>
          <cell r="E53" t="str">
            <v>0250</v>
          </cell>
          <cell r="H53">
            <v>1658.5</v>
          </cell>
          <cell r="I53">
            <v>2160</v>
          </cell>
          <cell r="J53">
            <v>1789.5</v>
          </cell>
          <cell r="K53">
            <v>1621.4</v>
          </cell>
          <cell r="L53">
            <v>1633.6</v>
          </cell>
          <cell r="M53">
            <v>2125.4</v>
          </cell>
          <cell r="N53">
            <v>646.29999999999995</v>
          </cell>
          <cell r="O53">
            <v>394.3</v>
          </cell>
          <cell r="P53">
            <v>432.3</v>
          </cell>
          <cell r="Q53">
            <v>652.5</v>
          </cell>
          <cell r="R53" t="e">
            <v>#REF!</v>
          </cell>
          <cell r="S53">
            <v>504</v>
          </cell>
          <cell r="T53">
            <v>646.29999999999995</v>
          </cell>
          <cell r="U53">
            <v>221</v>
          </cell>
          <cell r="V53">
            <v>218</v>
          </cell>
          <cell r="W53">
            <v>207.3</v>
          </cell>
          <cell r="X53">
            <v>394.3</v>
          </cell>
          <cell r="Y53">
            <v>145.4</v>
          </cell>
          <cell r="Z53">
            <v>123.4</v>
          </cell>
          <cell r="AA53">
            <v>125.5</v>
          </cell>
          <cell r="AB53">
            <v>432.3</v>
          </cell>
          <cell r="AC53">
            <v>145.4</v>
          </cell>
          <cell r="AD53">
            <v>145.4</v>
          </cell>
          <cell r="AE53">
            <v>141.5</v>
          </cell>
          <cell r="AF53">
            <v>652.5</v>
          </cell>
          <cell r="AG53">
            <v>173.6</v>
          </cell>
          <cell r="AH53">
            <v>230.6</v>
          </cell>
          <cell r="AI53">
            <v>248.3</v>
          </cell>
          <cell r="AJ53">
            <v>2125.4</v>
          </cell>
        </row>
        <row r="54">
          <cell r="A54" t="str">
            <v>0260</v>
          </cell>
          <cell r="B54" t="str">
            <v>Е</v>
          </cell>
          <cell r="C54" t="str">
            <v>1.2.6.1.</v>
          </cell>
          <cell r="D54" t="str">
            <v>Опалення</v>
          </cell>
          <cell r="E54" t="str">
            <v>0260</v>
          </cell>
          <cell r="F54">
            <v>6.5</v>
          </cell>
          <cell r="G54">
            <v>93.5</v>
          </cell>
          <cell r="H54">
            <v>484</v>
          </cell>
          <cell r="I54">
            <v>672</v>
          </cell>
          <cell r="J54">
            <v>566</v>
          </cell>
          <cell r="K54">
            <v>462.9</v>
          </cell>
          <cell r="L54">
            <v>462.9</v>
          </cell>
          <cell r="M54">
            <v>650</v>
          </cell>
          <cell r="N54">
            <v>300</v>
          </cell>
          <cell r="O54">
            <v>50</v>
          </cell>
          <cell r="P54">
            <v>40</v>
          </cell>
          <cell r="Q54">
            <v>260</v>
          </cell>
          <cell r="R54">
            <v>185</v>
          </cell>
          <cell r="S54">
            <v>187.1</v>
          </cell>
          <cell r="T54">
            <v>300</v>
          </cell>
          <cell r="U54">
            <v>100</v>
          </cell>
          <cell r="V54">
            <v>106</v>
          </cell>
          <cell r="W54">
            <v>94</v>
          </cell>
          <cell r="X54">
            <v>50</v>
          </cell>
          <cell r="Y54">
            <v>34</v>
          </cell>
          <cell r="Z54">
            <v>8</v>
          </cell>
          <cell r="AA54">
            <v>8</v>
          </cell>
          <cell r="AB54">
            <v>40</v>
          </cell>
          <cell r="AC54">
            <v>13</v>
          </cell>
          <cell r="AD54">
            <v>13</v>
          </cell>
          <cell r="AE54">
            <v>14</v>
          </cell>
          <cell r="AF54">
            <v>260</v>
          </cell>
          <cell r="AG54">
            <v>44</v>
          </cell>
          <cell r="AH54">
            <v>100</v>
          </cell>
          <cell r="AI54">
            <v>116</v>
          </cell>
          <cell r="AJ54">
            <v>650</v>
          </cell>
        </row>
        <row r="55">
          <cell r="A55" t="str">
            <v>0270</v>
          </cell>
          <cell r="B55" t="str">
            <v>Е</v>
          </cell>
          <cell r="C55" t="str">
            <v>1.2.6.2.</v>
          </cell>
          <cell r="D55" t="str">
            <v>Освітлення</v>
          </cell>
          <cell r="E55" t="str">
            <v>0270</v>
          </cell>
          <cell r="F55">
            <v>7.4</v>
          </cell>
          <cell r="G55">
            <v>92.6</v>
          </cell>
          <cell r="H55">
            <v>84.1</v>
          </cell>
          <cell r="I55">
            <v>121</v>
          </cell>
          <cell r="J55">
            <v>102</v>
          </cell>
          <cell r="K55">
            <v>95.4</v>
          </cell>
          <cell r="L55">
            <v>95.4</v>
          </cell>
          <cell r="M55">
            <v>116</v>
          </cell>
          <cell r="N55">
            <v>34</v>
          </cell>
          <cell r="O55">
            <v>22</v>
          </cell>
          <cell r="P55">
            <v>25</v>
          </cell>
          <cell r="Q55">
            <v>35</v>
          </cell>
          <cell r="R55">
            <v>35</v>
          </cell>
          <cell r="S55">
            <v>20.6</v>
          </cell>
          <cell r="T55">
            <v>34</v>
          </cell>
          <cell r="U55">
            <v>12</v>
          </cell>
          <cell r="V55">
            <v>12</v>
          </cell>
          <cell r="W55">
            <v>10</v>
          </cell>
          <cell r="X55">
            <v>22</v>
          </cell>
          <cell r="Y55">
            <v>8</v>
          </cell>
          <cell r="Z55">
            <v>7</v>
          </cell>
          <cell r="AA55">
            <v>7</v>
          </cell>
          <cell r="AB55">
            <v>25</v>
          </cell>
          <cell r="AC55">
            <v>8</v>
          </cell>
          <cell r="AD55">
            <v>8</v>
          </cell>
          <cell r="AE55">
            <v>9</v>
          </cell>
          <cell r="AF55">
            <v>35</v>
          </cell>
          <cell r="AG55">
            <v>10</v>
          </cell>
          <cell r="AH55">
            <v>12</v>
          </cell>
          <cell r="AI55">
            <v>13</v>
          </cell>
          <cell r="AJ55">
            <v>116</v>
          </cell>
        </row>
        <row r="56">
          <cell r="A56" t="str">
            <v>0280</v>
          </cell>
          <cell r="B56" t="str">
            <v>Е</v>
          </cell>
          <cell r="C56" t="str">
            <v>1.2.6.3.</v>
          </cell>
          <cell r="D56" t="str">
            <v>Водопостачання, водовідведення</v>
          </cell>
          <cell r="E56" t="str">
            <v>0280</v>
          </cell>
          <cell r="F56">
            <v>6.4</v>
          </cell>
          <cell r="G56">
            <v>93.6</v>
          </cell>
          <cell r="H56">
            <v>82.4</v>
          </cell>
          <cell r="I56">
            <v>132</v>
          </cell>
          <cell r="J56">
            <v>91</v>
          </cell>
          <cell r="K56">
            <v>74.2</v>
          </cell>
          <cell r="L56">
            <v>74.2</v>
          </cell>
          <cell r="M56">
            <v>104</v>
          </cell>
          <cell r="N56">
            <v>24</v>
          </cell>
          <cell r="O56">
            <v>27</v>
          </cell>
          <cell r="P56">
            <v>27</v>
          </cell>
          <cell r="Q56">
            <v>26</v>
          </cell>
          <cell r="R56" t="e">
            <v>#REF!</v>
          </cell>
          <cell r="S56">
            <v>29.8</v>
          </cell>
          <cell r="T56">
            <v>24</v>
          </cell>
          <cell r="U56">
            <v>10</v>
          </cell>
          <cell r="V56">
            <v>6</v>
          </cell>
          <cell r="W56">
            <v>8</v>
          </cell>
          <cell r="X56">
            <v>27</v>
          </cell>
          <cell r="Y56">
            <v>8</v>
          </cell>
          <cell r="Z56">
            <v>9</v>
          </cell>
          <cell r="AA56">
            <v>10</v>
          </cell>
          <cell r="AB56">
            <v>27</v>
          </cell>
          <cell r="AC56">
            <v>10</v>
          </cell>
          <cell r="AD56">
            <v>9</v>
          </cell>
          <cell r="AE56">
            <v>8</v>
          </cell>
          <cell r="AF56">
            <v>26</v>
          </cell>
          <cell r="AG56">
            <v>9</v>
          </cell>
          <cell r="AH56">
            <v>8</v>
          </cell>
          <cell r="AI56">
            <v>9</v>
          </cell>
          <cell r="AJ56">
            <v>104</v>
          </cell>
        </row>
        <row r="57">
          <cell r="A57" t="str">
            <v>0290</v>
          </cell>
          <cell r="B57" t="str">
            <v>Е</v>
          </cell>
          <cell r="C57" t="str">
            <v>1.2.6.4.</v>
          </cell>
          <cell r="D57" t="str">
            <v xml:space="preserve">Пожежна  охорона </v>
          </cell>
          <cell r="E57" t="str">
            <v>0290</v>
          </cell>
          <cell r="F57">
            <v>8.6</v>
          </cell>
          <cell r="G57">
            <v>91.4</v>
          </cell>
          <cell r="H57">
            <v>16.3</v>
          </cell>
          <cell r="I57">
            <v>35</v>
          </cell>
          <cell r="J57">
            <v>21</v>
          </cell>
          <cell r="K57">
            <v>3.1</v>
          </cell>
          <cell r="L57">
            <v>3.1</v>
          </cell>
          <cell r="M57">
            <v>19</v>
          </cell>
          <cell r="N57">
            <v>1</v>
          </cell>
          <cell r="O57">
            <v>9</v>
          </cell>
          <cell r="P57">
            <v>9</v>
          </cell>
          <cell r="Q57">
            <v>0</v>
          </cell>
          <cell r="R57" t="e">
            <v>#REF!</v>
          </cell>
          <cell r="S57">
            <v>15.9</v>
          </cell>
          <cell r="T57">
            <v>1</v>
          </cell>
          <cell r="U57">
            <v>1</v>
          </cell>
          <cell r="V57">
            <v>0</v>
          </cell>
          <cell r="W57">
            <v>0</v>
          </cell>
          <cell r="X57">
            <v>9</v>
          </cell>
          <cell r="Y57">
            <v>0</v>
          </cell>
          <cell r="Z57">
            <v>4</v>
          </cell>
          <cell r="AA57">
            <v>5</v>
          </cell>
          <cell r="AB57">
            <v>9</v>
          </cell>
          <cell r="AC57">
            <v>4</v>
          </cell>
          <cell r="AD57">
            <v>5</v>
          </cell>
          <cell r="AE57">
            <v>0</v>
          </cell>
          <cell r="AF57">
            <v>0</v>
          </cell>
          <cell r="AG57">
            <v>0</v>
          </cell>
          <cell r="AH57">
            <v>0</v>
          </cell>
          <cell r="AI57">
            <v>0</v>
          </cell>
          <cell r="AJ57">
            <v>19</v>
          </cell>
        </row>
        <row r="58">
          <cell r="A58" t="str">
            <v>0291</v>
          </cell>
          <cell r="B58" t="str">
            <v>Е</v>
          </cell>
          <cell r="C58" t="str">
            <v>1.2.6.5.</v>
          </cell>
          <cell r="D58" t="str">
            <v xml:space="preserve">Сторожова охорона </v>
          </cell>
          <cell r="E58" t="str">
            <v>0291</v>
          </cell>
          <cell r="F58">
            <v>13</v>
          </cell>
          <cell r="G58">
            <v>87</v>
          </cell>
          <cell r="H58">
            <v>941.9</v>
          </cell>
          <cell r="I58">
            <v>1150</v>
          </cell>
          <cell r="J58">
            <v>958</v>
          </cell>
          <cell r="K58">
            <v>939.1</v>
          </cell>
          <cell r="L58">
            <v>945</v>
          </cell>
          <cell r="M58">
            <v>1181</v>
          </cell>
          <cell r="N58">
            <v>273</v>
          </cell>
          <cell r="O58">
            <v>273</v>
          </cell>
          <cell r="P58">
            <v>318</v>
          </cell>
          <cell r="Q58">
            <v>317</v>
          </cell>
          <cell r="R58">
            <v>300</v>
          </cell>
          <cell r="S58">
            <v>241.9</v>
          </cell>
          <cell r="T58">
            <v>273</v>
          </cell>
          <cell r="U58">
            <v>91</v>
          </cell>
          <cell r="V58">
            <v>91</v>
          </cell>
          <cell r="W58">
            <v>91</v>
          </cell>
          <cell r="X58">
            <v>273</v>
          </cell>
          <cell r="Y58">
            <v>91</v>
          </cell>
          <cell r="Z58">
            <v>91</v>
          </cell>
          <cell r="AA58">
            <v>91</v>
          </cell>
          <cell r="AB58">
            <v>318</v>
          </cell>
          <cell r="AC58">
            <v>106</v>
          </cell>
          <cell r="AD58">
            <v>106</v>
          </cell>
          <cell r="AE58">
            <v>106</v>
          </cell>
          <cell r="AF58">
            <v>317</v>
          </cell>
          <cell r="AG58">
            <v>105.7</v>
          </cell>
          <cell r="AH58">
            <v>105.7</v>
          </cell>
          <cell r="AI58">
            <v>105.6</v>
          </cell>
          <cell r="AJ58">
            <v>1181</v>
          </cell>
        </row>
        <row r="59">
          <cell r="A59" t="str">
            <v>0292</v>
          </cell>
          <cell r="B59" t="str">
            <v>Е</v>
          </cell>
          <cell r="C59" t="str">
            <v>1.2.6.6.</v>
          </cell>
          <cell r="D59" t="str">
            <v>Профдезинфекція</v>
          </cell>
          <cell r="E59" t="str">
            <v>0292</v>
          </cell>
          <cell r="F59">
            <v>60</v>
          </cell>
          <cell r="G59">
            <v>40</v>
          </cell>
          <cell r="H59">
            <v>4.0999999999999996</v>
          </cell>
          <cell r="I59">
            <v>6</v>
          </cell>
          <cell r="J59">
            <v>9.5</v>
          </cell>
          <cell r="K59">
            <v>9</v>
          </cell>
          <cell r="L59">
            <v>9</v>
          </cell>
          <cell r="M59">
            <v>13.4</v>
          </cell>
          <cell r="N59">
            <v>3.3</v>
          </cell>
          <cell r="O59">
            <v>3.3</v>
          </cell>
          <cell r="P59">
            <v>3.3</v>
          </cell>
          <cell r="Q59">
            <v>3.5</v>
          </cell>
          <cell r="R59">
            <v>0.4</v>
          </cell>
          <cell r="S59">
            <v>4.4000000000000004</v>
          </cell>
          <cell r="T59">
            <v>3.3</v>
          </cell>
          <cell r="U59">
            <v>1</v>
          </cell>
          <cell r="V59">
            <v>1</v>
          </cell>
          <cell r="W59">
            <v>1.3</v>
          </cell>
          <cell r="X59">
            <v>3.3</v>
          </cell>
          <cell r="Y59">
            <v>1.1000000000000001</v>
          </cell>
          <cell r="Z59">
            <v>1.1000000000000001</v>
          </cell>
          <cell r="AA59">
            <v>1.1000000000000001</v>
          </cell>
          <cell r="AB59">
            <v>3.3</v>
          </cell>
          <cell r="AC59">
            <v>1.1000000000000001</v>
          </cell>
          <cell r="AD59">
            <v>1.1000000000000001</v>
          </cell>
          <cell r="AE59">
            <v>1.1000000000000001</v>
          </cell>
          <cell r="AF59">
            <v>3.5</v>
          </cell>
          <cell r="AG59">
            <v>1.2</v>
          </cell>
          <cell r="AH59">
            <v>1.2</v>
          </cell>
          <cell r="AI59">
            <v>1.1000000000000001</v>
          </cell>
          <cell r="AJ59">
            <v>13.4</v>
          </cell>
        </row>
        <row r="60">
          <cell r="A60" t="str">
            <v>0300</v>
          </cell>
          <cell r="B60" t="str">
            <v>Е</v>
          </cell>
          <cell r="C60" t="str">
            <v>1.2.6.7.</v>
          </cell>
          <cell r="D60" t="str">
            <v>Обслуговування ліфтів</v>
          </cell>
          <cell r="E60" t="str">
            <v>0300</v>
          </cell>
          <cell r="F60">
            <v>0</v>
          </cell>
          <cell r="G60">
            <v>100</v>
          </cell>
          <cell r="H60">
            <v>0</v>
          </cell>
          <cell r="I60">
            <v>0</v>
          </cell>
          <cell r="J60">
            <v>0</v>
          </cell>
          <cell r="K60">
            <v>0</v>
          </cell>
          <cell r="M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I60">
            <v>0</v>
          </cell>
          <cell r="AJ60">
            <v>0</v>
          </cell>
        </row>
        <row r="61">
          <cell r="A61" t="str">
            <v>0330</v>
          </cell>
          <cell r="B61" t="str">
            <v>Е</v>
          </cell>
          <cell r="C61" t="str">
            <v>1.2.6.8.</v>
          </cell>
          <cell r="D61" t="str">
            <v>Інші витрати з  утримання приміщень</v>
          </cell>
          <cell r="E61" t="str">
            <v>0330</v>
          </cell>
          <cell r="F61">
            <v>30</v>
          </cell>
          <cell r="G61">
            <v>70</v>
          </cell>
          <cell r="H61">
            <v>45.7</v>
          </cell>
          <cell r="I61">
            <v>44</v>
          </cell>
          <cell r="J61">
            <v>42</v>
          </cell>
          <cell r="K61">
            <v>37.700000000000003</v>
          </cell>
          <cell r="L61">
            <v>44</v>
          </cell>
          <cell r="M61">
            <v>42</v>
          </cell>
          <cell r="N61">
            <v>11</v>
          </cell>
          <cell r="O61">
            <v>10</v>
          </cell>
          <cell r="P61">
            <v>10</v>
          </cell>
          <cell r="Q61">
            <v>11</v>
          </cell>
          <cell r="R61">
            <v>9.8000000000000007</v>
          </cell>
          <cell r="S61">
            <v>4.3</v>
          </cell>
          <cell r="T61">
            <v>11</v>
          </cell>
          <cell r="U61">
            <v>6</v>
          </cell>
          <cell r="V61">
            <v>2</v>
          </cell>
          <cell r="W61">
            <v>3</v>
          </cell>
          <cell r="X61">
            <v>10</v>
          </cell>
          <cell r="Y61">
            <v>3.3</v>
          </cell>
          <cell r="Z61">
            <v>3.3</v>
          </cell>
          <cell r="AA61">
            <v>3.4</v>
          </cell>
          <cell r="AB61">
            <v>10</v>
          </cell>
          <cell r="AC61">
            <v>3.3</v>
          </cell>
          <cell r="AD61">
            <v>3.3</v>
          </cell>
          <cell r="AE61">
            <v>3.4</v>
          </cell>
          <cell r="AF61">
            <v>11</v>
          </cell>
          <cell r="AG61">
            <v>3.7</v>
          </cell>
          <cell r="AH61">
            <v>3.7</v>
          </cell>
          <cell r="AI61">
            <v>3.6</v>
          </cell>
          <cell r="AJ61">
            <v>42</v>
          </cell>
        </row>
        <row r="62">
          <cell r="A62" t="str">
            <v>0310</v>
          </cell>
          <cell r="B62" t="str">
            <v>Е</v>
          </cell>
          <cell r="C62" t="str">
            <v>1.2.7.</v>
          </cell>
          <cell r="D62" t="str">
            <v>Оренда основних засобів та інших необоротних активів  загальновиробничого призначення</v>
          </cell>
          <cell r="E62" t="str">
            <v>0310</v>
          </cell>
          <cell r="F62">
            <v>0</v>
          </cell>
          <cell r="G62">
            <v>100</v>
          </cell>
          <cell r="H62">
            <v>0</v>
          </cell>
          <cell r="I62">
            <v>0</v>
          </cell>
          <cell r="J62">
            <v>0</v>
          </cell>
          <cell r="K62">
            <v>0</v>
          </cell>
          <cell r="M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I62">
            <v>0</v>
          </cell>
          <cell r="AJ62">
            <v>0</v>
          </cell>
        </row>
        <row r="63">
          <cell r="A63" t="str">
            <v>0320</v>
          </cell>
          <cell r="B63" t="str">
            <v>Е</v>
          </cell>
          <cell r="C63" t="str">
            <v>1.2.8.</v>
          </cell>
          <cell r="D63" t="str">
            <v xml:space="preserve">Страхування основних засобів та інше страхування </v>
          </cell>
          <cell r="E63" t="str">
            <v>0320</v>
          </cell>
          <cell r="F63">
            <v>60</v>
          </cell>
          <cell r="G63">
            <v>40</v>
          </cell>
          <cell r="H63">
            <v>384.3</v>
          </cell>
          <cell r="I63">
            <v>390</v>
          </cell>
          <cell r="J63">
            <v>74.3</v>
          </cell>
          <cell r="K63">
            <v>74.3</v>
          </cell>
          <cell r="L63" t="e">
            <v>#REF!</v>
          </cell>
          <cell r="M63">
            <v>87.4</v>
          </cell>
          <cell r="N63">
            <v>0</v>
          </cell>
          <cell r="O63">
            <v>87.4</v>
          </cell>
          <cell r="P63">
            <v>0</v>
          </cell>
          <cell r="Q63">
            <v>0</v>
          </cell>
          <cell r="S63">
            <v>13.1</v>
          </cell>
          <cell r="T63">
            <v>0</v>
          </cell>
          <cell r="U63">
            <v>0</v>
          </cell>
          <cell r="V63">
            <v>0</v>
          </cell>
          <cell r="W63">
            <v>0</v>
          </cell>
          <cell r="X63">
            <v>87.4</v>
          </cell>
          <cell r="Y63">
            <v>87.4</v>
          </cell>
          <cell r="Z63">
            <v>0</v>
          </cell>
          <cell r="AA63">
            <v>0</v>
          </cell>
          <cell r="AB63">
            <v>0</v>
          </cell>
          <cell r="AC63">
            <v>0</v>
          </cell>
          <cell r="AD63">
            <v>0</v>
          </cell>
          <cell r="AE63">
            <v>0</v>
          </cell>
          <cell r="AF63">
            <v>0</v>
          </cell>
          <cell r="AG63">
            <v>0</v>
          </cell>
          <cell r="AH63">
            <v>0</v>
          </cell>
          <cell r="AI63">
            <v>0</v>
          </cell>
          <cell r="AJ63">
            <v>87.4</v>
          </cell>
        </row>
        <row r="64">
          <cell r="A64" t="str">
            <v>0340</v>
          </cell>
          <cell r="C64" t="str">
            <v>1.2.9.</v>
          </cell>
          <cell r="D64" t="str">
            <v>Ремонт  основних засобів та  інших необоротних активів загальновиробничого призначення,  в т.ч.</v>
          </cell>
          <cell r="E64" t="str">
            <v>0340</v>
          </cell>
          <cell r="H64">
            <v>9975.9</v>
          </cell>
          <cell r="I64">
            <v>15579.6</v>
          </cell>
          <cell r="J64">
            <v>11781</v>
          </cell>
          <cell r="K64">
            <v>8854.9</v>
          </cell>
          <cell r="L64">
            <v>14739</v>
          </cell>
          <cell r="M64">
            <v>22474.5</v>
          </cell>
          <cell r="N64">
            <v>2898</v>
          </cell>
          <cell r="O64">
            <v>4638.3</v>
          </cell>
          <cell r="P64">
            <v>8572.6</v>
          </cell>
          <cell r="Q64">
            <v>6365.6</v>
          </cell>
          <cell r="R64">
            <v>0</v>
          </cell>
          <cell r="S64">
            <v>13619.6</v>
          </cell>
          <cell r="T64">
            <v>2898</v>
          </cell>
          <cell r="U64">
            <v>911</v>
          </cell>
          <cell r="V64">
            <v>1009</v>
          </cell>
          <cell r="W64">
            <v>978</v>
          </cell>
          <cell r="X64">
            <v>4638.3</v>
          </cell>
          <cell r="Y64">
            <v>1417</v>
          </cell>
          <cell r="Z64">
            <v>1577</v>
          </cell>
          <cell r="AA64">
            <v>1644.3</v>
          </cell>
          <cell r="AB64">
            <v>8572.6</v>
          </cell>
          <cell r="AC64">
            <v>2827.3</v>
          </cell>
          <cell r="AD64">
            <v>2827.3</v>
          </cell>
          <cell r="AE64">
            <v>2918</v>
          </cell>
          <cell r="AF64">
            <v>6365.6</v>
          </cell>
          <cell r="AG64">
            <v>2352.4</v>
          </cell>
          <cell r="AH64">
            <v>2094</v>
          </cell>
          <cell r="AI64">
            <v>1919.2</v>
          </cell>
          <cell r="AJ64">
            <v>22474.5</v>
          </cell>
        </row>
        <row r="65">
          <cell r="A65" t="str">
            <v>0341</v>
          </cell>
          <cell r="B65" t="str">
            <v>Р</v>
          </cell>
          <cell r="C65" t="str">
            <v>1.2.9.1.</v>
          </cell>
          <cell r="D65" t="str">
            <v>Витрати на ремонт підрядним способом (рах.910/02)</v>
          </cell>
          <cell r="E65" t="str">
            <v>0341</v>
          </cell>
          <cell r="F65">
            <v>35</v>
          </cell>
          <cell r="G65">
            <v>65</v>
          </cell>
          <cell r="H65">
            <v>2841.5</v>
          </cell>
          <cell r="I65">
            <v>5086</v>
          </cell>
          <cell r="J65">
            <v>3066</v>
          </cell>
          <cell r="K65">
            <v>2138.8000000000002</v>
          </cell>
          <cell r="L65">
            <v>4304</v>
          </cell>
          <cell r="M65">
            <v>10994</v>
          </cell>
          <cell r="N65">
            <v>850</v>
          </cell>
          <cell r="O65">
            <v>1900</v>
          </cell>
          <cell r="P65">
            <v>5010</v>
          </cell>
          <cell r="Q65">
            <v>3234</v>
          </cell>
          <cell r="S65">
            <v>8855.2000000000007</v>
          </cell>
          <cell r="T65">
            <v>850</v>
          </cell>
          <cell r="U65">
            <v>330</v>
          </cell>
          <cell r="V65">
            <v>314</v>
          </cell>
          <cell r="W65">
            <v>206</v>
          </cell>
          <cell r="X65">
            <v>1900</v>
          </cell>
          <cell r="Y65">
            <v>560</v>
          </cell>
          <cell r="Z65">
            <v>670</v>
          </cell>
          <cell r="AA65">
            <v>670</v>
          </cell>
          <cell r="AB65">
            <v>5010</v>
          </cell>
          <cell r="AC65">
            <v>1670</v>
          </cell>
          <cell r="AD65">
            <v>1670</v>
          </cell>
          <cell r="AE65">
            <v>1670</v>
          </cell>
          <cell r="AF65">
            <v>3234</v>
          </cell>
          <cell r="AG65">
            <v>1284</v>
          </cell>
          <cell r="AH65">
            <v>1100</v>
          </cell>
          <cell r="AI65">
            <v>850</v>
          </cell>
          <cell r="AJ65">
            <v>10994</v>
          </cell>
        </row>
        <row r="66">
          <cell r="A66" t="str">
            <v>0370</v>
          </cell>
          <cell r="C66" t="str">
            <v>1.2.9.2.</v>
          </cell>
          <cell r="D66" t="str">
            <v>Витрати на ремонт господарським способом  (рах.910/03), в т.ч.</v>
          </cell>
          <cell r="E66" t="str">
            <v>0370</v>
          </cell>
          <cell r="H66">
            <v>7134.4</v>
          </cell>
          <cell r="I66">
            <v>10493.6</v>
          </cell>
          <cell r="J66">
            <v>8715</v>
          </cell>
          <cell r="K66">
            <v>6716.1</v>
          </cell>
          <cell r="L66">
            <v>10435</v>
          </cell>
          <cell r="M66">
            <v>11480.5</v>
          </cell>
          <cell r="N66">
            <v>2048</v>
          </cell>
          <cell r="O66">
            <v>2738.3</v>
          </cell>
          <cell r="P66">
            <v>3562.6</v>
          </cell>
          <cell r="Q66">
            <v>3131.6</v>
          </cell>
          <cell r="R66">
            <v>0</v>
          </cell>
          <cell r="S66">
            <v>4764.3999999999996</v>
          </cell>
          <cell r="T66">
            <v>2048</v>
          </cell>
          <cell r="U66">
            <v>581</v>
          </cell>
          <cell r="V66">
            <v>695</v>
          </cell>
          <cell r="W66">
            <v>772</v>
          </cell>
          <cell r="X66">
            <v>2738.3</v>
          </cell>
          <cell r="Y66">
            <v>857</v>
          </cell>
          <cell r="Z66">
            <v>907</v>
          </cell>
          <cell r="AA66">
            <v>974.3</v>
          </cell>
          <cell r="AB66">
            <v>3562.6</v>
          </cell>
          <cell r="AC66">
            <v>1157.3</v>
          </cell>
          <cell r="AD66">
            <v>1157.3</v>
          </cell>
          <cell r="AE66">
            <v>1248</v>
          </cell>
          <cell r="AF66">
            <v>3131.6</v>
          </cell>
          <cell r="AG66">
            <v>1068.4000000000001</v>
          </cell>
          <cell r="AH66">
            <v>994</v>
          </cell>
          <cell r="AI66">
            <v>1069.2</v>
          </cell>
          <cell r="AJ66">
            <v>11480.5</v>
          </cell>
        </row>
        <row r="67">
          <cell r="A67" t="str">
            <v>0380</v>
          </cell>
          <cell r="B67" t="str">
            <v>Р</v>
          </cell>
          <cell r="C67" t="str">
            <v>1.2.9.2.1.</v>
          </cell>
          <cell r="D67" t="str">
            <v>Матеріали на ремонт господарським способом</v>
          </cell>
          <cell r="E67" t="str">
            <v>0380</v>
          </cell>
          <cell r="F67">
            <v>20</v>
          </cell>
          <cell r="G67">
            <v>80</v>
          </cell>
          <cell r="H67">
            <v>4446.1000000000004</v>
          </cell>
          <cell r="I67">
            <v>6934</v>
          </cell>
          <cell r="J67">
            <v>5446</v>
          </cell>
          <cell r="K67">
            <v>3482.9</v>
          </cell>
          <cell r="L67">
            <v>6874</v>
          </cell>
          <cell r="M67">
            <v>7295</v>
          </cell>
          <cell r="N67">
            <v>1128</v>
          </cell>
          <cell r="O67">
            <v>1645</v>
          </cell>
          <cell r="P67">
            <v>2445</v>
          </cell>
          <cell r="Q67">
            <v>2077</v>
          </cell>
          <cell r="S67">
            <v>3812.1</v>
          </cell>
          <cell r="T67">
            <v>1128</v>
          </cell>
          <cell r="U67">
            <v>305</v>
          </cell>
          <cell r="V67">
            <v>380</v>
          </cell>
          <cell r="W67">
            <v>443</v>
          </cell>
          <cell r="X67">
            <v>1645</v>
          </cell>
          <cell r="Y67">
            <v>515</v>
          </cell>
          <cell r="Z67">
            <v>565</v>
          </cell>
          <cell r="AA67">
            <v>565</v>
          </cell>
          <cell r="AB67">
            <v>2445</v>
          </cell>
          <cell r="AC67">
            <v>815</v>
          </cell>
          <cell r="AD67">
            <v>815</v>
          </cell>
          <cell r="AE67">
            <v>815</v>
          </cell>
          <cell r="AF67">
            <v>2077</v>
          </cell>
          <cell r="AG67">
            <v>767</v>
          </cell>
          <cell r="AH67">
            <v>720</v>
          </cell>
          <cell r="AI67">
            <v>590</v>
          </cell>
          <cell r="AJ67">
            <v>7295</v>
          </cell>
        </row>
        <row r="68">
          <cell r="A68" t="str">
            <v>0390</v>
          </cell>
          <cell r="B68" t="str">
            <v>ФОП</v>
          </cell>
          <cell r="C68" t="str">
            <v>1.2.9.2.2.</v>
          </cell>
          <cell r="D68" t="str">
            <v>Оплата праці працівників та інші виплати, які відносяться до ФОП</v>
          </cell>
          <cell r="E68" t="str">
            <v>0390</v>
          </cell>
          <cell r="F68">
            <v>10</v>
          </cell>
          <cell r="G68">
            <v>90</v>
          </cell>
          <cell r="H68">
            <v>1948.6</v>
          </cell>
          <cell r="I68">
            <v>2580.1999999999998</v>
          </cell>
          <cell r="J68">
            <v>2370</v>
          </cell>
          <cell r="K68">
            <v>2343.6</v>
          </cell>
          <cell r="L68">
            <v>2581.1999999999998</v>
          </cell>
          <cell r="M68">
            <v>3056</v>
          </cell>
          <cell r="N68">
            <v>670</v>
          </cell>
          <cell r="O68">
            <v>800</v>
          </cell>
          <cell r="P68">
            <v>816</v>
          </cell>
          <cell r="Q68">
            <v>770</v>
          </cell>
          <cell r="S68">
            <v>712.4</v>
          </cell>
          <cell r="T68">
            <v>670</v>
          </cell>
          <cell r="U68">
            <v>200</v>
          </cell>
          <cell r="V68">
            <v>230</v>
          </cell>
          <cell r="W68">
            <v>240</v>
          </cell>
          <cell r="X68">
            <v>800</v>
          </cell>
          <cell r="Y68">
            <v>250</v>
          </cell>
          <cell r="Z68">
            <v>250</v>
          </cell>
          <cell r="AA68">
            <v>300</v>
          </cell>
          <cell r="AB68">
            <v>816</v>
          </cell>
          <cell r="AC68">
            <v>250</v>
          </cell>
          <cell r="AD68">
            <v>250</v>
          </cell>
          <cell r="AE68">
            <v>316</v>
          </cell>
          <cell r="AF68">
            <v>770</v>
          </cell>
          <cell r="AG68">
            <v>220</v>
          </cell>
          <cell r="AH68">
            <v>200</v>
          </cell>
          <cell r="AI68">
            <v>350</v>
          </cell>
          <cell r="AJ68">
            <v>3056</v>
          </cell>
        </row>
        <row r="69">
          <cell r="A69" t="str">
            <v>0391</v>
          </cell>
          <cell r="B69" t="str">
            <v>Е</v>
          </cell>
          <cell r="C69" t="str">
            <v>1.2.9.2.3.</v>
          </cell>
          <cell r="D69" t="str">
            <v xml:space="preserve">Інші виплати </v>
          </cell>
          <cell r="E69" t="str">
            <v>0391</v>
          </cell>
          <cell r="F69">
            <v>10</v>
          </cell>
          <cell r="G69">
            <v>90</v>
          </cell>
          <cell r="H69">
            <v>0</v>
          </cell>
          <cell r="I69">
            <v>0</v>
          </cell>
          <cell r="J69">
            <v>0</v>
          </cell>
          <cell r="K69">
            <v>0</v>
          </cell>
          <cell r="M69">
            <v>0</v>
          </cell>
          <cell r="S69">
            <v>0</v>
          </cell>
          <cell r="T69">
            <v>0</v>
          </cell>
          <cell r="W69">
            <v>0</v>
          </cell>
          <cell r="X69">
            <v>0</v>
          </cell>
          <cell r="AA69">
            <v>0</v>
          </cell>
          <cell r="AB69">
            <v>0</v>
          </cell>
          <cell r="AE69">
            <v>0</v>
          </cell>
          <cell r="AF69">
            <v>0</v>
          </cell>
          <cell r="AI69">
            <v>0</v>
          </cell>
          <cell r="AJ69">
            <v>0</v>
          </cell>
        </row>
        <row r="70">
          <cell r="A70" t="str">
            <v>0400</v>
          </cell>
          <cell r="B70" t="str">
            <v>СС</v>
          </cell>
          <cell r="C70" t="str">
            <v>1.2.9.2.4.</v>
          </cell>
          <cell r="D70" t="str">
            <v>Відрахування на соціальні заходи</v>
          </cell>
          <cell r="E70" t="str">
            <v>0400</v>
          </cell>
          <cell r="F70">
            <v>10</v>
          </cell>
          <cell r="G70">
            <v>90</v>
          </cell>
          <cell r="H70">
            <v>739.7</v>
          </cell>
          <cell r="I70">
            <v>979.4</v>
          </cell>
          <cell r="J70">
            <v>899</v>
          </cell>
          <cell r="K70">
            <v>889.6</v>
          </cell>
          <cell r="L70">
            <v>979.8</v>
          </cell>
          <cell r="M70">
            <v>1129.5</v>
          </cell>
          <cell r="N70">
            <v>250</v>
          </cell>
          <cell r="O70">
            <v>293.3</v>
          </cell>
          <cell r="P70">
            <v>301.60000000000002</v>
          </cell>
          <cell r="Q70">
            <v>284.60000000000002</v>
          </cell>
          <cell r="S70">
            <v>239.9</v>
          </cell>
          <cell r="T70">
            <v>250</v>
          </cell>
          <cell r="U70">
            <v>76</v>
          </cell>
          <cell r="V70">
            <v>85</v>
          </cell>
          <cell r="W70">
            <v>89</v>
          </cell>
          <cell r="X70">
            <v>293.3</v>
          </cell>
          <cell r="Y70">
            <v>92</v>
          </cell>
          <cell r="Z70">
            <v>92</v>
          </cell>
          <cell r="AA70">
            <v>109.3</v>
          </cell>
          <cell r="AB70">
            <v>301.60000000000002</v>
          </cell>
          <cell r="AC70">
            <v>92.3</v>
          </cell>
          <cell r="AD70">
            <v>92.3</v>
          </cell>
          <cell r="AE70">
            <v>117</v>
          </cell>
          <cell r="AF70">
            <v>284.60000000000002</v>
          </cell>
          <cell r="AG70">
            <v>81.400000000000006</v>
          </cell>
          <cell r="AH70">
            <v>74</v>
          </cell>
          <cell r="AI70">
            <v>129.19999999999999</v>
          </cell>
          <cell r="AJ70">
            <v>1129.5</v>
          </cell>
        </row>
        <row r="71">
          <cell r="A71" t="str">
            <v>0401</v>
          </cell>
          <cell r="B71" t="str">
            <v>Е</v>
          </cell>
          <cell r="C71" t="str">
            <v>1.2.9.2.5.</v>
          </cell>
          <cell r="D71" t="str">
            <v>Оплата 5-ти днів тимчасової  непрацездатності</v>
          </cell>
          <cell r="E71" t="str">
            <v>0401</v>
          </cell>
          <cell r="F71">
            <v>10</v>
          </cell>
          <cell r="G71">
            <v>90</v>
          </cell>
          <cell r="H71">
            <v>0</v>
          </cell>
          <cell r="I71">
            <v>0</v>
          </cell>
          <cell r="J71">
            <v>0</v>
          </cell>
          <cell r="K71">
            <v>0</v>
          </cell>
          <cell r="M71">
            <v>0</v>
          </cell>
          <cell r="S71">
            <v>0</v>
          </cell>
          <cell r="T71">
            <v>0</v>
          </cell>
          <cell r="W71">
            <v>0</v>
          </cell>
          <cell r="X71">
            <v>0</v>
          </cell>
          <cell r="AA71">
            <v>0</v>
          </cell>
          <cell r="AB71">
            <v>0</v>
          </cell>
          <cell r="AE71">
            <v>0</v>
          </cell>
          <cell r="AF71">
            <v>0</v>
          </cell>
          <cell r="AI71">
            <v>0</v>
          </cell>
          <cell r="AJ71">
            <v>0</v>
          </cell>
        </row>
        <row r="72">
          <cell r="A72" t="str">
            <v>0404</v>
          </cell>
          <cell r="B72" t="str">
            <v>ФОП</v>
          </cell>
          <cell r="C72" t="str">
            <v>1.2.9.2.6.</v>
          </cell>
          <cell r="D72" t="str">
            <v>Зебезпечення оплати відпусток</v>
          </cell>
          <cell r="E72" t="str">
            <v>0404</v>
          </cell>
          <cell r="F72">
            <v>10</v>
          </cell>
          <cell r="G72">
            <v>90</v>
          </cell>
          <cell r="H72">
            <v>0</v>
          </cell>
          <cell r="I72">
            <v>0</v>
          </cell>
          <cell r="J72">
            <v>0</v>
          </cell>
          <cell r="K72">
            <v>0</v>
          </cell>
          <cell r="M72">
            <v>0</v>
          </cell>
          <cell r="S72">
            <v>0</v>
          </cell>
          <cell r="T72">
            <v>0</v>
          </cell>
          <cell r="W72">
            <v>0</v>
          </cell>
          <cell r="X72">
            <v>0</v>
          </cell>
          <cell r="AA72">
            <v>0</v>
          </cell>
          <cell r="AB72">
            <v>0</v>
          </cell>
          <cell r="AE72">
            <v>0</v>
          </cell>
          <cell r="AF72">
            <v>0</v>
          </cell>
          <cell r="AI72">
            <v>0</v>
          </cell>
          <cell r="AJ72">
            <v>0</v>
          </cell>
        </row>
        <row r="73">
          <cell r="A73" t="str">
            <v>0405</v>
          </cell>
          <cell r="B73" t="str">
            <v>СС</v>
          </cell>
          <cell r="C73" t="str">
            <v>1.2.9.2.7.</v>
          </cell>
          <cell r="D73" t="str">
            <v>Забезпечення обов'язкових відрахувань на оплату відпусток</v>
          </cell>
          <cell r="E73" t="str">
            <v>0405</v>
          </cell>
          <cell r="F73">
            <v>10</v>
          </cell>
          <cell r="G73">
            <v>90</v>
          </cell>
          <cell r="H73">
            <v>0</v>
          </cell>
          <cell r="I73">
            <v>0</v>
          </cell>
          <cell r="J73">
            <v>0</v>
          </cell>
          <cell r="K73">
            <v>0</v>
          </cell>
          <cell r="M73">
            <v>0</v>
          </cell>
          <cell r="S73">
            <v>0</v>
          </cell>
          <cell r="T73">
            <v>0</v>
          </cell>
          <cell r="W73">
            <v>0</v>
          </cell>
          <cell r="X73">
            <v>0</v>
          </cell>
          <cell r="AA73">
            <v>0</v>
          </cell>
          <cell r="AB73">
            <v>0</v>
          </cell>
          <cell r="AE73">
            <v>0</v>
          </cell>
          <cell r="AF73">
            <v>0</v>
          </cell>
          <cell r="AI73">
            <v>0</v>
          </cell>
          <cell r="AJ73">
            <v>0</v>
          </cell>
        </row>
        <row r="74">
          <cell r="A74" t="str">
            <v>0410</v>
          </cell>
          <cell r="B74" t="str">
            <v>Е</v>
          </cell>
          <cell r="C74" t="str">
            <v>1.2.10.</v>
          </cell>
          <cell r="D74" t="str">
            <v xml:space="preserve">Експлуатація та технічне обслуговування основних засобів та інших необоротних активів </v>
          </cell>
          <cell r="E74" t="str">
            <v>0410</v>
          </cell>
          <cell r="F74">
            <v>20</v>
          </cell>
          <cell r="G74">
            <v>80</v>
          </cell>
          <cell r="H74">
            <v>101.7</v>
          </cell>
          <cell r="I74">
            <v>255</v>
          </cell>
          <cell r="J74">
            <v>144.1</v>
          </cell>
          <cell r="K74">
            <v>121.5</v>
          </cell>
          <cell r="L74">
            <v>121.5</v>
          </cell>
          <cell r="M74">
            <v>225</v>
          </cell>
          <cell r="N74">
            <v>78</v>
          </cell>
          <cell r="O74">
            <v>49</v>
          </cell>
          <cell r="P74">
            <v>49</v>
          </cell>
          <cell r="Q74">
            <v>49</v>
          </cell>
          <cell r="R74">
            <v>44.5</v>
          </cell>
          <cell r="S74">
            <v>103.5</v>
          </cell>
          <cell r="T74">
            <v>78</v>
          </cell>
          <cell r="U74">
            <v>20</v>
          </cell>
          <cell r="V74">
            <v>15</v>
          </cell>
          <cell r="W74">
            <v>43</v>
          </cell>
          <cell r="X74">
            <v>49</v>
          </cell>
          <cell r="Y74">
            <v>16</v>
          </cell>
          <cell r="Z74">
            <v>17</v>
          </cell>
          <cell r="AA74">
            <v>16</v>
          </cell>
          <cell r="AB74">
            <v>49</v>
          </cell>
          <cell r="AC74">
            <v>16</v>
          </cell>
          <cell r="AD74">
            <v>16</v>
          </cell>
          <cell r="AE74">
            <v>17</v>
          </cell>
          <cell r="AF74">
            <v>49</v>
          </cell>
          <cell r="AG74">
            <v>16</v>
          </cell>
          <cell r="AH74">
            <v>16</v>
          </cell>
          <cell r="AI74">
            <v>17</v>
          </cell>
          <cell r="AJ74">
            <v>225</v>
          </cell>
        </row>
        <row r="75">
          <cell r="A75" t="str">
            <v>0430</v>
          </cell>
          <cell r="C75" t="str">
            <v>1.2.11.</v>
          </cell>
          <cell r="D75" t="str">
            <v>Витрати на вдосконалення технології та організації виробництва, в т. ч.</v>
          </cell>
          <cell r="E75" t="str">
            <v>0430</v>
          </cell>
          <cell r="H75">
            <v>512.1</v>
          </cell>
          <cell r="I75">
            <v>733.3</v>
          </cell>
          <cell r="J75">
            <v>840.4</v>
          </cell>
          <cell r="K75">
            <v>756</v>
          </cell>
          <cell r="L75">
            <v>801.8</v>
          </cell>
          <cell r="M75">
            <v>877.5</v>
          </cell>
          <cell r="N75">
            <v>151.1</v>
          </cell>
          <cell r="O75">
            <v>240.9</v>
          </cell>
          <cell r="P75">
            <v>241.1</v>
          </cell>
          <cell r="Q75">
            <v>244.4</v>
          </cell>
          <cell r="R75">
            <v>4</v>
          </cell>
          <cell r="S75">
            <v>121.5</v>
          </cell>
          <cell r="T75">
            <v>151.1</v>
          </cell>
          <cell r="U75">
            <v>44</v>
          </cell>
          <cell r="V75">
            <v>47.5</v>
          </cell>
          <cell r="W75">
            <v>59.6</v>
          </cell>
          <cell r="X75">
            <v>240.9</v>
          </cell>
          <cell r="Y75">
            <v>80.8</v>
          </cell>
          <cell r="Z75">
            <v>78.599999999999994</v>
          </cell>
          <cell r="AA75">
            <v>81.5</v>
          </cell>
          <cell r="AB75">
            <v>241.1</v>
          </cell>
          <cell r="AC75">
            <v>78.900000000000006</v>
          </cell>
          <cell r="AD75">
            <v>79.900000000000006</v>
          </cell>
          <cell r="AE75">
            <v>82.3</v>
          </cell>
          <cell r="AF75">
            <v>244.4</v>
          </cell>
          <cell r="AG75">
            <v>79.599999999999994</v>
          </cell>
          <cell r="AH75">
            <v>76.599999999999994</v>
          </cell>
          <cell r="AI75">
            <v>88.2</v>
          </cell>
          <cell r="AJ75">
            <v>877.5</v>
          </cell>
        </row>
        <row r="76">
          <cell r="A76" t="str">
            <v>0440</v>
          </cell>
          <cell r="B76" t="str">
            <v>ФОП</v>
          </cell>
          <cell r="C76" t="str">
            <v>1.2.11.1.</v>
          </cell>
          <cell r="D76" t="str">
            <v>Оплата праці працівників та інші виплати, які відносяться до ФОП</v>
          </cell>
          <cell r="E76" t="str">
            <v>0440</v>
          </cell>
          <cell r="F76">
            <v>10</v>
          </cell>
          <cell r="G76">
            <v>90</v>
          </cell>
          <cell r="H76">
            <v>74</v>
          </cell>
          <cell r="I76">
            <v>85.5</v>
          </cell>
          <cell r="J76">
            <v>90</v>
          </cell>
          <cell r="K76">
            <v>88.3</v>
          </cell>
          <cell r="L76">
            <v>98.6</v>
          </cell>
          <cell r="M76">
            <v>104.6</v>
          </cell>
          <cell r="N76">
            <v>24.7</v>
          </cell>
          <cell r="O76">
            <v>26</v>
          </cell>
          <cell r="P76">
            <v>26</v>
          </cell>
          <cell r="Q76">
            <v>27.9</v>
          </cell>
          <cell r="S76">
            <v>16.3</v>
          </cell>
          <cell r="T76">
            <v>24.7</v>
          </cell>
          <cell r="U76">
            <v>7.9</v>
          </cell>
          <cell r="V76">
            <v>8.4</v>
          </cell>
          <cell r="W76">
            <v>8.4</v>
          </cell>
          <cell r="X76">
            <v>26</v>
          </cell>
          <cell r="Y76">
            <v>8.4</v>
          </cell>
          <cell r="Z76">
            <v>8.3000000000000007</v>
          </cell>
          <cell r="AA76">
            <v>9.3000000000000007</v>
          </cell>
          <cell r="AB76">
            <v>26</v>
          </cell>
          <cell r="AC76">
            <v>8.3000000000000007</v>
          </cell>
          <cell r="AD76">
            <v>8.3000000000000007</v>
          </cell>
          <cell r="AE76">
            <v>9.4</v>
          </cell>
          <cell r="AF76">
            <v>27.9</v>
          </cell>
          <cell r="AG76">
            <v>8.4</v>
          </cell>
          <cell r="AH76">
            <v>8.4</v>
          </cell>
          <cell r="AI76">
            <v>11.1</v>
          </cell>
          <cell r="AJ76">
            <v>104.6</v>
          </cell>
        </row>
        <row r="77">
          <cell r="A77" t="str">
            <v>0441</v>
          </cell>
          <cell r="B77" t="str">
            <v>Е</v>
          </cell>
          <cell r="C77" t="str">
            <v>1.2.11.2.</v>
          </cell>
          <cell r="D77" t="str">
            <v xml:space="preserve">Інші виплати </v>
          </cell>
          <cell r="E77" t="str">
            <v>0441</v>
          </cell>
          <cell r="F77">
            <v>10</v>
          </cell>
          <cell r="G77">
            <v>90</v>
          </cell>
          <cell r="H77">
            <v>0</v>
          </cell>
          <cell r="I77">
            <v>2</v>
          </cell>
          <cell r="J77">
            <v>3.5</v>
          </cell>
          <cell r="K77">
            <v>1.8</v>
          </cell>
          <cell r="L77">
            <v>2</v>
          </cell>
          <cell r="M77">
            <v>6.9</v>
          </cell>
          <cell r="N77">
            <v>2.4</v>
          </cell>
          <cell r="O77">
            <v>1.6</v>
          </cell>
          <cell r="P77">
            <v>1.7</v>
          </cell>
          <cell r="Q77">
            <v>1.2</v>
          </cell>
          <cell r="S77">
            <v>5.0999999999999996</v>
          </cell>
          <cell r="T77">
            <v>2.4</v>
          </cell>
          <cell r="U77">
            <v>0.3</v>
          </cell>
          <cell r="V77">
            <v>0.2</v>
          </cell>
          <cell r="W77">
            <v>1.9</v>
          </cell>
          <cell r="X77">
            <v>1.6</v>
          </cell>
          <cell r="Y77">
            <v>0.6</v>
          </cell>
          <cell r="Z77">
            <v>0.5</v>
          </cell>
          <cell r="AA77">
            <v>0.5</v>
          </cell>
          <cell r="AB77">
            <v>1.7</v>
          </cell>
          <cell r="AC77">
            <v>0.6</v>
          </cell>
          <cell r="AD77">
            <v>0.6</v>
          </cell>
          <cell r="AE77">
            <v>0.5</v>
          </cell>
          <cell r="AF77">
            <v>1.2</v>
          </cell>
          <cell r="AG77">
            <v>0.4</v>
          </cell>
          <cell r="AH77">
            <v>0.4</v>
          </cell>
          <cell r="AI77">
            <v>0.4</v>
          </cell>
          <cell r="AJ77">
            <v>6.9</v>
          </cell>
        </row>
        <row r="78">
          <cell r="A78" t="str">
            <v>0450</v>
          </cell>
          <cell r="B78" t="str">
            <v>СС</v>
          </cell>
          <cell r="C78" t="str">
            <v>1.2.11.3.</v>
          </cell>
          <cell r="D78" t="str">
            <v>Відрахування на соціальні заходи</v>
          </cell>
          <cell r="E78" t="str">
            <v>0450</v>
          </cell>
          <cell r="F78">
            <v>10</v>
          </cell>
          <cell r="G78">
            <v>90</v>
          </cell>
          <cell r="H78">
            <v>28.5</v>
          </cell>
          <cell r="I78">
            <v>34.5</v>
          </cell>
          <cell r="J78">
            <v>33.6</v>
          </cell>
          <cell r="K78">
            <v>34</v>
          </cell>
          <cell r="L78">
            <v>35.799999999999997</v>
          </cell>
          <cell r="M78">
            <v>39.200000000000003</v>
          </cell>
          <cell r="N78">
            <v>9.5</v>
          </cell>
          <cell r="O78">
            <v>9.6</v>
          </cell>
          <cell r="P78">
            <v>9.6</v>
          </cell>
          <cell r="Q78">
            <v>10.5</v>
          </cell>
          <cell r="S78">
            <v>5.2</v>
          </cell>
          <cell r="T78">
            <v>9.5</v>
          </cell>
          <cell r="U78">
            <v>3</v>
          </cell>
          <cell r="V78">
            <v>3.1</v>
          </cell>
          <cell r="W78">
            <v>3.4</v>
          </cell>
          <cell r="X78">
            <v>9.6</v>
          </cell>
          <cell r="Y78">
            <v>3</v>
          </cell>
          <cell r="Z78">
            <v>3</v>
          </cell>
          <cell r="AA78">
            <v>3.6</v>
          </cell>
          <cell r="AB78">
            <v>9.6</v>
          </cell>
          <cell r="AC78">
            <v>3.1</v>
          </cell>
          <cell r="AD78">
            <v>3.1</v>
          </cell>
          <cell r="AE78">
            <v>3.4</v>
          </cell>
          <cell r="AF78">
            <v>10.5</v>
          </cell>
          <cell r="AG78">
            <v>3</v>
          </cell>
          <cell r="AH78">
            <v>3</v>
          </cell>
          <cell r="AI78">
            <v>4.5</v>
          </cell>
          <cell r="AJ78">
            <v>39.200000000000003</v>
          </cell>
        </row>
        <row r="79">
          <cell r="A79" t="str">
            <v>0451</v>
          </cell>
          <cell r="B79" t="str">
            <v>Е</v>
          </cell>
          <cell r="C79" t="str">
            <v>1.2.11.4.</v>
          </cell>
          <cell r="D79" t="str">
            <v>Оплата 5-ти днів тимчасової  непрацездатності</v>
          </cell>
          <cell r="E79" t="str">
            <v>0451</v>
          </cell>
          <cell r="F79">
            <v>10</v>
          </cell>
          <cell r="G79">
            <v>90</v>
          </cell>
          <cell r="H79">
            <v>1.9</v>
          </cell>
          <cell r="I79">
            <v>2</v>
          </cell>
          <cell r="J79">
            <v>1.5</v>
          </cell>
          <cell r="K79">
            <v>0.6</v>
          </cell>
          <cell r="L79">
            <v>1</v>
          </cell>
          <cell r="M79">
            <v>18</v>
          </cell>
          <cell r="N79">
            <v>5</v>
          </cell>
          <cell r="O79">
            <v>4</v>
          </cell>
          <cell r="P79">
            <v>4</v>
          </cell>
          <cell r="Q79">
            <v>5</v>
          </cell>
          <cell r="S79">
            <v>17.399999999999999</v>
          </cell>
          <cell r="T79">
            <v>5</v>
          </cell>
          <cell r="U79">
            <v>2</v>
          </cell>
          <cell r="V79">
            <v>2</v>
          </cell>
          <cell r="W79">
            <v>1</v>
          </cell>
          <cell r="X79">
            <v>4</v>
          </cell>
          <cell r="Y79">
            <v>2</v>
          </cell>
          <cell r="Z79">
            <v>1</v>
          </cell>
          <cell r="AA79">
            <v>1</v>
          </cell>
          <cell r="AB79">
            <v>4</v>
          </cell>
          <cell r="AC79">
            <v>1</v>
          </cell>
          <cell r="AD79">
            <v>1</v>
          </cell>
          <cell r="AE79">
            <v>2</v>
          </cell>
          <cell r="AF79">
            <v>5</v>
          </cell>
          <cell r="AG79">
            <v>2</v>
          </cell>
          <cell r="AH79">
            <v>2</v>
          </cell>
          <cell r="AI79">
            <v>1</v>
          </cell>
          <cell r="AJ79">
            <v>18</v>
          </cell>
        </row>
        <row r="80">
          <cell r="A80" t="str">
            <v>0454</v>
          </cell>
          <cell r="B80" t="str">
            <v>ФОП</v>
          </cell>
          <cell r="C80" t="str">
            <v>1.2.11.5.</v>
          </cell>
          <cell r="D80" t="str">
            <v>Забезпечення оплати відпусток</v>
          </cell>
          <cell r="E80" t="str">
            <v>0454</v>
          </cell>
          <cell r="F80">
            <v>10</v>
          </cell>
          <cell r="G80">
            <v>90</v>
          </cell>
          <cell r="H80">
            <v>4.0999999999999996</v>
          </cell>
          <cell r="I80">
            <v>6.4</v>
          </cell>
          <cell r="J80">
            <v>10.1</v>
          </cell>
          <cell r="K80">
            <v>9.5</v>
          </cell>
          <cell r="L80">
            <v>11.3</v>
          </cell>
          <cell r="M80">
            <v>7.9</v>
          </cell>
          <cell r="N80">
            <v>1.8</v>
          </cell>
          <cell r="O80">
            <v>2</v>
          </cell>
          <cell r="P80">
            <v>2</v>
          </cell>
          <cell r="Q80">
            <v>2.1</v>
          </cell>
          <cell r="S80">
            <v>-1.6</v>
          </cell>
          <cell r="T80">
            <v>1.8</v>
          </cell>
          <cell r="U80">
            <v>0.6</v>
          </cell>
          <cell r="V80">
            <v>0.6</v>
          </cell>
          <cell r="W80">
            <v>0.6</v>
          </cell>
          <cell r="X80">
            <v>2</v>
          </cell>
          <cell r="Y80">
            <v>0.6</v>
          </cell>
          <cell r="Z80">
            <v>0.6</v>
          </cell>
          <cell r="AA80">
            <v>0.8</v>
          </cell>
          <cell r="AB80">
            <v>2</v>
          </cell>
          <cell r="AC80">
            <v>0.7</v>
          </cell>
          <cell r="AD80">
            <v>0.7</v>
          </cell>
          <cell r="AE80">
            <v>0.6</v>
          </cell>
          <cell r="AF80">
            <v>2.1</v>
          </cell>
          <cell r="AG80">
            <v>0.6</v>
          </cell>
          <cell r="AH80">
            <v>0.6</v>
          </cell>
          <cell r="AI80">
            <v>0.9</v>
          </cell>
          <cell r="AJ80">
            <v>7.9</v>
          </cell>
        </row>
        <row r="81">
          <cell r="A81" t="str">
            <v>0455</v>
          </cell>
          <cell r="B81" t="str">
            <v>СС</v>
          </cell>
          <cell r="C81" t="str">
            <v>1.2.11.6.</v>
          </cell>
          <cell r="D81" t="str">
            <v>Забезпечення обов'язкових відрахувань на оплату відпусток</v>
          </cell>
          <cell r="E81" t="str">
            <v>0455</v>
          </cell>
          <cell r="F81">
            <v>10</v>
          </cell>
          <cell r="G81">
            <v>90</v>
          </cell>
          <cell r="H81">
            <v>1.6</v>
          </cell>
          <cell r="I81">
            <v>2.4</v>
          </cell>
          <cell r="J81">
            <v>3.7</v>
          </cell>
          <cell r="K81">
            <v>4.0999999999999996</v>
          </cell>
          <cell r="L81">
            <v>4.0999999999999996</v>
          </cell>
          <cell r="M81">
            <v>2.9</v>
          </cell>
          <cell r="N81">
            <v>0.7</v>
          </cell>
          <cell r="O81">
            <v>0.7</v>
          </cell>
          <cell r="P81">
            <v>0.8</v>
          </cell>
          <cell r="Q81">
            <v>0.7</v>
          </cell>
          <cell r="S81">
            <v>-1.2</v>
          </cell>
          <cell r="T81">
            <v>0.7</v>
          </cell>
          <cell r="U81">
            <v>0.2</v>
          </cell>
          <cell r="V81">
            <v>0.2</v>
          </cell>
          <cell r="W81">
            <v>0.3</v>
          </cell>
          <cell r="X81">
            <v>0.7</v>
          </cell>
          <cell r="Y81">
            <v>0.2</v>
          </cell>
          <cell r="Z81">
            <v>0.2</v>
          </cell>
          <cell r="AA81">
            <v>0.3</v>
          </cell>
          <cell r="AB81">
            <v>0.8</v>
          </cell>
          <cell r="AC81">
            <v>0.2</v>
          </cell>
          <cell r="AD81">
            <v>0.2</v>
          </cell>
          <cell r="AE81">
            <v>0.4</v>
          </cell>
          <cell r="AF81">
            <v>0.7</v>
          </cell>
          <cell r="AG81">
            <v>0.2</v>
          </cell>
          <cell r="AH81">
            <v>0.2</v>
          </cell>
          <cell r="AI81">
            <v>0.3</v>
          </cell>
          <cell r="AJ81">
            <v>2.9</v>
          </cell>
        </row>
        <row r="82">
          <cell r="A82" t="str">
            <v>0431</v>
          </cell>
          <cell r="B82" t="str">
            <v>Е</v>
          </cell>
          <cell r="C82" t="str">
            <v>1.2.11.7.</v>
          </cell>
          <cell r="D82" t="str">
            <v>Інші витрати на вдосконалення технології та організації виробництва</v>
          </cell>
          <cell r="E82" t="str">
            <v>0431</v>
          </cell>
          <cell r="F82">
            <v>80</v>
          </cell>
          <cell r="G82">
            <v>20</v>
          </cell>
          <cell r="H82">
            <v>402</v>
          </cell>
          <cell r="I82">
            <v>600.5</v>
          </cell>
          <cell r="J82">
            <v>698</v>
          </cell>
          <cell r="K82">
            <v>617.70000000000005</v>
          </cell>
          <cell r="L82">
            <v>649</v>
          </cell>
          <cell r="M82">
            <v>698</v>
          </cell>
          <cell r="N82">
            <v>107</v>
          </cell>
          <cell r="O82">
            <v>197</v>
          </cell>
          <cell r="P82">
            <v>197</v>
          </cell>
          <cell r="Q82">
            <v>197</v>
          </cell>
          <cell r="R82">
            <v>4</v>
          </cell>
          <cell r="S82">
            <v>80.3</v>
          </cell>
          <cell r="T82">
            <v>107</v>
          </cell>
          <cell r="U82">
            <v>30</v>
          </cell>
          <cell r="V82">
            <v>33</v>
          </cell>
          <cell r="W82">
            <v>44</v>
          </cell>
          <cell r="X82">
            <v>197</v>
          </cell>
          <cell r="Y82">
            <v>66</v>
          </cell>
          <cell r="Z82">
            <v>65</v>
          </cell>
          <cell r="AA82">
            <v>66</v>
          </cell>
          <cell r="AB82">
            <v>197</v>
          </cell>
          <cell r="AC82">
            <v>65</v>
          </cell>
          <cell r="AD82">
            <v>66</v>
          </cell>
          <cell r="AE82">
            <v>66</v>
          </cell>
          <cell r="AF82">
            <v>197</v>
          </cell>
          <cell r="AG82">
            <v>65</v>
          </cell>
          <cell r="AH82">
            <v>62</v>
          </cell>
          <cell r="AI82">
            <v>70</v>
          </cell>
          <cell r="AJ82">
            <v>698</v>
          </cell>
        </row>
        <row r="83">
          <cell r="A83" t="str">
            <v xml:space="preserve"> 0470</v>
          </cell>
          <cell r="C83" t="str">
            <v>1.2.12.</v>
          </cell>
          <cell r="D83" t="str">
            <v>Витрати на обслуговування виробничого процесу, в т.ч.</v>
          </cell>
          <cell r="E83" t="str">
            <v xml:space="preserve"> 0470</v>
          </cell>
          <cell r="H83">
            <v>3245.7</v>
          </cell>
          <cell r="I83">
            <v>4022.4</v>
          </cell>
          <cell r="J83">
            <v>4465.2</v>
          </cell>
          <cell r="K83">
            <v>4381.3999999999996</v>
          </cell>
          <cell r="L83">
            <v>4658.8</v>
          </cell>
          <cell r="M83">
            <v>4487</v>
          </cell>
          <cell r="N83">
            <v>1084.4000000000001</v>
          </cell>
          <cell r="O83">
            <v>1106</v>
          </cell>
          <cell r="P83">
            <v>1110.4000000000001</v>
          </cell>
          <cell r="Q83">
            <v>1186.2</v>
          </cell>
          <cell r="R83">
            <v>61</v>
          </cell>
          <cell r="S83">
            <v>105.6</v>
          </cell>
          <cell r="T83">
            <v>1084.4000000000001</v>
          </cell>
          <cell r="U83">
            <v>338.7</v>
          </cell>
          <cell r="V83">
            <v>336.9</v>
          </cell>
          <cell r="W83">
            <v>408.8</v>
          </cell>
          <cell r="X83">
            <v>1106</v>
          </cell>
          <cell r="Y83">
            <v>332.7</v>
          </cell>
          <cell r="Z83">
            <v>345.8</v>
          </cell>
          <cell r="AA83">
            <v>427.5</v>
          </cell>
          <cell r="AB83">
            <v>1110.4000000000001</v>
          </cell>
          <cell r="AC83">
            <v>336.5</v>
          </cell>
          <cell r="AD83">
            <v>338.5</v>
          </cell>
          <cell r="AE83">
            <v>435.4</v>
          </cell>
          <cell r="AF83">
            <v>1186.2</v>
          </cell>
          <cell r="AG83">
            <v>360</v>
          </cell>
          <cell r="AH83">
            <v>360</v>
          </cell>
          <cell r="AI83">
            <v>466.2</v>
          </cell>
          <cell r="AJ83">
            <v>4487</v>
          </cell>
        </row>
        <row r="84">
          <cell r="A84" t="str">
            <v>0480</v>
          </cell>
          <cell r="B84" t="str">
            <v>ФОП</v>
          </cell>
          <cell r="C84" t="str">
            <v>1.2.12.1.</v>
          </cell>
          <cell r="D84" t="str">
            <v>Оплата праці працівників та інші виплати, які відносяться до ФОП</v>
          </cell>
          <cell r="E84" t="str">
            <v>0480</v>
          </cell>
          <cell r="F84">
            <v>10</v>
          </cell>
          <cell r="G84">
            <v>90</v>
          </cell>
          <cell r="H84">
            <v>2152</v>
          </cell>
          <cell r="I84">
            <v>2639.2</v>
          </cell>
          <cell r="J84">
            <v>2963.1</v>
          </cell>
          <cell r="K84">
            <v>2884.7</v>
          </cell>
          <cell r="L84">
            <v>3119.7</v>
          </cell>
          <cell r="M84">
            <v>2901.6</v>
          </cell>
          <cell r="N84">
            <v>697.5</v>
          </cell>
          <cell r="O84">
            <v>716.2</v>
          </cell>
          <cell r="P84">
            <v>720.7</v>
          </cell>
          <cell r="Q84">
            <v>767.2</v>
          </cell>
          <cell r="R84">
            <v>37</v>
          </cell>
          <cell r="S84">
            <v>16.899999999999999</v>
          </cell>
          <cell r="T84">
            <v>697.5</v>
          </cell>
          <cell r="U84">
            <v>216</v>
          </cell>
          <cell r="V84">
            <v>225.1</v>
          </cell>
          <cell r="W84">
            <v>256.39999999999998</v>
          </cell>
          <cell r="X84">
            <v>716.2</v>
          </cell>
          <cell r="Y84">
            <v>213.9</v>
          </cell>
          <cell r="Z84">
            <v>223.5</v>
          </cell>
          <cell r="AA84">
            <v>278.8</v>
          </cell>
          <cell r="AB84">
            <v>720.7</v>
          </cell>
          <cell r="AC84">
            <v>218.4</v>
          </cell>
          <cell r="AD84">
            <v>218.4</v>
          </cell>
          <cell r="AE84">
            <v>283.89999999999998</v>
          </cell>
          <cell r="AF84">
            <v>767.2</v>
          </cell>
          <cell r="AG84">
            <v>232.5</v>
          </cell>
          <cell r="AH84">
            <v>232.5</v>
          </cell>
          <cell r="AI84">
            <v>302.2</v>
          </cell>
          <cell r="AJ84">
            <v>2901.6</v>
          </cell>
        </row>
        <row r="85">
          <cell r="A85" t="str">
            <v>0481</v>
          </cell>
          <cell r="B85" t="str">
            <v>Е</v>
          </cell>
          <cell r="C85" t="str">
            <v>1.2.12.2.</v>
          </cell>
          <cell r="D85" t="str">
            <v xml:space="preserve">Інші виплати </v>
          </cell>
          <cell r="E85" t="str">
            <v>0481</v>
          </cell>
          <cell r="F85">
            <v>10</v>
          </cell>
          <cell r="G85">
            <v>90</v>
          </cell>
          <cell r="H85">
            <v>0</v>
          </cell>
          <cell r="I85">
            <v>32</v>
          </cell>
          <cell r="J85">
            <v>31.3</v>
          </cell>
          <cell r="K85">
            <v>31.3</v>
          </cell>
          <cell r="L85">
            <v>31.6</v>
          </cell>
          <cell r="M85">
            <v>84.8</v>
          </cell>
          <cell r="N85">
            <v>20.9</v>
          </cell>
          <cell r="O85">
            <v>22.2</v>
          </cell>
          <cell r="P85">
            <v>20.7</v>
          </cell>
          <cell r="Q85">
            <v>21</v>
          </cell>
          <cell r="S85">
            <v>53.5</v>
          </cell>
          <cell r="T85">
            <v>20.9</v>
          </cell>
          <cell r="U85">
            <v>1.3</v>
          </cell>
          <cell r="V85">
            <v>3</v>
          </cell>
          <cell r="W85">
            <v>16.600000000000001</v>
          </cell>
          <cell r="X85">
            <v>22.2</v>
          </cell>
          <cell r="Y85">
            <v>7.2</v>
          </cell>
          <cell r="Z85">
            <v>7.5</v>
          </cell>
          <cell r="AA85">
            <v>7.5</v>
          </cell>
          <cell r="AB85">
            <v>20.7</v>
          </cell>
          <cell r="AC85">
            <v>6.9</v>
          </cell>
          <cell r="AD85">
            <v>6.9</v>
          </cell>
          <cell r="AE85">
            <v>6.9</v>
          </cell>
          <cell r="AF85">
            <v>21</v>
          </cell>
          <cell r="AG85">
            <v>6.9</v>
          </cell>
          <cell r="AH85">
            <v>6.9</v>
          </cell>
          <cell r="AI85">
            <v>7.2</v>
          </cell>
          <cell r="AJ85">
            <v>84.8</v>
          </cell>
        </row>
        <row r="86">
          <cell r="A86" t="str">
            <v>0490</v>
          </cell>
          <cell r="B86" t="str">
            <v>СС</v>
          </cell>
          <cell r="C86" t="str">
            <v>1.2.12.3.</v>
          </cell>
          <cell r="D86" t="str">
            <v>Відрахування на соціальні заходи</v>
          </cell>
          <cell r="E86" t="str">
            <v>0490</v>
          </cell>
          <cell r="F86">
            <v>10</v>
          </cell>
          <cell r="G86">
            <v>90</v>
          </cell>
          <cell r="H86">
            <v>827.8</v>
          </cell>
          <cell r="I86">
            <v>1031.9000000000001</v>
          </cell>
          <cell r="J86">
            <v>1120.8</v>
          </cell>
          <cell r="K86">
            <v>1118.0999999999999</v>
          </cell>
          <cell r="L86">
            <v>1144.8</v>
          </cell>
          <cell r="M86">
            <v>1112.8</v>
          </cell>
          <cell r="N86">
            <v>266.39999999999998</v>
          </cell>
          <cell r="O86">
            <v>275</v>
          </cell>
          <cell r="P86">
            <v>275.60000000000002</v>
          </cell>
          <cell r="Q86">
            <v>295.8</v>
          </cell>
          <cell r="R86">
            <v>14</v>
          </cell>
          <cell r="S86">
            <v>-5.3</v>
          </cell>
          <cell r="T86">
            <v>266.39999999999998</v>
          </cell>
          <cell r="U86">
            <v>82</v>
          </cell>
          <cell r="V86">
            <v>83.2</v>
          </cell>
          <cell r="W86">
            <v>101.2</v>
          </cell>
          <cell r="X86">
            <v>275</v>
          </cell>
          <cell r="Y86">
            <v>82.5</v>
          </cell>
          <cell r="Z86">
            <v>85.8</v>
          </cell>
          <cell r="AA86">
            <v>106.7</v>
          </cell>
          <cell r="AB86">
            <v>275.60000000000002</v>
          </cell>
          <cell r="AC86">
            <v>83.5</v>
          </cell>
          <cell r="AD86">
            <v>83.5</v>
          </cell>
          <cell r="AE86">
            <v>108.6</v>
          </cell>
          <cell r="AF86">
            <v>295.8</v>
          </cell>
          <cell r="AG86">
            <v>89.6</v>
          </cell>
          <cell r="AH86">
            <v>89.6</v>
          </cell>
          <cell r="AI86">
            <v>116.6</v>
          </cell>
          <cell r="AJ86">
            <v>1112.8</v>
          </cell>
        </row>
        <row r="87">
          <cell r="A87" t="str">
            <v>0491</v>
          </cell>
          <cell r="B87" t="str">
            <v>Е</v>
          </cell>
          <cell r="C87" t="str">
            <v>1.2.12.4.</v>
          </cell>
          <cell r="D87" t="str">
            <v>Оплата 5-ти днів тимчасової  непрацездатності</v>
          </cell>
          <cell r="E87" t="str">
            <v>0491</v>
          </cell>
          <cell r="F87">
            <v>10</v>
          </cell>
          <cell r="G87">
            <v>90</v>
          </cell>
          <cell r="H87">
            <v>38.799999999999997</v>
          </cell>
          <cell r="I87">
            <v>41</v>
          </cell>
          <cell r="J87">
            <v>51.2</v>
          </cell>
          <cell r="K87">
            <v>51.2</v>
          </cell>
          <cell r="L87">
            <v>59.2</v>
          </cell>
          <cell r="M87">
            <v>47.7</v>
          </cell>
          <cell r="N87">
            <v>14.7</v>
          </cell>
          <cell r="O87">
            <v>10</v>
          </cell>
          <cell r="P87">
            <v>10</v>
          </cell>
          <cell r="Q87">
            <v>13</v>
          </cell>
          <cell r="R87">
            <v>6</v>
          </cell>
          <cell r="S87">
            <v>-3.5</v>
          </cell>
          <cell r="T87">
            <v>14.7</v>
          </cell>
          <cell r="U87">
            <v>8</v>
          </cell>
          <cell r="V87">
            <v>4</v>
          </cell>
          <cell r="W87">
            <v>2.7</v>
          </cell>
          <cell r="X87">
            <v>10</v>
          </cell>
          <cell r="Y87">
            <v>4</v>
          </cell>
          <cell r="Z87">
            <v>3</v>
          </cell>
          <cell r="AA87">
            <v>3</v>
          </cell>
          <cell r="AB87">
            <v>10</v>
          </cell>
          <cell r="AC87">
            <v>2</v>
          </cell>
          <cell r="AD87">
            <v>4</v>
          </cell>
          <cell r="AE87">
            <v>4</v>
          </cell>
          <cell r="AF87">
            <v>13</v>
          </cell>
          <cell r="AG87">
            <v>4</v>
          </cell>
          <cell r="AH87">
            <v>4</v>
          </cell>
          <cell r="AI87">
            <v>5</v>
          </cell>
          <cell r="AJ87">
            <v>47.7</v>
          </cell>
        </row>
        <row r="88">
          <cell r="A88" t="str">
            <v>0494</v>
          </cell>
          <cell r="B88" t="str">
            <v>ФОП</v>
          </cell>
          <cell r="C88" t="str">
            <v>1.2.12.5.</v>
          </cell>
          <cell r="D88" t="str">
            <v>Забезпечення оплати відпусток</v>
          </cell>
          <cell r="E88" t="str">
            <v>0494</v>
          </cell>
          <cell r="F88">
            <v>10</v>
          </cell>
          <cell r="G88">
            <v>90</v>
          </cell>
          <cell r="H88">
            <v>163.9</v>
          </cell>
          <cell r="I88">
            <v>196.9</v>
          </cell>
          <cell r="J88">
            <v>213.1</v>
          </cell>
          <cell r="K88">
            <v>209.4</v>
          </cell>
          <cell r="L88">
            <v>214</v>
          </cell>
          <cell r="M88">
            <v>218.4</v>
          </cell>
          <cell r="N88">
            <v>52.5</v>
          </cell>
          <cell r="O88">
            <v>53.8</v>
          </cell>
          <cell r="P88">
            <v>54.3</v>
          </cell>
          <cell r="Q88">
            <v>57.8</v>
          </cell>
          <cell r="R88">
            <v>3</v>
          </cell>
          <cell r="S88">
            <v>9</v>
          </cell>
          <cell r="T88">
            <v>52.5</v>
          </cell>
          <cell r="U88">
            <v>17</v>
          </cell>
          <cell r="V88">
            <v>15.8</v>
          </cell>
          <cell r="W88">
            <v>19.7</v>
          </cell>
          <cell r="X88">
            <v>53.8</v>
          </cell>
          <cell r="Y88">
            <v>16.100000000000001</v>
          </cell>
          <cell r="Z88">
            <v>16.8</v>
          </cell>
          <cell r="AA88">
            <v>20.9</v>
          </cell>
          <cell r="AB88">
            <v>54.3</v>
          </cell>
          <cell r="AC88">
            <v>16.600000000000001</v>
          </cell>
          <cell r="AD88">
            <v>16.600000000000001</v>
          </cell>
          <cell r="AE88">
            <v>21.1</v>
          </cell>
          <cell r="AF88">
            <v>57.8</v>
          </cell>
          <cell r="AG88">
            <v>17.5</v>
          </cell>
          <cell r="AH88">
            <v>17.5</v>
          </cell>
          <cell r="AI88">
            <v>22.8</v>
          </cell>
          <cell r="AJ88">
            <v>218.4</v>
          </cell>
        </row>
        <row r="89">
          <cell r="A89" t="str">
            <v>0495</v>
          </cell>
          <cell r="B89" t="str">
            <v>СС</v>
          </cell>
          <cell r="C89" t="str">
            <v>1.2.12.6.</v>
          </cell>
          <cell r="D89" t="str">
            <v>Забезпечення обов'язкових відрахувань на оплату відпусток</v>
          </cell>
          <cell r="E89" t="str">
            <v>0495</v>
          </cell>
          <cell r="F89">
            <v>10</v>
          </cell>
          <cell r="G89">
            <v>90</v>
          </cell>
          <cell r="H89">
            <v>62.2</v>
          </cell>
          <cell r="I89">
            <v>75.8</v>
          </cell>
          <cell r="J89">
            <v>80.7</v>
          </cell>
          <cell r="K89">
            <v>75.7</v>
          </cell>
          <cell r="L89">
            <v>78.5</v>
          </cell>
          <cell r="M89">
            <v>80.7</v>
          </cell>
          <cell r="N89">
            <v>19.399999999999999</v>
          </cell>
          <cell r="O89">
            <v>19.8</v>
          </cell>
          <cell r="P89">
            <v>20.100000000000001</v>
          </cell>
          <cell r="Q89">
            <v>21.4</v>
          </cell>
          <cell r="R89">
            <v>1</v>
          </cell>
          <cell r="S89">
            <v>5</v>
          </cell>
          <cell r="T89">
            <v>19.399999999999999</v>
          </cell>
          <cell r="U89">
            <v>6.4</v>
          </cell>
          <cell r="V89">
            <v>5.8</v>
          </cell>
          <cell r="W89">
            <v>7.2</v>
          </cell>
          <cell r="X89">
            <v>19.8</v>
          </cell>
          <cell r="Y89">
            <v>6</v>
          </cell>
          <cell r="Z89">
            <v>6.2</v>
          </cell>
          <cell r="AA89">
            <v>7.6</v>
          </cell>
          <cell r="AB89">
            <v>20.100000000000001</v>
          </cell>
          <cell r="AC89">
            <v>6.1</v>
          </cell>
          <cell r="AD89">
            <v>6.1</v>
          </cell>
          <cell r="AE89">
            <v>7.9</v>
          </cell>
          <cell r="AF89">
            <v>21.4</v>
          </cell>
          <cell r="AG89">
            <v>6.5</v>
          </cell>
          <cell r="AH89">
            <v>6.5</v>
          </cell>
          <cell r="AI89">
            <v>8.4</v>
          </cell>
          <cell r="AJ89">
            <v>80.7</v>
          </cell>
        </row>
        <row r="90">
          <cell r="A90" t="str">
            <v>0471</v>
          </cell>
          <cell r="B90" t="str">
            <v>Е</v>
          </cell>
          <cell r="C90" t="str">
            <v>1.2.12.7.</v>
          </cell>
          <cell r="D90" t="str">
            <v>Пуско налагоджувальні роботи</v>
          </cell>
          <cell r="E90" t="str">
            <v>0471</v>
          </cell>
          <cell r="F90">
            <v>50</v>
          </cell>
          <cell r="G90">
            <v>50</v>
          </cell>
          <cell r="H90">
            <v>0</v>
          </cell>
          <cell r="I90">
            <v>0</v>
          </cell>
          <cell r="J90">
            <v>0</v>
          </cell>
          <cell r="K90">
            <v>0</v>
          </cell>
          <cell r="M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I90">
            <v>0</v>
          </cell>
          <cell r="AJ90">
            <v>0</v>
          </cell>
        </row>
        <row r="91">
          <cell r="A91" t="str">
            <v>0472</v>
          </cell>
          <cell r="B91" t="str">
            <v>Е</v>
          </cell>
          <cell r="C91" t="str">
            <v>1.2.12.8.</v>
          </cell>
          <cell r="D91" t="str">
            <v>Проведення випробувань, повірок</v>
          </cell>
          <cell r="E91" t="str">
            <v>0472</v>
          </cell>
          <cell r="F91">
            <v>50</v>
          </cell>
          <cell r="G91">
            <v>50</v>
          </cell>
          <cell r="H91">
            <v>1</v>
          </cell>
          <cell r="I91">
            <v>5.6</v>
          </cell>
          <cell r="J91">
            <v>5</v>
          </cell>
          <cell r="K91">
            <v>11</v>
          </cell>
          <cell r="L91">
            <v>11</v>
          </cell>
          <cell r="M91">
            <v>41</v>
          </cell>
          <cell r="N91">
            <v>13</v>
          </cell>
          <cell r="O91">
            <v>9</v>
          </cell>
          <cell r="P91">
            <v>9</v>
          </cell>
          <cell r="Q91">
            <v>10</v>
          </cell>
          <cell r="S91">
            <v>30</v>
          </cell>
          <cell r="T91">
            <v>13</v>
          </cell>
          <cell r="U91">
            <v>8</v>
          </cell>
          <cell r="V91">
            <v>0</v>
          </cell>
          <cell r="W91">
            <v>5</v>
          </cell>
          <cell r="X91">
            <v>9</v>
          </cell>
          <cell r="Y91">
            <v>3</v>
          </cell>
          <cell r="Z91">
            <v>3</v>
          </cell>
          <cell r="AA91">
            <v>3</v>
          </cell>
          <cell r="AB91">
            <v>9</v>
          </cell>
          <cell r="AC91">
            <v>3</v>
          </cell>
          <cell r="AD91">
            <v>3</v>
          </cell>
          <cell r="AE91">
            <v>3</v>
          </cell>
          <cell r="AF91">
            <v>10</v>
          </cell>
          <cell r="AG91">
            <v>3</v>
          </cell>
          <cell r="AH91">
            <v>3</v>
          </cell>
          <cell r="AI91">
            <v>4</v>
          </cell>
          <cell r="AJ91">
            <v>41</v>
          </cell>
        </row>
        <row r="92">
          <cell r="A92" t="str">
            <v>0473</v>
          </cell>
          <cell r="B92" t="str">
            <v>Е</v>
          </cell>
          <cell r="C92" t="str">
            <v>1.2.12.9.</v>
          </cell>
          <cell r="D92" t="str">
            <v>Інші  витрати на обслуговування виробничого процесу</v>
          </cell>
          <cell r="E92" t="str">
            <v>0473</v>
          </cell>
          <cell r="F92">
            <v>0</v>
          </cell>
          <cell r="G92">
            <v>100</v>
          </cell>
          <cell r="H92">
            <v>0</v>
          </cell>
          <cell r="I92">
            <v>0</v>
          </cell>
          <cell r="J92">
            <v>0</v>
          </cell>
          <cell r="K92">
            <v>0</v>
          </cell>
          <cell r="M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I92">
            <v>0</v>
          </cell>
          <cell r="AJ92">
            <v>0</v>
          </cell>
        </row>
        <row r="93">
          <cell r="A93" t="str">
            <v>0510</v>
          </cell>
          <cell r="B93" t="str">
            <v>Е</v>
          </cell>
          <cell r="C93" t="str">
            <v>1.2.13.</v>
          </cell>
          <cell r="D93" t="str">
            <v>Технологічний контроль за виробничими процесами</v>
          </cell>
          <cell r="E93" t="str">
            <v>0510</v>
          </cell>
          <cell r="F93">
            <v>0</v>
          </cell>
          <cell r="G93">
            <v>100</v>
          </cell>
          <cell r="H93">
            <v>0</v>
          </cell>
          <cell r="I93">
            <v>0</v>
          </cell>
          <cell r="J93">
            <v>0</v>
          </cell>
          <cell r="K93">
            <v>0</v>
          </cell>
          <cell r="M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I93">
            <v>0</v>
          </cell>
          <cell r="AJ93">
            <v>0</v>
          </cell>
        </row>
        <row r="94">
          <cell r="A94" t="str">
            <v>0520</v>
          </cell>
          <cell r="C94" t="str">
            <v>1.2.14.</v>
          </cell>
          <cell r="D94" t="str">
            <v>Витрати на охорону праці, техніку безпеки та екологічні витрати , в т. ч.</v>
          </cell>
          <cell r="E94" t="str">
            <v>0520</v>
          </cell>
          <cell r="H94">
            <v>427.5</v>
          </cell>
          <cell r="I94">
            <v>645.5</v>
          </cell>
          <cell r="J94">
            <v>749.7</v>
          </cell>
          <cell r="K94">
            <v>527.4</v>
          </cell>
          <cell r="L94" t="e">
            <v>#REF!</v>
          </cell>
          <cell r="M94">
            <v>927.9</v>
          </cell>
          <cell r="N94">
            <v>186</v>
          </cell>
          <cell r="O94">
            <v>227.4</v>
          </cell>
          <cell r="P94">
            <v>289.10000000000002</v>
          </cell>
          <cell r="Q94">
            <v>225.4</v>
          </cell>
          <cell r="R94" t="e">
            <v>#REF!</v>
          </cell>
          <cell r="S94">
            <v>400.5</v>
          </cell>
          <cell r="T94">
            <v>186</v>
          </cell>
          <cell r="U94">
            <v>65.3</v>
          </cell>
          <cell r="V94">
            <v>52.1</v>
          </cell>
          <cell r="W94">
            <v>68.599999999999994</v>
          </cell>
          <cell r="X94">
            <v>227.4</v>
          </cell>
          <cell r="Y94">
            <v>68.5</v>
          </cell>
          <cell r="Z94">
            <v>68.2</v>
          </cell>
          <cell r="AA94">
            <v>90.7</v>
          </cell>
          <cell r="AB94">
            <v>289.10000000000002</v>
          </cell>
          <cell r="AC94">
            <v>72.2</v>
          </cell>
          <cell r="AD94">
            <v>72.3</v>
          </cell>
          <cell r="AE94">
            <v>144.6</v>
          </cell>
          <cell r="AF94">
            <v>225.4</v>
          </cell>
          <cell r="AG94">
            <v>68.2</v>
          </cell>
          <cell r="AH94">
            <v>69.099999999999994</v>
          </cell>
          <cell r="AI94">
            <v>88.1</v>
          </cell>
          <cell r="AJ94">
            <v>927.9</v>
          </cell>
        </row>
        <row r="95">
          <cell r="A95" t="str">
            <v>0530</v>
          </cell>
          <cell r="B95" t="str">
            <v>ФОП</v>
          </cell>
          <cell r="C95" t="str">
            <v>1.2.14.1.</v>
          </cell>
          <cell r="D95" t="str">
            <v>Оплата праці працівників та інші виплати, які відносяться  до ФОП</v>
          </cell>
          <cell r="E95" t="str">
            <v>0530</v>
          </cell>
          <cell r="F95">
            <v>10</v>
          </cell>
          <cell r="G95">
            <v>90</v>
          </cell>
          <cell r="H95">
            <v>144.80000000000001</v>
          </cell>
          <cell r="I95">
            <v>158.4</v>
          </cell>
          <cell r="J95">
            <v>223.4</v>
          </cell>
          <cell r="K95">
            <v>174.2</v>
          </cell>
          <cell r="L95">
            <v>239</v>
          </cell>
          <cell r="M95">
            <v>229.7</v>
          </cell>
          <cell r="N95">
            <v>53.9</v>
          </cell>
          <cell r="O95">
            <v>57.7</v>
          </cell>
          <cell r="P95">
            <v>57.7</v>
          </cell>
          <cell r="Q95">
            <v>60.4</v>
          </cell>
          <cell r="S95">
            <v>55.5</v>
          </cell>
          <cell r="T95">
            <v>53.9</v>
          </cell>
          <cell r="U95">
            <v>16.8</v>
          </cell>
          <cell r="V95">
            <v>14.9</v>
          </cell>
          <cell r="W95">
            <v>22.2</v>
          </cell>
          <cell r="X95">
            <v>57.7</v>
          </cell>
          <cell r="Y95">
            <v>16.8</v>
          </cell>
          <cell r="Z95">
            <v>16.7</v>
          </cell>
          <cell r="AA95">
            <v>24.2</v>
          </cell>
          <cell r="AB95">
            <v>57.7</v>
          </cell>
          <cell r="AC95">
            <v>16.7</v>
          </cell>
          <cell r="AD95">
            <v>16.7</v>
          </cell>
          <cell r="AE95">
            <v>24.3</v>
          </cell>
          <cell r="AF95">
            <v>60.4</v>
          </cell>
          <cell r="AG95">
            <v>16.7</v>
          </cell>
          <cell r="AH95">
            <v>16.7</v>
          </cell>
          <cell r="AI95">
            <v>27</v>
          </cell>
          <cell r="AJ95">
            <v>229.7</v>
          </cell>
        </row>
        <row r="96">
          <cell r="A96" t="str">
            <v>0531</v>
          </cell>
          <cell r="B96" t="str">
            <v>Е</v>
          </cell>
          <cell r="C96" t="str">
            <v>1.2.14.2.</v>
          </cell>
          <cell r="D96" t="str">
            <v xml:space="preserve">Інші виплати </v>
          </cell>
          <cell r="E96" t="str">
            <v>0531</v>
          </cell>
          <cell r="F96">
            <v>10</v>
          </cell>
          <cell r="G96">
            <v>90</v>
          </cell>
          <cell r="H96">
            <v>0</v>
          </cell>
          <cell r="I96">
            <v>2</v>
          </cell>
          <cell r="J96">
            <v>2</v>
          </cell>
          <cell r="K96">
            <v>1.5</v>
          </cell>
          <cell r="L96">
            <v>1.5</v>
          </cell>
          <cell r="M96">
            <v>7.3</v>
          </cell>
          <cell r="N96">
            <v>3.6</v>
          </cell>
          <cell r="O96">
            <v>1.3</v>
          </cell>
          <cell r="P96">
            <v>1.5</v>
          </cell>
          <cell r="Q96">
            <v>0.9</v>
          </cell>
          <cell r="S96">
            <v>5.8</v>
          </cell>
          <cell r="T96">
            <v>3.6</v>
          </cell>
          <cell r="U96">
            <v>1</v>
          </cell>
          <cell r="V96">
            <v>0</v>
          </cell>
          <cell r="W96">
            <v>2.6</v>
          </cell>
          <cell r="X96">
            <v>1.3</v>
          </cell>
          <cell r="Y96">
            <v>0.6</v>
          </cell>
          <cell r="Z96">
            <v>0.4</v>
          </cell>
          <cell r="AA96">
            <v>0.3</v>
          </cell>
          <cell r="AB96">
            <v>1.5</v>
          </cell>
          <cell r="AC96">
            <v>0.6</v>
          </cell>
          <cell r="AD96">
            <v>0.6</v>
          </cell>
          <cell r="AE96">
            <v>0.3</v>
          </cell>
          <cell r="AF96">
            <v>0.9</v>
          </cell>
          <cell r="AG96">
            <v>0.3</v>
          </cell>
          <cell r="AH96">
            <v>0.3</v>
          </cell>
          <cell r="AI96">
            <v>0.3</v>
          </cell>
          <cell r="AJ96">
            <v>7.3</v>
          </cell>
        </row>
        <row r="97">
          <cell r="A97" t="str">
            <v>0540</v>
          </cell>
          <cell r="B97" t="str">
            <v>СС</v>
          </cell>
          <cell r="C97" t="str">
            <v>1.2.14.3.</v>
          </cell>
          <cell r="D97" t="str">
            <v>Відрахування на соціальні заходи</v>
          </cell>
          <cell r="E97" t="str">
            <v>0540</v>
          </cell>
          <cell r="F97">
            <v>10</v>
          </cell>
          <cell r="G97">
            <v>90</v>
          </cell>
          <cell r="H97">
            <v>53</v>
          </cell>
          <cell r="I97">
            <v>61.1</v>
          </cell>
          <cell r="J97">
            <v>88</v>
          </cell>
          <cell r="K97">
            <v>67.599999999999994</v>
          </cell>
          <cell r="L97">
            <v>77.099999999999994</v>
          </cell>
          <cell r="M97">
            <v>85.9</v>
          </cell>
          <cell r="N97">
            <v>20.2</v>
          </cell>
          <cell r="O97">
            <v>21.5</v>
          </cell>
          <cell r="P97">
            <v>21.5</v>
          </cell>
          <cell r="Q97">
            <v>22.7</v>
          </cell>
          <cell r="S97">
            <v>18.3</v>
          </cell>
          <cell r="T97">
            <v>20.2</v>
          </cell>
          <cell r="U97">
            <v>6.4</v>
          </cell>
          <cell r="V97">
            <v>5.5</v>
          </cell>
          <cell r="W97">
            <v>8.3000000000000007</v>
          </cell>
          <cell r="X97">
            <v>21.5</v>
          </cell>
          <cell r="Y97">
            <v>2.7</v>
          </cell>
          <cell r="Z97">
            <v>2.7</v>
          </cell>
          <cell r="AA97">
            <v>16.100000000000001</v>
          </cell>
          <cell r="AB97">
            <v>21.5</v>
          </cell>
          <cell r="AC97">
            <v>6.2</v>
          </cell>
          <cell r="AD97">
            <v>6.2</v>
          </cell>
          <cell r="AE97">
            <v>9.1</v>
          </cell>
          <cell r="AF97">
            <v>22.7</v>
          </cell>
          <cell r="AG97">
            <v>6.3</v>
          </cell>
          <cell r="AH97">
            <v>6.3</v>
          </cell>
          <cell r="AI97">
            <v>10.1</v>
          </cell>
          <cell r="AJ97">
            <v>85.9</v>
          </cell>
        </row>
        <row r="98">
          <cell r="A98" t="str">
            <v>0541</v>
          </cell>
          <cell r="B98" t="str">
            <v>Е</v>
          </cell>
          <cell r="C98" t="str">
            <v>1.2.14.4.</v>
          </cell>
          <cell r="D98" t="str">
            <v>Оплата 5-ти днів тимчасової  непрацездатності</v>
          </cell>
          <cell r="E98" t="str">
            <v>0541</v>
          </cell>
          <cell r="F98">
            <v>10</v>
          </cell>
          <cell r="G98">
            <v>90</v>
          </cell>
          <cell r="H98">
            <v>1.7</v>
          </cell>
          <cell r="I98">
            <v>4</v>
          </cell>
          <cell r="J98">
            <v>4.4000000000000004</v>
          </cell>
          <cell r="K98">
            <v>3.1</v>
          </cell>
          <cell r="L98">
            <v>3</v>
          </cell>
          <cell r="M98">
            <v>12.3</v>
          </cell>
          <cell r="N98">
            <v>3.3</v>
          </cell>
          <cell r="O98">
            <v>3</v>
          </cell>
          <cell r="P98">
            <v>3</v>
          </cell>
          <cell r="Q98">
            <v>3</v>
          </cell>
          <cell r="S98">
            <v>9.1999999999999993</v>
          </cell>
          <cell r="T98">
            <v>3.3</v>
          </cell>
          <cell r="U98">
            <v>1</v>
          </cell>
          <cell r="V98">
            <v>1.3</v>
          </cell>
          <cell r="W98">
            <v>1</v>
          </cell>
          <cell r="X98">
            <v>3</v>
          </cell>
          <cell r="Y98">
            <v>1</v>
          </cell>
          <cell r="Z98">
            <v>1</v>
          </cell>
          <cell r="AA98">
            <v>1</v>
          </cell>
          <cell r="AB98">
            <v>3</v>
          </cell>
          <cell r="AC98">
            <v>1</v>
          </cell>
          <cell r="AD98">
            <v>1</v>
          </cell>
          <cell r="AE98">
            <v>1</v>
          </cell>
          <cell r="AF98">
            <v>3</v>
          </cell>
          <cell r="AG98">
            <v>1</v>
          </cell>
          <cell r="AH98">
            <v>1</v>
          </cell>
          <cell r="AI98">
            <v>1</v>
          </cell>
          <cell r="AJ98">
            <v>12.3</v>
          </cell>
        </row>
        <row r="99">
          <cell r="A99" t="str">
            <v>0544</v>
          </cell>
          <cell r="B99" t="str">
            <v>ФОП</v>
          </cell>
          <cell r="C99" t="str">
            <v>1.2.14.5.</v>
          </cell>
          <cell r="D99" t="str">
            <v>Забезпечення оплати відпусток</v>
          </cell>
          <cell r="E99" t="str">
            <v>0544</v>
          </cell>
          <cell r="F99">
            <v>10</v>
          </cell>
          <cell r="G99">
            <v>90</v>
          </cell>
          <cell r="H99">
            <v>8.6999999999999993</v>
          </cell>
          <cell r="I99">
            <v>11.2</v>
          </cell>
          <cell r="J99">
            <v>23.4</v>
          </cell>
          <cell r="K99">
            <v>18.7</v>
          </cell>
          <cell r="L99">
            <v>26.2</v>
          </cell>
          <cell r="M99">
            <v>17.3</v>
          </cell>
          <cell r="N99">
            <v>4.0999999999999996</v>
          </cell>
          <cell r="O99">
            <v>4.3</v>
          </cell>
          <cell r="P99">
            <v>4.3</v>
          </cell>
          <cell r="Q99">
            <v>4.5999999999999996</v>
          </cell>
          <cell r="S99">
            <v>-1.4</v>
          </cell>
          <cell r="T99">
            <v>4.0999999999999996</v>
          </cell>
          <cell r="U99">
            <v>1.2</v>
          </cell>
          <cell r="V99">
            <v>1</v>
          </cell>
          <cell r="W99">
            <v>1.9</v>
          </cell>
          <cell r="X99">
            <v>4.3</v>
          </cell>
          <cell r="Y99">
            <v>1.2</v>
          </cell>
          <cell r="Z99">
            <v>1.2</v>
          </cell>
          <cell r="AA99">
            <v>1.9</v>
          </cell>
          <cell r="AB99">
            <v>4.3</v>
          </cell>
          <cell r="AC99">
            <v>1.3</v>
          </cell>
          <cell r="AD99">
            <v>1.3</v>
          </cell>
          <cell r="AE99">
            <v>1.7</v>
          </cell>
          <cell r="AF99">
            <v>4.5999999999999996</v>
          </cell>
          <cell r="AG99">
            <v>1.3</v>
          </cell>
          <cell r="AH99">
            <v>1.3</v>
          </cell>
          <cell r="AI99">
            <v>2</v>
          </cell>
          <cell r="AJ99">
            <v>17.3</v>
          </cell>
        </row>
        <row r="100">
          <cell r="A100" t="str">
            <v>0545</v>
          </cell>
          <cell r="B100" t="str">
            <v>СС</v>
          </cell>
          <cell r="C100" t="str">
            <v>1.2.14.6.</v>
          </cell>
          <cell r="D100" t="str">
            <v>Забезпечення обов'язкових відрахувань на оплату відпусток</v>
          </cell>
          <cell r="E100" t="str">
            <v>0545</v>
          </cell>
          <cell r="F100">
            <v>10</v>
          </cell>
          <cell r="G100">
            <v>90</v>
          </cell>
          <cell r="H100">
            <v>3.3</v>
          </cell>
          <cell r="I100">
            <v>4.3</v>
          </cell>
          <cell r="J100">
            <v>9</v>
          </cell>
          <cell r="K100">
            <v>7.1</v>
          </cell>
          <cell r="L100">
            <v>8.6999999999999993</v>
          </cell>
          <cell r="M100">
            <v>6.4</v>
          </cell>
          <cell r="N100">
            <v>1.4</v>
          </cell>
          <cell r="O100">
            <v>1.6</v>
          </cell>
          <cell r="P100">
            <v>1.6</v>
          </cell>
          <cell r="Q100">
            <v>1.8</v>
          </cell>
          <cell r="S100">
            <v>-0.7</v>
          </cell>
          <cell r="T100">
            <v>1.4</v>
          </cell>
          <cell r="U100">
            <v>0.5</v>
          </cell>
          <cell r="V100">
            <v>0.4</v>
          </cell>
          <cell r="W100">
            <v>0.5</v>
          </cell>
          <cell r="X100">
            <v>1.6</v>
          </cell>
          <cell r="Y100">
            <v>0.5</v>
          </cell>
          <cell r="Z100">
            <v>0.5</v>
          </cell>
          <cell r="AA100">
            <v>0.6</v>
          </cell>
          <cell r="AB100">
            <v>1.6</v>
          </cell>
          <cell r="AC100">
            <v>0.5</v>
          </cell>
          <cell r="AD100">
            <v>0.5</v>
          </cell>
          <cell r="AE100">
            <v>0.6</v>
          </cell>
          <cell r="AF100">
            <v>1.8</v>
          </cell>
          <cell r="AG100">
            <v>0.5</v>
          </cell>
          <cell r="AH100">
            <v>0.5</v>
          </cell>
          <cell r="AI100">
            <v>0.8</v>
          </cell>
          <cell r="AJ100">
            <v>6.4</v>
          </cell>
        </row>
        <row r="101">
          <cell r="A101" t="str">
            <v>0511</v>
          </cell>
          <cell r="B101" t="str">
            <v>Е</v>
          </cell>
          <cell r="C101" t="str">
            <v>1.2.14.7.</v>
          </cell>
          <cell r="D101" t="str">
            <v>Спецодяг</v>
          </cell>
          <cell r="E101" t="str">
            <v>0511</v>
          </cell>
          <cell r="F101">
            <v>7</v>
          </cell>
          <cell r="G101">
            <v>93</v>
          </cell>
          <cell r="H101">
            <v>114.5</v>
          </cell>
          <cell r="I101">
            <v>157</v>
          </cell>
          <cell r="J101">
            <v>156</v>
          </cell>
          <cell r="K101">
            <v>93.3</v>
          </cell>
          <cell r="L101" t="e">
            <v>#REF!</v>
          </cell>
          <cell r="M101">
            <v>150</v>
          </cell>
          <cell r="N101">
            <v>40</v>
          </cell>
          <cell r="O101">
            <v>35</v>
          </cell>
          <cell r="P101">
            <v>35</v>
          </cell>
          <cell r="Q101">
            <v>40</v>
          </cell>
          <cell r="R101">
            <v>30</v>
          </cell>
          <cell r="S101">
            <v>56.7</v>
          </cell>
          <cell r="T101">
            <v>40</v>
          </cell>
          <cell r="U101">
            <v>18</v>
          </cell>
          <cell r="V101">
            <v>11</v>
          </cell>
          <cell r="W101">
            <v>11</v>
          </cell>
          <cell r="X101">
            <v>35</v>
          </cell>
          <cell r="Y101">
            <v>12</v>
          </cell>
          <cell r="Z101">
            <v>11</v>
          </cell>
          <cell r="AA101">
            <v>12</v>
          </cell>
          <cell r="AB101">
            <v>35</v>
          </cell>
          <cell r="AC101">
            <v>11</v>
          </cell>
          <cell r="AD101">
            <v>11</v>
          </cell>
          <cell r="AE101">
            <v>13</v>
          </cell>
          <cell r="AF101">
            <v>40</v>
          </cell>
          <cell r="AG101">
            <v>12</v>
          </cell>
          <cell r="AH101">
            <v>13</v>
          </cell>
          <cell r="AI101">
            <v>15</v>
          </cell>
          <cell r="AJ101">
            <v>150</v>
          </cell>
        </row>
        <row r="102">
          <cell r="A102" t="str">
            <v>0512</v>
          </cell>
          <cell r="B102" t="str">
            <v>Е</v>
          </cell>
          <cell r="C102" t="str">
            <v>1.2.14.8.</v>
          </cell>
          <cell r="D102" t="str">
            <v>Спецхарчування</v>
          </cell>
          <cell r="E102" t="str">
            <v>0512</v>
          </cell>
          <cell r="F102">
            <v>10</v>
          </cell>
          <cell r="G102">
            <v>90</v>
          </cell>
          <cell r="H102">
            <v>12.6</v>
          </cell>
          <cell r="I102">
            <v>15.5</v>
          </cell>
          <cell r="J102">
            <v>24.5</v>
          </cell>
          <cell r="K102">
            <v>21.9</v>
          </cell>
          <cell r="L102">
            <v>21.9</v>
          </cell>
          <cell r="M102">
            <v>28</v>
          </cell>
          <cell r="N102">
            <v>7</v>
          </cell>
          <cell r="O102">
            <v>7</v>
          </cell>
          <cell r="P102">
            <v>7</v>
          </cell>
          <cell r="Q102">
            <v>7</v>
          </cell>
          <cell r="R102">
            <v>2.5</v>
          </cell>
          <cell r="S102">
            <v>6.1</v>
          </cell>
          <cell r="T102">
            <v>7</v>
          </cell>
          <cell r="U102">
            <v>2.5</v>
          </cell>
          <cell r="V102">
            <v>2</v>
          </cell>
          <cell r="W102">
            <v>2.5</v>
          </cell>
          <cell r="X102">
            <v>7</v>
          </cell>
          <cell r="Y102">
            <v>2.2999999999999998</v>
          </cell>
          <cell r="Z102">
            <v>2.2999999999999998</v>
          </cell>
          <cell r="AA102">
            <v>2.4</v>
          </cell>
          <cell r="AB102">
            <v>7</v>
          </cell>
          <cell r="AC102">
            <v>2.2999999999999998</v>
          </cell>
          <cell r="AD102">
            <v>2.2999999999999998</v>
          </cell>
          <cell r="AE102">
            <v>2.4</v>
          </cell>
          <cell r="AF102">
            <v>7</v>
          </cell>
          <cell r="AG102">
            <v>2.4</v>
          </cell>
          <cell r="AH102">
            <v>2.2999999999999998</v>
          </cell>
          <cell r="AI102">
            <v>2.2999999999999998</v>
          </cell>
          <cell r="AJ102">
            <v>28</v>
          </cell>
        </row>
        <row r="103">
          <cell r="A103" t="str">
            <v>0513</v>
          </cell>
          <cell r="B103" t="str">
            <v>Е</v>
          </cell>
          <cell r="C103" t="str">
            <v>1.2.14.9.</v>
          </cell>
          <cell r="D103" t="str">
            <v>Захисні та інші засоби</v>
          </cell>
          <cell r="E103" t="str">
            <v>0513</v>
          </cell>
          <cell r="F103">
            <v>7</v>
          </cell>
          <cell r="G103">
            <v>93</v>
          </cell>
          <cell r="H103">
            <v>63.2</v>
          </cell>
          <cell r="I103">
            <v>157</v>
          </cell>
          <cell r="J103">
            <v>135</v>
          </cell>
          <cell r="K103">
            <v>72.099999999999994</v>
          </cell>
          <cell r="L103" t="e">
            <v>#REF!</v>
          </cell>
          <cell r="M103">
            <v>131</v>
          </cell>
          <cell r="N103">
            <v>37</v>
          </cell>
          <cell r="O103">
            <v>30</v>
          </cell>
          <cell r="P103">
            <v>31</v>
          </cell>
          <cell r="Q103">
            <v>33</v>
          </cell>
          <cell r="R103" t="e">
            <v>#REF!</v>
          </cell>
          <cell r="S103">
            <v>58.9</v>
          </cell>
          <cell r="T103">
            <v>37</v>
          </cell>
          <cell r="U103">
            <v>15</v>
          </cell>
          <cell r="V103">
            <v>10</v>
          </cell>
          <cell r="W103">
            <v>12</v>
          </cell>
          <cell r="X103">
            <v>30</v>
          </cell>
          <cell r="Y103">
            <v>10</v>
          </cell>
          <cell r="Z103">
            <v>10</v>
          </cell>
          <cell r="AA103">
            <v>10</v>
          </cell>
          <cell r="AB103">
            <v>31</v>
          </cell>
          <cell r="AC103">
            <v>10</v>
          </cell>
          <cell r="AD103">
            <v>10</v>
          </cell>
          <cell r="AE103">
            <v>11</v>
          </cell>
          <cell r="AF103">
            <v>33</v>
          </cell>
          <cell r="AG103">
            <v>11</v>
          </cell>
          <cell r="AH103">
            <v>11</v>
          </cell>
          <cell r="AI103">
            <v>11</v>
          </cell>
          <cell r="AJ103">
            <v>131</v>
          </cell>
        </row>
        <row r="104">
          <cell r="A104" t="str">
            <v>0514</v>
          </cell>
          <cell r="B104" t="str">
            <v>Е</v>
          </cell>
          <cell r="C104" t="str">
            <v>1.2.14.10.</v>
          </cell>
          <cell r="D104" t="str">
            <v>Інші витрати на охорону праці, техніку безпеки</v>
          </cell>
          <cell r="E104" t="str">
            <v>0514</v>
          </cell>
          <cell r="F104">
            <v>43</v>
          </cell>
          <cell r="G104">
            <v>57</v>
          </cell>
          <cell r="H104">
            <v>4.7</v>
          </cell>
          <cell r="I104">
            <v>16</v>
          </cell>
          <cell r="J104">
            <v>46</v>
          </cell>
          <cell r="K104">
            <v>36.299999999999997</v>
          </cell>
          <cell r="L104">
            <v>23</v>
          </cell>
          <cell r="M104">
            <v>35</v>
          </cell>
          <cell r="N104">
            <v>5</v>
          </cell>
          <cell r="O104">
            <v>6</v>
          </cell>
          <cell r="P104">
            <v>8</v>
          </cell>
          <cell r="Q104">
            <v>16</v>
          </cell>
          <cell r="S104">
            <v>-1.3</v>
          </cell>
          <cell r="T104">
            <v>5</v>
          </cell>
          <cell r="U104">
            <v>1</v>
          </cell>
          <cell r="V104">
            <v>2</v>
          </cell>
          <cell r="W104">
            <v>2</v>
          </cell>
          <cell r="X104">
            <v>6</v>
          </cell>
          <cell r="Y104">
            <v>2</v>
          </cell>
          <cell r="Z104">
            <v>2</v>
          </cell>
          <cell r="AA104">
            <v>2</v>
          </cell>
          <cell r="AB104">
            <v>8</v>
          </cell>
          <cell r="AC104">
            <v>2.6</v>
          </cell>
          <cell r="AD104">
            <v>2.7</v>
          </cell>
          <cell r="AE104">
            <v>2.7</v>
          </cell>
          <cell r="AF104">
            <v>16</v>
          </cell>
          <cell r="AG104">
            <v>5</v>
          </cell>
          <cell r="AH104">
            <v>5</v>
          </cell>
          <cell r="AI104">
            <v>6</v>
          </cell>
          <cell r="AJ104">
            <v>35</v>
          </cell>
        </row>
        <row r="105">
          <cell r="A105" t="str">
            <v>0515</v>
          </cell>
          <cell r="B105" t="str">
            <v>Е</v>
          </cell>
          <cell r="C105" t="str">
            <v>1.2.14.11.</v>
          </cell>
          <cell r="D105" t="str">
            <v>Екологічні витрати</v>
          </cell>
          <cell r="E105" t="str">
            <v>0515</v>
          </cell>
          <cell r="F105">
            <v>0</v>
          </cell>
          <cell r="G105">
            <v>100</v>
          </cell>
          <cell r="H105">
            <v>5.2</v>
          </cell>
          <cell r="I105">
            <v>37</v>
          </cell>
          <cell r="J105">
            <v>13</v>
          </cell>
          <cell r="K105">
            <v>9.1999999999999993</v>
          </cell>
          <cell r="L105">
            <v>9.1999999999999993</v>
          </cell>
          <cell r="M105">
            <v>196</v>
          </cell>
          <cell r="N105">
            <v>2.5</v>
          </cell>
          <cell r="O105">
            <v>53</v>
          </cell>
          <cell r="P105">
            <v>112.5</v>
          </cell>
          <cell r="Q105">
            <v>28</v>
          </cell>
          <cell r="S105">
            <v>186.8</v>
          </cell>
          <cell r="T105">
            <v>2.5</v>
          </cell>
          <cell r="U105">
            <v>0</v>
          </cell>
          <cell r="V105">
            <v>1</v>
          </cell>
          <cell r="W105">
            <v>1.5</v>
          </cell>
          <cell r="X105">
            <v>53</v>
          </cell>
          <cell r="Y105">
            <v>17</v>
          </cell>
          <cell r="Z105">
            <v>18</v>
          </cell>
          <cell r="AA105">
            <v>18</v>
          </cell>
          <cell r="AB105">
            <v>112.5</v>
          </cell>
          <cell r="AC105">
            <v>18</v>
          </cell>
          <cell r="AD105">
            <v>18</v>
          </cell>
          <cell r="AE105">
            <v>76.5</v>
          </cell>
          <cell r="AF105">
            <v>28</v>
          </cell>
          <cell r="AG105">
            <v>9</v>
          </cell>
          <cell r="AH105">
            <v>9</v>
          </cell>
          <cell r="AI105">
            <v>10</v>
          </cell>
          <cell r="AJ105">
            <v>196</v>
          </cell>
        </row>
        <row r="106">
          <cell r="A106" t="str">
            <v>0516</v>
          </cell>
          <cell r="B106" t="str">
            <v>Е</v>
          </cell>
          <cell r="C106" t="str">
            <v>1.2.14.12.</v>
          </cell>
          <cell r="D106" t="str">
            <v xml:space="preserve">Санітарно-гігієнічні заходи </v>
          </cell>
          <cell r="E106" t="str">
            <v>0516</v>
          </cell>
          <cell r="F106">
            <v>8.6</v>
          </cell>
          <cell r="G106">
            <v>91.4</v>
          </cell>
          <cell r="H106">
            <v>0</v>
          </cell>
          <cell r="I106">
            <v>0</v>
          </cell>
          <cell r="J106">
            <v>4.3</v>
          </cell>
          <cell r="K106">
            <v>4</v>
          </cell>
          <cell r="L106">
            <v>4</v>
          </cell>
          <cell r="M106">
            <v>10</v>
          </cell>
          <cell r="N106">
            <v>3</v>
          </cell>
          <cell r="O106">
            <v>2</v>
          </cell>
          <cell r="P106">
            <v>2</v>
          </cell>
          <cell r="Q106">
            <v>3</v>
          </cell>
          <cell r="R106">
            <v>1</v>
          </cell>
          <cell r="S106">
            <v>6</v>
          </cell>
          <cell r="T106">
            <v>3</v>
          </cell>
          <cell r="U106">
            <v>0.9</v>
          </cell>
          <cell r="V106">
            <v>1</v>
          </cell>
          <cell r="W106">
            <v>1.1000000000000001</v>
          </cell>
          <cell r="X106">
            <v>2</v>
          </cell>
          <cell r="Y106">
            <v>0.7</v>
          </cell>
          <cell r="Z106">
            <v>0.7</v>
          </cell>
          <cell r="AA106">
            <v>0.6</v>
          </cell>
          <cell r="AB106">
            <v>2</v>
          </cell>
          <cell r="AC106">
            <v>0.7</v>
          </cell>
          <cell r="AD106">
            <v>0.7</v>
          </cell>
          <cell r="AE106">
            <v>0.6</v>
          </cell>
          <cell r="AF106">
            <v>3</v>
          </cell>
          <cell r="AG106">
            <v>1</v>
          </cell>
          <cell r="AH106">
            <v>1</v>
          </cell>
          <cell r="AI106">
            <v>1</v>
          </cell>
          <cell r="AJ106">
            <v>10</v>
          </cell>
        </row>
        <row r="107">
          <cell r="A107" t="str">
            <v>0517</v>
          </cell>
          <cell r="B107" t="str">
            <v>Е</v>
          </cell>
          <cell r="C107" t="str">
            <v>1.2.14.13.</v>
          </cell>
          <cell r="D107" t="str">
            <v>Утримання медпункту</v>
          </cell>
          <cell r="E107" t="str">
            <v>0517</v>
          </cell>
          <cell r="F107">
            <v>8.6</v>
          </cell>
          <cell r="G107">
            <v>91.4</v>
          </cell>
          <cell r="H107">
            <v>15.8</v>
          </cell>
          <cell r="I107">
            <v>22</v>
          </cell>
          <cell r="J107">
            <v>20.7</v>
          </cell>
          <cell r="K107">
            <v>18.399999999999999</v>
          </cell>
          <cell r="L107">
            <v>18</v>
          </cell>
          <cell r="M107">
            <v>19</v>
          </cell>
          <cell r="N107">
            <v>5</v>
          </cell>
          <cell r="O107">
            <v>5</v>
          </cell>
          <cell r="P107">
            <v>4</v>
          </cell>
          <cell r="Q107">
            <v>5</v>
          </cell>
          <cell r="S107">
            <v>0.6</v>
          </cell>
          <cell r="T107">
            <v>5</v>
          </cell>
          <cell r="U107">
            <v>1</v>
          </cell>
          <cell r="V107">
            <v>2</v>
          </cell>
          <cell r="W107">
            <v>2</v>
          </cell>
          <cell r="X107">
            <v>5</v>
          </cell>
          <cell r="Y107">
            <v>1.7</v>
          </cell>
          <cell r="Z107">
            <v>1.7</v>
          </cell>
          <cell r="AA107">
            <v>1.6</v>
          </cell>
          <cell r="AB107">
            <v>4</v>
          </cell>
          <cell r="AC107">
            <v>1.3</v>
          </cell>
          <cell r="AD107">
            <v>1.3</v>
          </cell>
          <cell r="AE107">
            <v>1.4</v>
          </cell>
          <cell r="AF107">
            <v>5</v>
          </cell>
          <cell r="AG107">
            <v>1.7</v>
          </cell>
          <cell r="AH107">
            <v>1.7</v>
          </cell>
          <cell r="AI107">
            <v>1.6</v>
          </cell>
          <cell r="AJ107">
            <v>19</v>
          </cell>
        </row>
        <row r="108">
          <cell r="A108" t="str">
            <v>0550</v>
          </cell>
          <cell r="C108" t="str">
            <v>1.2.15.</v>
          </cell>
          <cell r="D108" t="str">
            <v>Інші витрати загальновиробничого призначення, в т. ч.</v>
          </cell>
          <cell r="E108" t="str">
            <v>0550</v>
          </cell>
          <cell r="H108">
            <v>1198.3</v>
          </cell>
          <cell r="I108">
            <v>1521.7</v>
          </cell>
          <cell r="J108">
            <v>1493.9</v>
          </cell>
          <cell r="K108">
            <v>1351.9</v>
          </cell>
          <cell r="L108">
            <v>1339.1</v>
          </cell>
          <cell r="M108" t="e">
            <v>#REF!</v>
          </cell>
          <cell r="N108" t="e">
            <v>#REF!</v>
          </cell>
          <cell r="O108" t="e">
            <v>#REF!</v>
          </cell>
          <cell r="P108">
            <v>831</v>
          </cell>
          <cell r="Q108">
            <v>785.4</v>
          </cell>
          <cell r="R108">
            <v>115.7</v>
          </cell>
          <cell r="S108" t="e">
            <v>#REF!</v>
          </cell>
          <cell r="T108" t="e">
            <v>#REF!</v>
          </cell>
          <cell r="U108">
            <v>233.6</v>
          </cell>
          <cell r="V108">
            <v>249</v>
          </cell>
          <cell r="W108" t="e">
            <v>#REF!</v>
          </cell>
          <cell r="X108" t="e">
            <v>#REF!</v>
          </cell>
          <cell r="Y108">
            <v>264.7</v>
          </cell>
          <cell r="Z108">
            <v>258.60000000000002</v>
          </cell>
          <cell r="AA108" t="e">
            <v>#REF!</v>
          </cell>
          <cell r="AB108">
            <v>831</v>
          </cell>
          <cell r="AC108">
            <v>275.10000000000002</v>
          </cell>
          <cell r="AD108">
            <v>265.10000000000002</v>
          </cell>
          <cell r="AE108">
            <v>290.8</v>
          </cell>
          <cell r="AF108">
            <v>785.4</v>
          </cell>
          <cell r="AG108">
            <v>263.5</v>
          </cell>
          <cell r="AH108">
            <v>256.5</v>
          </cell>
          <cell r="AI108">
            <v>265.39999999999998</v>
          </cell>
          <cell r="AJ108" t="e">
            <v>#REF!</v>
          </cell>
        </row>
        <row r="109">
          <cell r="A109" t="str">
            <v>0560</v>
          </cell>
          <cell r="B109" t="str">
            <v>Е</v>
          </cell>
          <cell r="C109" t="str">
            <v>1.2.15.1.</v>
          </cell>
          <cell r="D109" t="str">
            <v>Розрахунково-касове обслуговування та інші послуги банків</v>
          </cell>
          <cell r="E109" t="str">
            <v>0560</v>
          </cell>
          <cell r="F109">
            <v>7</v>
          </cell>
          <cell r="G109">
            <v>93</v>
          </cell>
          <cell r="H109">
            <v>151</v>
          </cell>
          <cell r="I109">
            <v>164</v>
          </cell>
          <cell r="J109">
            <v>186.5</v>
          </cell>
          <cell r="K109">
            <v>176.2</v>
          </cell>
          <cell r="L109">
            <v>176.2</v>
          </cell>
          <cell r="M109">
            <v>225</v>
          </cell>
          <cell r="N109">
            <v>49</v>
          </cell>
          <cell r="O109">
            <v>61</v>
          </cell>
          <cell r="P109">
            <v>56</v>
          </cell>
          <cell r="Q109">
            <v>59</v>
          </cell>
          <cell r="S109">
            <v>48.8</v>
          </cell>
          <cell r="T109">
            <v>49</v>
          </cell>
          <cell r="U109">
            <v>16</v>
          </cell>
          <cell r="V109">
            <v>14</v>
          </cell>
          <cell r="W109">
            <v>19</v>
          </cell>
          <cell r="X109">
            <v>61</v>
          </cell>
          <cell r="Y109">
            <v>25</v>
          </cell>
          <cell r="Z109">
            <v>18</v>
          </cell>
          <cell r="AA109">
            <v>18</v>
          </cell>
          <cell r="AB109">
            <v>56</v>
          </cell>
          <cell r="AC109">
            <v>18.7</v>
          </cell>
          <cell r="AD109">
            <v>18.7</v>
          </cell>
          <cell r="AE109">
            <v>18.600000000000001</v>
          </cell>
          <cell r="AF109">
            <v>59</v>
          </cell>
          <cell r="AG109">
            <v>18</v>
          </cell>
          <cell r="AH109">
            <v>18</v>
          </cell>
          <cell r="AI109">
            <v>23</v>
          </cell>
          <cell r="AJ109">
            <v>225</v>
          </cell>
        </row>
        <row r="110">
          <cell r="A110" t="str">
            <v>0570</v>
          </cell>
          <cell r="B110" t="str">
            <v>Е</v>
          </cell>
          <cell r="C110" t="str">
            <v>1.2.15.2.</v>
          </cell>
          <cell r="D110" t="str">
            <v>Витрати на зв'язок (поштові, телеграфні, телефонні, факс тощо)</v>
          </cell>
          <cell r="E110" t="str">
            <v>0570</v>
          </cell>
          <cell r="F110">
            <v>7</v>
          </cell>
          <cell r="G110">
            <v>93</v>
          </cell>
          <cell r="H110">
            <v>330.1</v>
          </cell>
          <cell r="I110">
            <v>443</v>
          </cell>
          <cell r="J110">
            <v>332</v>
          </cell>
          <cell r="K110">
            <v>324.10000000000002</v>
          </cell>
          <cell r="L110">
            <v>324.10000000000002</v>
          </cell>
          <cell r="M110">
            <v>380</v>
          </cell>
          <cell r="N110">
            <v>90</v>
          </cell>
          <cell r="O110">
            <v>94</v>
          </cell>
          <cell r="P110">
            <v>98</v>
          </cell>
          <cell r="Q110">
            <v>98</v>
          </cell>
          <cell r="R110">
            <v>68</v>
          </cell>
          <cell r="S110">
            <v>55.9</v>
          </cell>
          <cell r="T110">
            <v>90</v>
          </cell>
          <cell r="U110">
            <v>28</v>
          </cell>
          <cell r="V110">
            <v>30</v>
          </cell>
          <cell r="W110">
            <v>32</v>
          </cell>
          <cell r="X110">
            <v>94</v>
          </cell>
          <cell r="Y110">
            <v>31</v>
          </cell>
          <cell r="Z110">
            <v>31</v>
          </cell>
          <cell r="AA110">
            <v>32</v>
          </cell>
          <cell r="AB110">
            <v>98</v>
          </cell>
          <cell r="AC110">
            <v>33</v>
          </cell>
          <cell r="AD110">
            <v>32</v>
          </cell>
          <cell r="AE110">
            <v>33</v>
          </cell>
          <cell r="AF110">
            <v>98</v>
          </cell>
          <cell r="AG110">
            <v>33</v>
          </cell>
          <cell r="AH110">
            <v>32</v>
          </cell>
          <cell r="AI110">
            <v>33</v>
          </cell>
          <cell r="AJ110">
            <v>380</v>
          </cell>
        </row>
        <row r="111">
          <cell r="A111" t="str">
            <v>0580</v>
          </cell>
          <cell r="B111" t="str">
            <v>Е</v>
          </cell>
          <cell r="C111" t="str">
            <v>1.2.15.3.</v>
          </cell>
          <cell r="D111" t="str">
            <v>Інформаційно-обчислювальні послуги виробничого характеру</v>
          </cell>
          <cell r="E111" t="str">
            <v>0580</v>
          </cell>
          <cell r="F111">
            <v>7</v>
          </cell>
          <cell r="G111">
            <v>93</v>
          </cell>
          <cell r="H111">
            <v>22.5</v>
          </cell>
          <cell r="I111">
            <v>23</v>
          </cell>
          <cell r="J111">
            <v>28</v>
          </cell>
          <cell r="K111">
            <v>24</v>
          </cell>
          <cell r="L111">
            <v>0</v>
          </cell>
          <cell r="M111">
            <v>50</v>
          </cell>
          <cell r="N111">
            <v>11</v>
          </cell>
          <cell r="O111">
            <v>11</v>
          </cell>
          <cell r="P111">
            <v>14</v>
          </cell>
          <cell r="Q111">
            <v>14</v>
          </cell>
          <cell r="S111">
            <v>26</v>
          </cell>
          <cell r="T111">
            <v>11</v>
          </cell>
          <cell r="U111">
            <v>0</v>
          </cell>
          <cell r="V111">
            <v>4</v>
          </cell>
          <cell r="W111">
            <v>7</v>
          </cell>
          <cell r="X111">
            <v>11</v>
          </cell>
          <cell r="Y111">
            <v>3</v>
          </cell>
          <cell r="Z111">
            <v>4</v>
          </cell>
          <cell r="AA111">
            <v>4</v>
          </cell>
          <cell r="AB111">
            <v>14</v>
          </cell>
          <cell r="AC111">
            <v>4</v>
          </cell>
          <cell r="AD111">
            <v>5</v>
          </cell>
          <cell r="AE111">
            <v>5</v>
          </cell>
          <cell r="AF111">
            <v>14</v>
          </cell>
          <cell r="AG111">
            <v>4</v>
          </cell>
          <cell r="AH111">
            <v>5</v>
          </cell>
          <cell r="AI111">
            <v>5</v>
          </cell>
          <cell r="AJ111">
            <v>50</v>
          </cell>
        </row>
        <row r="112">
          <cell r="A112" t="str">
            <v>0590</v>
          </cell>
          <cell r="B112" t="str">
            <v>Е</v>
          </cell>
          <cell r="C112" t="str">
            <v>1.2.15.4.</v>
          </cell>
          <cell r="D112" t="str">
            <v>Канцелярські витрати,  поліграфічні послуги тощо</v>
          </cell>
          <cell r="E112" t="str">
            <v>0590</v>
          </cell>
          <cell r="F112">
            <v>7.5</v>
          </cell>
          <cell r="G112">
            <v>92.5</v>
          </cell>
          <cell r="H112">
            <v>77.900000000000006</v>
          </cell>
          <cell r="I112">
            <v>85</v>
          </cell>
          <cell r="J112">
            <v>73.8</v>
          </cell>
          <cell r="K112">
            <v>73.8</v>
          </cell>
          <cell r="L112">
            <v>73.8</v>
          </cell>
          <cell r="M112">
            <v>100</v>
          </cell>
          <cell r="N112">
            <v>24</v>
          </cell>
          <cell r="O112">
            <v>28</v>
          </cell>
          <cell r="P112">
            <v>25</v>
          </cell>
          <cell r="Q112">
            <v>23</v>
          </cell>
          <cell r="R112">
            <v>16</v>
          </cell>
          <cell r="S112">
            <v>26.2</v>
          </cell>
          <cell r="T112">
            <v>24</v>
          </cell>
          <cell r="U112">
            <v>6</v>
          </cell>
          <cell r="V112">
            <v>7</v>
          </cell>
          <cell r="W112">
            <v>11</v>
          </cell>
          <cell r="X112">
            <v>28</v>
          </cell>
          <cell r="Y112">
            <v>10</v>
          </cell>
          <cell r="Z112">
            <v>9</v>
          </cell>
          <cell r="AA112">
            <v>9</v>
          </cell>
          <cell r="AB112">
            <v>25</v>
          </cell>
          <cell r="AC112">
            <v>8</v>
          </cell>
          <cell r="AD112">
            <v>8</v>
          </cell>
          <cell r="AE112">
            <v>9</v>
          </cell>
          <cell r="AF112">
            <v>23</v>
          </cell>
          <cell r="AG112">
            <v>8</v>
          </cell>
          <cell r="AH112">
            <v>7</v>
          </cell>
          <cell r="AI112">
            <v>8</v>
          </cell>
          <cell r="AJ112">
            <v>100</v>
          </cell>
        </row>
        <row r="113">
          <cell r="A113" t="str">
            <v>0620</v>
          </cell>
          <cell r="B113" t="str">
            <v>Е</v>
          </cell>
          <cell r="C113" t="str">
            <v>1.2.15.5.</v>
          </cell>
          <cell r="D113" t="str">
            <v>Утримання колекторів</v>
          </cell>
          <cell r="E113" t="str">
            <v>0620</v>
          </cell>
          <cell r="F113">
            <v>0</v>
          </cell>
          <cell r="G113">
            <v>100</v>
          </cell>
          <cell r="H113">
            <v>6.7</v>
          </cell>
          <cell r="I113">
            <v>8</v>
          </cell>
          <cell r="J113">
            <v>7.6</v>
          </cell>
          <cell r="K113">
            <v>7.6</v>
          </cell>
          <cell r="L113">
            <v>8</v>
          </cell>
          <cell r="M113">
            <v>8</v>
          </cell>
          <cell r="N113">
            <v>2</v>
          </cell>
          <cell r="O113">
            <v>2</v>
          </cell>
          <cell r="P113">
            <v>2</v>
          </cell>
          <cell r="Q113">
            <v>2</v>
          </cell>
          <cell r="S113">
            <v>0.4</v>
          </cell>
          <cell r="T113">
            <v>2</v>
          </cell>
          <cell r="U113">
            <v>1</v>
          </cell>
          <cell r="V113">
            <v>1</v>
          </cell>
          <cell r="W113">
            <v>0</v>
          </cell>
          <cell r="X113">
            <v>2</v>
          </cell>
          <cell r="Y113">
            <v>0.7</v>
          </cell>
          <cell r="Z113">
            <v>0.7</v>
          </cell>
          <cell r="AA113">
            <v>0.6</v>
          </cell>
          <cell r="AB113">
            <v>2</v>
          </cell>
          <cell r="AC113">
            <v>0.7</v>
          </cell>
          <cell r="AD113">
            <v>0.7</v>
          </cell>
          <cell r="AE113">
            <v>0.6</v>
          </cell>
          <cell r="AF113">
            <v>2</v>
          </cell>
          <cell r="AG113">
            <v>0.7</v>
          </cell>
          <cell r="AH113">
            <v>0.7</v>
          </cell>
          <cell r="AI113">
            <v>0.6</v>
          </cell>
          <cell r="AJ113">
            <v>8</v>
          </cell>
        </row>
        <row r="114">
          <cell r="A114" t="str">
            <v>0640</v>
          </cell>
          <cell r="B114" t="str">
            <v>Е</v>
          </cell>
          <cell r="C114" t="str">
            <v>1.2.15.6.</v>
          </cell>
          <cell r="D114" t="str">
            <v>Транспортні послуги</v>
          </cell>
          <cell r="E114" t="str">
            <v>0640</v>
          </cell>
          <cell r="F114">
            <v>7</v>
          </cell>
          <cell r="G114">
            <v>93</v>
          </cell>
          <cell r="H114">
            <v>357.7</v>
          </cell>
          <cell r="I114">
            <v>404.5</v>
          </cell>
          <cell r="J114">
            <v>490.1</v>
          </cell>
          <cell r="K114">
            <v>488.1</v>
          </cell>
          <cell r="L114">
            <v>490</v>
          </cell>
          <cell r="M114">
            <v>490</v>
          </cell>
          <cell r="N114">
            <v>157</v>
          </cell>
          <cell r="O114">
            <v>120</v>
          </cell>
          <cell r="P114">
            <v>120</v>
          </cell>
          <cell r="Q114">
            <v>93</v>
          </cell>
          <cell r="R114">
            <v>15</v>
          </cell>
          <cell r="S114">
            <v>1.9</v>
          </cell>
          <cell r="T114">
            <v>157</v>
          </cell>
          <cell r="U114">
            <v>55</v>
          </cell>
          <cell r="V114">
            <v>51</v>
          </cell>
          <cell r="W114">
            <v>51</v>
          </cell>
          <cell r="X114">
            <v>120</v>
          </cell>
          <cell r="Y114">
            <v>40</v>
          </cell>
          <cell r="Z114">
            <v>40</v>
          </cell>
          <cell r="AA114">
            <v>40</v>
          </cell>
          <cell r="AB114">
            <v>120</v>
          </cell>
          <cell r="AC114">
            <v>40</v>
          </cell>
          <cell r="AD114">
            <v>40</v>
          </cell>
          <cell r="AE114">
            <v>40</v>
          </cell>
          <cell r="AF114">
            <v>93</v>
          </cell>
          <cell r="AG114">
            <v>33</v>
          </cell>
          <cell r="AH114">
            <v>30</v>
          </cell>
          <cell r="AI114">
            <v>30</v>
          </cell>
          <cell r="AJ114">
            <v>490</v>
          </cell>
        </row>
        <row r="115">
          <cell r="A115" t="str">
            <v>0650</v>
          </cell>
          <cell r="B115" t="str">
            <v>Е</v>
          </cell>
          <cell r="C115" t="str">
            <v>1.2.15.7.</v>
          </cell>
          <cell r="D115" t="str">
            <v>Підготовка та перепідготовка кадрів</v>
          </cell>
          <cell r="E115" t="str">
            <v>0650</v>
          </cell>
          <cell r="F115">
            <v>7</v>
          </cell>
          <cell r="G115">
            <v>93</v>
          </cell>
          <cell r="H115">
            <v>123.6</v>
          </cell>
          <cell r="I115">
            <v>139.5</v>
          </cell>
          <cell r="J115">
            <v>165.5</v>
          </cell>
          <cell r="K115">
            <v>109.7</v>
          </cell>
          <cell r="L115">
            <v>109.7</v>
          </cell>
          <cell r="M115">
            <v>132</v>
          </cell>
          <cell r="N115">
            <v>43</v>
          </cell>
          <cell r="O115">
            <v>23</v>
          </cell>
          <cell r="P115">
            <v>46</v>
          </cell>
          <cell r="Q115">
            <v>20</v>
          </cell>
          <cell r="S115">
            <v>22.3</v>
          </cell>
          <cell r="T115">
            <v>43</v>
          </cell>
          <cell r="U115">
            <v>10</v>
          </cell>
          <cell r="V115">
            <v>20</v>
          </cell>
          <cell r="W115">
            <v>13</v>
          </cell>
          <cell r="X115">
            <v>23</v>
          </cell>
          <cell r="Y115">
            <v>9</v>
          </cell>
          <cell r="Z115">
            <v>7</v>
          </cell>
          <cell r="AA115">
            <v>7</v>
          </cell>
          <cell r="AB115">
            <v>46</v>
          </cell>
          <cell r="AC115">
            <v>15</v>
          </cell>
          <cell r="AD115">
            <v>5</v>
          </cell>
          <cell r="AE115">
            <v>26</v>
          </cell>
          <cell r="AF115">
            <v>20</v>
          </cell>
          <cell r="AG115">
            <v>6</v>
          </cell>
          <cell r="AH115">
            <v>6</v>
          </cell>
          <cell r="AI115">
            <v>8</v>
          </cell>
          <cell r="AJ115">
            <v>132</v>
          </cell>
        </row>
        <row r="116">
          <cell r="A116" t="str">
            <v>0651</v>
          </cell>
          <cell r="B116" t="str">
            <v>Е</v>
          </cell>
          <cell r="C116" t="str">
            <v>1.2.15.8.</v>
          </cell>
          <cell r="D116" t="str">
            <v>Відрахування на соціальні заходи</v>
          </cell>
          <cell r="E116" t="str">
            <v>0651</v>
          </cell>
          <cell r="F116">
            <v>0</v>
          </cell>
          <cell r="G116">
            <v>100</v>
          </cell>
          <cell r="H116">
            <v>0</v>
          </cell>
          <cell r="I116">
            <v>0</v>
          </cell>
          <cell r="J116">
            <v>0</v>
          </cell>
          <cell r="K116">
            <v>0</v>
          </cell>
          <cell r="M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row>
        <row r="117">
          <cell r="A117" t="str">
            <v>0660</v>
          </cell>
          <cell r="B117" t="str">
            <v>Е</v>
          </cell>
          <cell r="C117" t="str">
            <v>1.2.15.9.</v>
          </cell>
          <cell r="D117" t="str">
            <v>Плата за землю</v>
          </cell>
          <cell r="E117" t="str">
            <v>0660</v>
          </cell>
          <cell r="F117">
            <v>6.5</v>
          </cell>
          <cell r="G117">
            <v>93.5</v>
          </cell>
          <cell r="H117">
            <v>28.1</v>
          </cell>
          <cell r="I117">
            <v>31.6</v>
          </cell>
          <cell r="J117">
            <v>28</v>
          </cell>
          <cell r="K117">
            <v>28.6</v>
          </cell>
          <cell r="L117">
            <v>28.6</v>
          </cell>
          <cell r="M117">
            <v>1253</v>
          </cell>
          <cell r="N117">
            <v>313</v>
          </cell>
          <cell r="O117">
            <v>313.3</v>
          </cell>
          <cell r="P117">
            <v>313.3</v>
          </cell>
          <cell r="Q117">
            <v>313.39999999999998</v>
          </cell>
          <cell r="S117">
            <v>1224.4000000000001</v>
          </cell>
          <cell r="T117">
            <v>313</v>
          </cell>
          <cell r="U117">
            <v>104</v>
          </cell>
          <cell r="V117">
            <v>104</v>
          </cell>
          <cell r="W117">
            <v>105</v>
          </cell>
          <cell r="X117">
            <v>313.3</v>
          </cell>
          <cell r="Y117">
            <v>104.4</v>
          </cell>
          <cell r="Z117">
            <v>104.4</v>
          </cell>
          <cell r="AA117">
            <v>104.5</v>
          </cell>
          <cell r="AB117">
            <v>313.3</v>
          </cell>
          <cell r="AC117">
            <v>104.4</v>
          </cell>
          <cell r="AD117">
            <v>104.4</v>
          </cell>
          <cell r="AE117">
            <v>104.5</v>
          </cell>
          <cell r="AF117">
            <v>313.39999999999998</v>
          </cell>
          <cell r="AG117">
            <v>104.5</v>
          </cell>
          <cell r="AH117">
            <v>104.5</v>
          </cell>
          <cell r="AI117">
            <v>104.4</v>
          </cell>
          <cell r="AJ117">
            <v>1253</v>
          </cell>
        </row>
        <row r="118">
          <cell r="A118" t="str">
            <v>0670</v>
          </cell>
          <cell r="B118" t="str">
            <v>Е</v>
          </cell>
          <cell r="C118" t="str">
            <v>1.2.15.10.</v>
          </cell>
          <cell r="D118" t="str">
            <v>Плата за використання водних ресурсів</v>
          </cell>
          <cell r="E118" t="str">
            <v>0670</v>
          </cell>
          <cell r="F118">
            <v>0</v>
          </cell>
          <cell r="G118">
            <v>100</v>
          </cell>
          <cell r="H118">
            <v>0.4</v>
          </cell>
          <cell r="I118">
            <v>0</v>
          </cell>
          <cell r="J118">
            <v>0</v>
          </cell>
          <cell r="K118">
            <v>0.5</v>
          </cell>
          <cell r="L118">
            <v>0.5</v>
          </cell>
          <cell r="M118" t="e">
            <v>#REF!</v>
          </cell>
          <cell r="N118" t="e">
            <v>#REF!</v>
          </cell>
          <cell r="O118" t="e">
            <v>#REF!</v>
          </cell>
          <cell r="P118">
            <v>0.2</v>
          </cell>
          <cell r="Q118">
            <v>0.1</v>
          </cell>
          <cell r="S118" t="e">
            <v>#REF!</v>
          </cell>
          <cell r="T118" t="e">
            <v>#REF!</v>
          </cell>
          <cell r="U118">
            <v>0</v>
          </cell>
          <cell r="V118">
            <v>0</v>
          </cell>
          <cell r="W118" t="e">
            <v>#REF!</v>
          </cell>
          <cell r="X118" t="e">
            <v>#REF!</v>
          </cell>
          <cell r="Y118">
            <v>0.1</v>
          </cell>
          <cell r="Z118">
            <v>0.1</v>
          </cell>
          <cell r="AA118" t="e">
            <v>#REF!</v>
          </cell>
          <cell r="AB118">
            <v>0.2</v>
          </cell>
          <cell r="AC118">
            <v>0.1</v>
          </cell>
          <cell r="AD118">
            <v>0.1</v>
          </cell>
          <cell r="AE118">
            <v>0</v>
          </cell>
          <cell r="AF118">
            <v>0.1</v>
          </cell>
          <cell r="AG118">
            <v>0</v>
          </cell>
          <cell r="AH118">
            <v>0</v>
          </cell>
          <cell r="AI118">
            <v>0.1</v>
          </cell>
          <cell r="AJ118" t="e">
            <v>#REF!</v>
          </cell>
        </row>
        <row r="119">
          <cell r="A119" t="str">
            <v>0680</v>
          </cell>
          <cell r="B119" t="str">
            <v>Е</v>
          </cell>
          <cell r="C119" t="str">
            <v>1.2.15.11.</v>
          </cell>
          <cell r="D119" t="str">
            <v>Плата за забруднення навколишнього  природного середовища</v>
          </cell>
          <cell r="E119" t="str">
            <v>0680</v>
          </cell>
          <cell r="F119">
            <v>0</v>
          </cell>
          <cell r="G119">
            <v>100</v>
          </cell>
          <cell r="H119">
            <v>0</v>
          </cell>
          <cell r="I119">
            <v>0</v>
          </cell>
          <cell r="J119">
            <v>0</v>
          </cell>
          <cell r="K119">
            <v>0</v>
          </cell>
          <cell r="M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row>
        <row r="120">
          <cell r="A120" t="str">
            <v>0690</v>
          </cell>
          <cell r="B120" t="str">
            <v>Е</v>
          </cell>
          <cell r="C120" t="str">
            <v>1.2.15.12.</v>
          </cell>
          <cell r="D120" t="str">
            <v>Комунальний податок</v>
          </cell>
          <cell r="E120" t="str">
            <v>0690</v>
          </cell>
          <cell r="F120">
            <v>10</v>
          </cell>
          <cell r="G120">
            <v>90</v>
          </cell>
          <cell r="H120">
            <v>21.8</v>
          </cell>
          <cell r="I120">
            <v>23.1</v>
          </cell>
          <cell r="J120">
            <v>23</v>
          </cell>
          <cell r="K120">
            <v>21.5</v>
          </cell>
          <cell r="L120">
            <v>21.5</v>
          </cell>
          <cell r="M120">
            <v>23</v>
          </cell>
          <cell r="N120">
            <v>6</v>
          </cell>
          <cell r="O120">
            <v>5.7</v>
          </cell>
          <cell r="P120">
            <v>5.8</v>
          </cell>
          <cell r="Q120">
            <v>5.5</v>
          </cell>
          <cell r="R120">
            <v>1.2</v>
          </cell>
          <cell r="S120">
            <v>1.5</v>
          </cell>
          <cell r="T120">
            <v>6</v>
          </cell>
          <cell r="U120">
            <v>2</v>
          </cell>
          <cell r="V120">
            <v>4</v>
          </cell>
          <cell r="W120">
            <v>0</v>
          </cell>
          <cell r="X120">
            <v>5.7</v>
          </cell>
          <cell r="Y120">
            <v>1.9</v>
          </cell>
          <cell r="Z120">
            <v>1.9</v>
          </cell>
          <cell r="AA120">
            <v>1.9</v>
          </cell>
          <cell r="AB120">
            <v>5.8</v>
          </cell>
          <cell r="AC120">
            <v>1.9</v>
          </cell>
          <cell r="AD120">
            <v>1.9</v>
          </cell>
          <cell r="AE120">
            <v>2</v>
          </cell>
          <cell r="AF120">
            <v>5.5</v>
          </cell>
          <cell r="AG120">
            <v>1.8</v>
          </cell>
          <cell r="AH120">
            <v>1.8</v>
          </cell>
          <cell r="AI120">
            <v>1.9</v>
          </cell>
          <cell r="AJ120">
            <v>23</v>
          </cell>
        </row>
        <row r="121">
          <cell r="A121" t="str">
            <v>0710</v>
          </cell>
          <cell r="B121" t="str">
            <v>Е</v>
          </cell>
          <cell r="C121" t="str">
            <v>1.2.15.13.</v>
          </cell>
          <cell r="D121" t="str">
            <v>Податок з власників транспортних засобів</v>
          </cell>
          <cell r="E121" t="str">
            <v>0710</v>
          </cell>
          <cell r="F121">
            <v>0</v>
          </cell>
          <cell r="G121">
            <v>100</v>
          </cell>
          <cell r="H121">
            <v>0</v>
          </cell>
          <cell r="I121">
            <v>0</v>
          </cell>
          <cell r="J121">
            <v>0</v>
          </cell>
          <cell r="K121">
            <v>0</v>
          </cell>
          <cell r="M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row>
        <row r="122">
          <cell r="A122" t="str">
            <v>0720</v>
          </cell>
          <cell r="B122" t="str">
            <v>Е</v>
          </cell>
          <cell r="C122" t="str">
            <v>1.2.15.14.</v>
          </cell>
          <cell r="D122" t="str">
            <v>Техлітература</v>
          </cell>
          <cell r="E122" t="str">
            <v>0720</v>
          </cell>
          <cell r="F122">
            <v>7</v>
          </cell>
          <cell r="G122">
            <v>93</v>
          </cell>
          <cell r="H122">
            <v>14.6</v>
          </cell>
          <cell r="I122">
            <v>30</v>
          </cell>
          <cell r="J122">
            <v>37</v>
          </cell>
          <cell r="K122">
            <v>35.9</v>
          </cell>
          <cell r="L122">
            <v>35.9</v>
          </cell>
          <cell r="M122">
            <v>34</v>
          </cell>
          <cell r="N122">
            <v>6</v>
          </cell>
          <cell r="O122">
            <v>12</v>
          </cell>
          <cell r="P122">
            <v>4</v>
          </cell>
          <cell r="Q122">
            <v>12</v>
          </cell>
          <cell r="R122">
            <v>4</v>
          </cell>
          <cell r="S122">
            <v>-1.9</v>
          </cell>
          <cell r="T122">
            <v>6</v>
          </cell>
          <cell r="U122">
            <v>1.6</v>
          </cell>
          <cell r="V122">
            <v>2</v>
          </cell>
          <cell r="W122">
            <v>2.4</v>
          </cell>
          <cell r="X122">
            <v>12</v>
          </cell>
          <cell r="Y122">
            <v>3</v>
          </cell>
          <cell r="Z122">
            <v>6</v>
          </cell>
          <cell r="AA122">
            <v>3</v>
          </cell>
          <cell r="AB122">
            <v>4</v>
          </cell>
          <cell r="AC122">
            <v>1.3</v>
          </cell>
          <cell r="AD122">
            <v>1.3</v>
          </cell>
          <cell r="AE122">
            <v>1.4</v>
          </cell>
          <cell r="AF122">
            <v>12</v>
          </cell>
          <cell r="AG122">
            <v>6</v>
          </cell>
          <cell r="AH122">
            <v>3</v>
          </cell>
          <cell r="AI122">
            <v>3</v>
          </cell>
          <cell r="AJ122">
            <v>34</v>
          </cell>
        </row>
        <row r="123">
          <cell r="A123" t="str">
            <v>0740</v>
          </cell>
          <cell r="B123" t="str">
            <v>Е</v>
          </cell>
          <cell r="C123" t="str">
            <v>1.2.15.15.</v>
          </cell>
          <cell r="D123" t="str">
            <v>Вивезення відходів</v>
          </cell>
          <cell r="E123" t="str">
            <v>0740</v>
          </cell>
          <cell r="F123">
            <v>6</v>
          </cell>
          <cell r="G123">
            <v>94</v>
          </cell>
          <cell r="H123">
            <v>42.6</v>
          </cell>
          <cell r="I123">
            <v>55</v>
          </cell>
          <cell r="J123">
            <v>38.799999999999997</v>
          </cell>
          <cell r="K123">
            <v>37.6</v>
          </cell>
          <cell r="L123">
            <v>37.6</v>
          </cell>
          <cell r="M123">
            <v>39</v>
          </cell>
          <cell r="N123">
            <v>9.6999999999999993</v>
          </cell>
          <cell r="O123">
            <v>9.6999999999999993</v>
          </cell>
          <cell r="P123">
            <v>9.6999999999999993</v>
          </cell>
          <cell r="Q123">
            <v>9.9</v>
          </cell>
          <cell r="R123">
            <v>6</v>
          </cell>
          <cell r="S123">
            <v>1.4</v>
          </cell>
          <cell r="T123">
            <v>9.6999999999999993</v>
          </cell>
          <cell r="U123">
            <v>3</v>
          </cell>
          <cell r="V123">
            <v>3</v>
          </cell>
          <cell r="W123">
            <v>3.7</v>
          </cell>
          <cell r="X123">
            <v>9.6999999999999993</v>
          </cell>
          <cell r="Y123">
            <v>3.3</v>
          </cell>
          <cell r="Z123">
            <v>3.2</v>
          </cell>
          <cell r="AA123">
            <v>3.2</v>
          </cell>
          <cell r="AB123">
            <v>9.6999999999999993</v>
          </cell>
          <cell r="AC123">
            <v>3.2</v>
          </cell>
          <cell r="AD123">
            <v>3.2</v>
          </cell>
          <cell r="AE123">
            <v>3.3</v>
          </cell>
          <cell r="AF123">
            <v>9.9</v>
          </cell>
          <cell r="AG123">
            <v>3.3</v>
          </cell>
          <cell r="AH123">
            <v>3.3</v>
          </cell>
          <cell r="AI123">
            <v>3.3</v>
          </cell>
          <cell r="AJ123">
            <v>39</v>
          </cell>
        </row>
        <row r="124">
          <cell r="A124" t="str">
            <v>0750</v>
          </cell>
          <cell r="B124" t="str">
            <v>Е</v>
          </cell>
          <cell r="C124" t="str">
            <v>1.2.15.16.</v>
          </cell>
          <cell r="D124" t="str">
            <v>Цивільна оборона</v>
          </cell>
          <cell r="E124" t="str">
            <v>0750</v>
          </cell>
          <cell r="F124">
            <v>50</v>
          </cell>
          <cell r="G124">
            <v>50</v>
          </cell>
          <cell r="H124">
            <v>0</v>
          </cell>
          <cell r="I124">
            <v>20</v>
          </cell>
          <cell r="J124">
            <v>9</v>
          </cell>
          <cell r="K124">
            <v>0</v>
          </cell>
          <cell r="M124">
            <v>0</v>
          </cell>
          <cell r="O124">
            <v>0</v>
          </cell>
          <cell r="P124">
            <v>0</v>
          </cell>
          <cell r="Q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row>
        <row r="125">
          <cell r="A125" t="str">
            <v>0760</v>
          </cell>
          <cell r="B125" t="str">
            <v>Е</v>
          </cell>
          <cell r="C125" t="str">
            <v>1.2.15.17.</v>
          </cell>
          <cell r="D125" t="str">
            <v>Хімчистка та прання білизни</v>
          </cell>
          <cell r="E125" t="str">
            <v>0760</v>
          </cell>
          <cell r="F125">
            <v>12</v>
          </cell>
          <cell r="G125">
            <v>88</v>
          </cell>
          <cell r="H125">
            <v>13.4</v>
          </cell>
          <cell r="I125">
            <v>16</v>
          </cell>
          <cell r="J125">
            <v>11.6</v>
          </cell>
          <cell r="K125">
            <v>10.199999999999999</v>
          </cell>
          <cell r="L125">
            <v>10.199999999999999</v>
          </cell>
          <cell r="M125">
            <v>16</v>
          </cell>
          <cell r="N125">
            <v>5</v>
          </cell>
          <cell r="O125">
            <v>4</v>
          </cell>
          <cell r="P125">
            <v>4</v>
          </cell>
          <cell r="Q125">
            <v>3</v>
          </cell>
          <cell r="R125">
            <v>2.5</v>
          </cell>
          <cell r="S125">
            <v>5.8</v>
          </cell>
          <cell r="T125">
            <v>5</v>
          </cell>
          <cell r="U125">
            <v>2</v>
          </cell>
          <cell r="V125">
            <v>2.5</v>
          </cell>
          <cell r="W125">
            <v>0.5</v>
          </cell>
          <cell r="X125">
            <v>4</v>
          </cell>
          <cell r="Y125">
            <v>1.3</v>
          </cell>
          <cell r="Z125">
            <v>1.3</v>
          </cell>
          <cell r="AA125">
            <v>1.4</v>
          </cell>
          <cell r="AB125">
            <v>4</v>
          </cell>
          <cell r="AC125">
            <v>1.3</v>
          </cell>
          <cell r="AD125">
            <v>1.3</v>
          </cell>
          <cell r="AE125">
            <v>1.4</v>
          </cell>
          <cell r="AF125">
            <v>3</v>
          </cell>
          <cell r="AG125">
            <v>1</v>
          </cell>
          <cell r="AH125">
            <v>1</v>
          </cell>
          <cell r="AI125">
            <v>1</v>
          </cell>
          <cell r="AJ125">
            <v>16</v>
          </cell>
        </row>
        <row r="126">
          <cell r="A126" t="str">
            <v>0780</v>
          </cell>
          <cell r="B126" t="str">
            <v>Е</v>
          </cell>
          <cell r="C126" t="str">
            <v>1.2.15.18.</v>
          </cell>
          <cell r="D126" t="str">
            <v>Витрати на одержання дозволу на розриття робіт на теплових мережах</v>
          </cell>
          <cell r="E126" t="str">
            <v>0780</v>
          </cell>
          <cell r="F126">
            <v>0</v>
          </cell>
          <cell r="G126">
            <v>100</v>
          </cell>
          <cell r="H126">
            <v>0</v>
          </cell>
          <cell r="I126">
            <v>0</v>
          </cell>
          <cell r="J126">
            <v>0</v>
          </cell>
          <cell r="K126">
            <v>0</v>
          </cell>
          <cell r="M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row>
        <row r="127">
          <cell r="A127" t="str">
            <v>0790</v>
          </cell>
          <cell r="B127" t="str">
            <v>Е</v>
          </cell>
          <cell r="C127" t="str">
            <v>1.2.15.19.</v>
          </cell>
          <cell r="D127" t="str">
            <v>Готельний збір</v>
          </cell>
          <cell r="E127" t="str">
            <v>0790</v>
          </cell>
          <cell r="F127">
            <v>0</v>
          </cell>
          <cell r="G127">
            <v>100</v>
          </cell>
          <cell r="H127">
            <v>0</v>
          </cell>
          <cell r="I127">
            <v>0</v>
          </cell>
          <cell r="J127">
            <v>0</v>
          </cell>
          <cell r="K127">
            <v>0</v>
          </cell>
          <cell r="M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row>
        <row r="128">
          <cell r="A128" t="str">
            <v>0800</v>
          </cell>
          <cell r="B128" t="str">
            <v>Е</v>
          </cell>
          <cell r="C128" t="str">
            <v>1.2.15.20.</v>
          </cell>
          <cell r="D128" t="str">
            <v>Збір на розвиток виноградарства, садівництва і хмелярства</v>
          </cell>
          <cell r="E128" t="str">
            <v>0800</v>
          </cell>
          <cell r="F128">
            <v>0</v>
          </cell>
          <cell r="G128">
            <v>100</v>
          </cell>
          <cell r="H128">
            <v>0</v>
          </cell>
          <cell r="I128">
            <v>0</v>
          </cell>
          <cell r="J128">
            <v>0</v>
          </cell>
          <cell r="K128">
            <v>0</v>
          </cell>
          <cell r="M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row>
        <row r="129">
          <cell r="A129" t="str">
            <v>0810</v>
          </cell>
          <cell r="B129" t="str">
            <v>Е</v>
          </cell>
          <cell r="C129" t="str">
            <v>1.2.15.21.</v>
          </cell>
          <cell r="D129" t="str">
            <v>Перекачування стічних вод</v>
          </cell>
          <cell r="E129" t="str">
            <v>0810</v>
          </cell>
          <cell r="F129">
            <v>0</v>
          </cell>
          <cell r="G129">
            <v>100</v>
          </cell>
          <cell r="H129">
            <v>0</v>
          </cell>
          <cell r="I129">
            <v>0</v>
          </cell>
          <cell r="J129">
            <v>0</v>
          </cell>
          <cell r="K129">
            <v>0</v>
          </cell>
          <cell r="M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row>
        <row r="130">
          <cell r="A130" t="str">
            <v>0812</v>
          </cell>
          <cell r="B130" t="str">
            <v>Е</v>
          </cell>
          <cell r="C130" t="str">
            <v>1.2.15.22.</v>
          </cell>
          <cell r="D130" t="str">
            <v>Оплата вартості спеціальних дозволів</v>
          </cell>
          <cell r="E130" t="str">
            <v>0812</v>
          </cell>
          <cell r="F130">
            <v>0</v>
          </cell>
          <cell r="G130">
            <v>100</v>
          </cell>
          <cell r="H130">
            <v>0</v>
          </cell>
          <cell r="I130">
            <v>0</v>
          </cell>
          <cell r="J130">
            <v>0</v>
          </cell>
          <cell r="K130">
            <v>0</v>
          </cell>
          <cell r="M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row>
        <row r="131">
          <cell r="A131" t="str">
            <v>0813</v>
          </cell>
          <cell r="B131" t="str">
            <v>Е</v>
          </cell>
          <cell r="C131" t="str">
            <v>1.2.15.23.</v>
          </cell>
          <cell r="D131" t="str">
            <v xml:space="preserve">Оформлення права власності </v>
          </cell>
          <cell r="E131" t="str">
            <v>0813</v>
          </cell>
          <cell r="F131">
            <v>50</v>
          </cell>
          <cell r="G131">
            <v>50</v>
          </cell>
          <cell r="H131">
            <v>3</v>
          </cell>
          <cell r="I131">
            <v>70</v>
          </cell>
          <cell r="J131">
            <v>47</v>
          </cell>
          <cell r="K131">
            <v>7.9</v>
          </cell>
          <cell r="L131">
            <v>10</v>
          </cell>
          <cell r="M131">
            <v>12</v>
          </cell>
          <cell r="N131">
            <v>3</v>
          </cell>
          <cell r="O131">
            <v>3</v>
          </cell>
          <cell r="P131">
            <v>3</v>
          </cell>
          <cell r="Q131">
            <v>3</v>
          </cell>
          <cell r="S131">
            <v>4.0999999999999996</v>
          </cell>
          <cell r="T131">
            <v>3</v>
          </cell>
          <cell r="U131">
            <v>1</v>
          </cell>
          <cell r="V131">
            <v>1</v>
          </cell>
          <cell r="W131">
            <v>1</v>
          </cell>
          <cell r="X131">
            <v>3</v>
          </cell>
          <cell r="Y131">
            <v>1</v>
          </cell>
          <cell r="Z131">
            <v>1</v>
          </cell>
          <cell r="AA131">
            <v>1</v>
          </cell>
          <cell r="AB131">
            <v>3</v>
          </cell>
          <cell r="AC131">
            <v>1</v>
          </cell>
          <cell r="AD131">
            <v>1</v>
          </cell>
          <cell r="AE131">
            <v>1</v>
          </cell>
          <cell r="AF131">
            <v>3</v>
          </cell>
          <cell r="AG131">
            <v>1</v>
          </cell>
          <cell r="AH131">
            <v>1</v>
          </cell>
          <cell r="AI131">
            <v>1</v>
          </cell>
          <cell r="AJ131">
            <v>12</v>
          </cell>
        </row>
        <row r="132">
          <cell r="A132" t="str">
            <v>0814</v>
          </cell>
          <cell r="B132" t="str">
            <v>Е</v>
          </cell>
          <cell r="C132" t="str">
            <v>1.2.15.24.</v>
          </cell>
          <cell r="D132" t="str">
            <v>Технічна інвентаризація</v>
          </cell>
          <cell r="E132" t="str">
            <v>0814</v>
          </cell>
          <cell r="F132">
            <v>50</v>
          </cell>
          <cell r="G132">
            <v>50</v>
          </cell>
          <cell r="H132">
            <v>0</v>
          </cell>
          <cell r="I132">
            <v>0</v>
          </cell>
          <cell r="J132">
            <v>10</v>
          </cell>
          <cell r="K132">
            <v>3.3</v>
          </cell>
          <cell r="L132">
            <v>9</v>
          </cell>
          <cell r="M132">
            <v>362</v>
          </cell>
          <cell r="N132">
            <v>14</v>
          </cell>
          <cell r="O132">
            <v>91</v>
          </cell>
          <cell r="P132">
            <v>128</v>
          </cell>
          <cell r="Q132">
            <v>129</v>
          </cell>
          <cell r="S132">
            <v>358.7</v>
          </cell>
          <cell r="T132">
            <v>14</v>
          </cell>
          <cell r="U132">
            <v>4</v>
          </cell>
          <cell r="V132">
            <v>5</v>
          </cell>
          <cell r="W132">
            <v>5</v>
          </cell>
          <cell r="X132">
            <v>91</v>
          </cell>
          <cell r="Y132">
            <v>30</v>
          </cell>
          <cell r="Z132">
            <v>30</v>
          </cell>
          <cell r="AA132">
            <v>31</v>
          </cell>
          <cell r="AB132">
            <v>128</v>
          </cell>
          <cell r="AC132">
            <v>42</v>
          </cell>
          <cell r="AD132">
            <v>42</v>
          </cell>
          <cell r="AE132">
            <v>44</v>
          </cell>
          <cell r="AF132">
            <v>129</v>
          </cell>
          <cell r="AG132">
            <v>43</v>
          </cell>
          <cell r="AH132">
            <v>43</v>
          </cell>
          <cell r="AI132">
            <v>43</v>
          </cell>
          <cell r="AJ132">
            <v>362</v>
          </cell>
        </row>
        <row r="133">
          <cell r="A133" t="str">
            <v>0815</v>
          </cell>
          <cell r="B133" t="str">
            <v>Е</v>
          </cell>
          <cell r="C133" t="str">
            <v>1.2.15.25.</v>
          </cell>
          <cell r="D133" t="str">
            <v>Благоустрій території</v>
          </cell>
          <cell r="E133" t="str">
            <v>0815</v>
          </cell>
          <cell r="G133">
            <v>100</v>
          </cell>
          <cell r="H133">
            <v>4.9000000000000004</v>
          </cell>
          <cell r="I133">
            <v>9</v>
          </cell>
          <cell r="J133">
            <v>6</v>
          </cell>
          <cell r="K133">
            <v>2.9</v>
          </cell>
          <cell r="L133">
            <v>4</v>
          </cell>
          <cell r="M133">
            <v>6</v>
          </cell>
          <cell r="N133">
            <v>1</v>
          </cell>
          <cell r="O133">
            <v>2.5</v>
          </cell>
          <cell r="P133">
            <v>2</v>
          </cell>
          <cell r="Q133">
            <v>0.5</v>
          </cell>
          <cell r="R133">
            <v>3</v>
          </cell>
          <cell r="S133">
            <v>3.1</v>
          </cell>
          <cell r="T133">
            <v>1</v>
          </cell>
          <cell r="U133">
            <v>0</v>
          </cell>
          <cell r="V133">
            <v>0.5</v>
          </cell>
          <cell r="W133">
            <v>0.5</v>
          </cell>
          <cell r="X133">
            <v>2.5</v>
          </cell>
          <cell r="Y133">
            <v>1</v>
          </cell>
          <cell r="Z133">
            <v>1</v>
          </cell>
          <cell r="AA133">
            <v>0.5</v>
          </cell>
          <cell r="AB133">
            <v>2</v>
          </cell>
          <cell r="AC133">
            <v>0.5</v>
          </cell>
          <cell r="AD133">
            <v>0.5</v>
          </cell>
          <cell r="AE133">
            <v>1</v>
          </cell>
          <cell r="AF133">
            <v>0.5</v>
          </cell>
          <cell r="AG133">
            <v>0.2</v>
          </cell>
          <cell r="AH133">
            <v>0.2</v>
          </cell>
          <cell r="AI133">
            <v>0.1</v>
          </cell>
          <cell r="AJ133">
            <v>6</v>
          </cell>
        </row>
        <row r="134">
          <cell r="A134" t="str">
            <v>0816</v>
          </cell>
          <cell r="C134" t="str">
            <v>1.2.15.26.</v>
          </cell>
          <cell r="D134" t="str">
            <v>Пально-мастильні матеріали</v>
          </cell>
          <cell r="E134" t="str">
            <v>0816</v>
          </cell>
        </row>
        <row r="135">
          <cell r="A135" t="str">
            <v>0817</v>
          </cell>
          <cell r="C135" t="str">
            <v>1.2.15.27.</v>
          </cell>
          <cell r="D135" t="str">
            <v>Витратні матеріали пов"язані із збутом продукції</v>
          </cell>
          <cell r="E135" t="str">
            <v>0817</v>
          </cell>
        </row>
        <row r="136">
          <cell r="A136" t="str">
            <v>0820</v>
          </cell>
          <cell r="B136" t="str">
            <v>Е</v>
          </cell>
          <cell r="C136" t="str">
            <v>1.2.15.28.</v>
          </cell>
          <cell r="D136" t="str">
            <v>Інші витрати</v>
          </cell>
          <cell r="E136" t="str">
            <v>0820</v>
          </cell>
          <cell r="F136">
            <v>50</v>
          </cell>
          <cell r="G136">
            <v>50</v>
          </cell>
          <cell r="H136">
            <v>0</v>
          </cell>
          <cell r="I136">
            <v>0</v>
          </cell>
          <cell r="J136">
            <v>0</v>
          </cell>
          <cell r="K136">
            <v>0</v>
          </cell>
          <cell r="M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row>
        <row r="137">
          <cell r="A137" t="str">
            <v>рах. 92</v>
          </cell>
          <cell r="E137" t="str">
            <v>рах. 92</v>
          </cell>
          <cell r="J137">
            <v>0</v>
          </cell>
          <cell r="K137">
            <v>0</v>
          </cell>
          <cell r="S137">
            <v>0</v>
          </cell>
          <cell r="T137">
            <v>0</v>
          </cell>
          <cell r="W137">
            <v>0</v>
          </cell>
          <cell r="X137">
            <v>0</v>
          </cell>
          <cell r="AA137">
            <v>0</v>
          </cell>
          <cell r="AB137">
            <v>0</v>
          </cell>
          <cell r="AE137">
            <v>0</v>
          </cell>
          <cell r="AF137">
            <v>0</v>
          </cell>
          <cell r="AJ137">
            <v>0</v>
          </cell>
        </row>
        <row r="138">
          <cell r="A138" t="str">
            <v>0900</v>
          </cell>
          <cell r="C138" t="str">
            <v>2.</v>
          </cell>
          <cell r="D138" t="str">
            <v>Адміністративні витрати - рахунок 92 (загальногосподарські витрати на обслуговування та управління підприємством)</v>
          </cell>
          <cell r="E138" t="str">
            <v>0900</v>
          </cell>
          <cell r="H138">
            <v>10.9</v>
          </cell>
          <cell r="I138">
            <v>70</v>
          </cell>
          <cell r="J138">
            <v>47</v>
          </cell>
          <cell r="K138">
            <v>34.200000000000003</v>
          </cell>
          <cell r="L138">
            <v>28</v>
          </cell>
          <cell r="M138">
            <v>40</v>
          </cell>
          <cell r="N138">
            <v>10.3</v>
          </cell>
          <cell r="O138">
            <v>9.1999999999999993</v>
          </cell>
          <cell r="P138">
            <v>10.199999999999999</v>
          </cell>
          <cell r="Q138">
            <v>10.3</v>
          </cell>
          <cell r="R138">
            <v>0</v>
          </cell>
          <cell r="S138">
            <v>5.8</v>
          </cell>
          <cell r="T138">
            <v>10.3</v>
          </cell>
          <cell r="U138">
            <v>4</v>
          </cell>
          <cell r="V138">
            <v>4</v>
          </cell>
          <cell r="W138">
            <v>2.2999999999999998</v>
          </cell>
          <cell r="X138">
            <v>9.1999999999999993</v>
          </cell>
          <cell r="Y138">
            <v>3</v>
          </cell>
          <cell r="Z138">
            <v>3.1</v>
          </cell>
          <cell r="AA138">
            <v>3.1</v>
          </cell>
          <cell r="AB138">
            <v>10.199999999999999</v>
          </cell>
          <cell r="AC138">
            <v>3</v>
          </cell>
          <cell r="AD138">
            <v>3.6</v>
          </cell>
          <cell r="AE138">
            <v>3.6</v>
          </cell>
          <cell r="AF138">
            <v>10.3</v>
          </cell>
          <cell r="AG138">
            <v>3.6</v>
          </cell>
          <cell r="AH138">
            <v>3.6</v>
          </cell>
          <cell r="AI138">
            <v>3.1</v>
          </cell>
          <cell r="AJ138">
            <v>40</v>
          </cell>
        </row>
        <row r="139">
          <cell r="A139" t="str">
            <v>0910</v>
          </cell>
          <cell r="C139" t="str">
            <v>2.1.</v>
          </cell>
          <cell r="D139" t="str">
            <v>Загальнокорпоративні витрати в т.ч.</v>
          </cell>
          <cell r="E139" t="str">
            <v>0910</v>
          </cell>
          <cell r="H139">
            <v>0</v>
          </cell>
          <cell r="I139">
            <v>0</v>
          </cell>
          <cell r="J139">
            <v>0</v>
          </cell>
          <cell r="K139">
            <v>0</v>
          </cell>
          <cell r="L139">
            <v>0</v>
          </cell>
          <cell r="M139">
            <v>0</v>
          </cell>
          <cell r="N139">
            <v>0</v>
          </cell>
          <cell r="O139">
            <v>0</v>
          </cell>
          <cell r="P139">
            <v>0</v>
          </cell>
          <cell r="Q139">
            <v>0</v>
          </cell>
          <cell r="R139">
            <v>0</v>
          </cell>
          <cell r="S139">
            <v>0</v>
          </cell>
          <cell r="T139">
            <v>0</v>
          </cell>
          <cell r="W139">
            <v>0</v>
          </cell>
          <cell r="X139">
            <v>0</v>
          </cell>
          <cell r="AA139">
            <v>0</v>
          </cell>
          <cell r="AB139">
            <v>0</v>
          </cell>
          <cell r="AE139">
            <v>0</v>
          </cell>
          <cell r="AF139">
            <v>0</v>
          </cell>
          <cell r="AJ139">
            <v>0</v>
          </cell>
        </row>
        <row r="140">
          <cell r="A140" t="str">
            <v>0920</v>
          </cell>
          <cell r="C140" t="str">
            <v>2.1.1.</v>
          </cell>
          <cell r="D140" t="str">
            <v>Організаційні витрати</v>
          </cell>
          <cell r="E140" t="str">
            <v>0920</v>
          </cell>
          <cell r="F140">
            <v>0</v>
          </cell>
          <cell r="G140">
            <v>100</v>
          </cell>
          <cell r="H140">
            <v>0</v>
          </cell>
          <cell r="I140">
            <v>0</v>
          </cell>
          <cell r="J140">
            <v>0</v>
          </cell>
          <cell r="K140">
            <v>0</v>
          </cell>
          <cell r="M140">
            <v>0</v>
          </cell>
          <cell r="S140">
            <v>0</v>
          </cell>
          <cell r="T140">
            <v>0</v>
          </cell>
          <cell r="W140">
            <v>0</v>
          </cell>
          <cell r="X140">
            <v>0</v>
          </cell>
          <cell r="AA140">
            <v>0</v>
          </cell>
          <cell r="AB140">
            <v>0</v>
          </cell>
          <cell r="AE140">
            <v>0</v>
          </cell>
          <cell r="AF140">
            <v>0</v>
          </cell>
          <cell r="AJ140">
            <v>0</v>
          </cell>
        </row>
        <row r="141">
          <cell r="A141" t="str">
            <v>0930</v>
          </cell>
          <cell r="C141" t="str">
            <v>2.1.2.</v>
          </cell>
          <cell r="D141" t="str">
            <v xml:space="preserve">Витрати на проведення річних зборів </v>
          </cell>
          <cell r="E141" t="str">
            <v>0930</v>
          </cell>
          <cell r="F141">
            <v>0</v>
          </cell>
          <cell r="G141">
            <v>100</v>
          </cell>
          <cell r="H141">
            <v>0</v>
          </cell>
          <cell r="I141">
            <v>0</v>
          </cell>
          <cell r="J141">
            <v>0</v>
          </cell>
          <cell r="K141">
            <v>0</v>
          </cell>
          <cell r="M141">
            <v>0</v>
          </cell>
          <cell r="S141">
            <v>0</v>
          </cell>
          <cell r="T141">
            <v>0</v>
          </cell>
          <cell r="W141">
            <v>0</v>
          </cell>
          <cell r="X141">
            <v>0</v>
          </cell>
          <cell r="AA141">
            <v>0</v>
          </cell>
          <cell r="AB141">
            <v>0</v>
          </cell>
          <cell r="AE141">
            <v>0</v>
          </cell>
          <cell r="AF141">
            <v>0</v>
          </cell>
          <cell r="AJ141">
            <v>0</v>
          </cell>
        </row>
        <row r="142">
          <cell r="A142" t="str">
            <v>0940</v>
          </cell>
          <cell r="C142" t="str">
            <v>2.1.3.</v>
          </cell>
          <cell r="D142" t="str">
            <v xml:space="preserve">Представницькі витрати </v>
          </cell>
          <cell r="E142" t="str">
            <v>0940</v>
          </cell>
          <cell r="F142">
            <v>50</v>
          </cell>
          <cell r="G142">
            <v>50</v>
          </cell>
          <cell r="H142">
            <v>0</v>
          </cell>
          <cell r="I142">
            <v>0</v>
          </cell>
          <cell r="J142">
            <v>0</v>
          </cell>
          <cell r="K142">
            <v>0</v>
          </cell>
          <cell r="M142">
            <v>0</v>
          </cell>
          <cell r="S142">
            <v>0</v>
          </cell>
          <cell r="T142">
            <v>0</v>
          </cell>
          <cell r="W142">
            <v>0</v>
          </cell>
          <cell r="X142">
            <v>0</v>
          </cell>
          <cell r="AA142">
            <v>0</v>
          </cell>
          <cell r="AB142">
            <v>0</v>
          </cell>
          <cell r="AE142">
            <v>0</v>
          </cell>
          <cell r="AF142">
            <v>0</v>
          </cell>
          <cell r="AJ142">
            <v>0</v>
          </cell>
        </row>
        <row r="143">
          <cell r="A143" t="str">
            <v>0950</v>
          </cell>
          <cell r="C143" t="str">
            <v>2.1.4.</v>
          </cell>
          <cell r="D143" t="str">
            <v>Відрахування "Енергореєстру"</v>
          </cell>
          <cell r="E143" t="str">
            <v>0950</v>
          </cell>
          <cell r="F143">
            <v>0</v>
          </cell>
          <cell r="G143">
            <v>100</v>
          </cell>
          <cell r="H143">
            <v>0</v>
          </cell>
          <cell r="I143">
            <v>0</v>
          </cell>
          <cell r="J143">
            <v>0</v>
          </cell>
          <cell r="K143">
            <v>0</v>
          </cell>
          <cell r="M143">
            <v>0</v>
          </cell>
          <cell r="S143">
            <v>0</v>
          </cell>
          <cell r="T143">
            <v>0</v>
          </cell>
          <cell r="W143">
            <v>0</v>
          </cell>
          <cell r="X143">
            <v>0</v>
          </cell>
          <cell r="AA143">
            <v>0</v>
          </cell>
          <cell r="AB143">
            <v>0</v>
          </cell>
          <cell r="AE143">
            <v>0</v>
          </cell>
          <cell r="AF143">
            <v>0</v>
          </cell>
          <cell r="AJ143">
            <v>0</v>
          </cell>
        </row>
        <row r="144">
          <cell r="A144" t="str">
            <v>0960</v>
          </cell>
          <cell r="C144" t="str">
            <v>2.2.</v>
          </cell>
          <cell r="D144" t="str">
            <v>Витрати на  утримання апарату управління підприємством та іншого загальногосподарського персоналу, в т.ч.</v>
          </cell>
          <cell r="E144" t="str">
            <v>0960</v>
          </cell>
          <cell r="H144">
            <v>0</v>
          </cell>
          <cell r="I144">
            <v>0</v>
          </cell>
          <cell r="J144">
            <v>0</v>
          </cell>
          <cell r="K144">
            <v>0</v>
          </cell>
          <cell r="L144">
            <v>0</v>
          </cell>
          <cell r="M144">
            <v>0</v>
          </cell>
          <cell r="N144">
            <v>0</v>
          </cell>
          <cell r="O144">
            <v>0</v>
          </cell>
          <cell r="P144">
            <v>0</v>
          </cell>
          <cell r="Q144">
            <v>0</v>
          </cell>
          <cell r="R144">
            <v>0</v>
          </cell>
          <cell r="S144">
            <v>0</v>
          </cell>
          <cell r="T144">
            <v>0</v>
          </cell>
          <cell r="W144">
            <v>0</v>
          </cell>
          <cell r="X144">
            <v>0</v>
          </cell>
          <cell r="AA144">
            <v>0</v>
          </cell>
          <cell r="AB144">
            <v>0</v>
          </cell>
          <cell r="AE144">
            <v>0</v>
          </cell>
          <cell r="AF144">
            <v>0</v>
          </cell>
          <cell r="AJ144">
            <v>0</v>
          </cell>
        </row>
        <row r="145">
          <cell r="A145" t="str">
            <v>0970</v>
          </cell>
          <cell r="C145" t="str">
            <v>2.2.1.</v>
          </cell>
          <cell r="D145" t="str">
            <v>Оплата праці апарату управління підприємством та інші виплати, які відносяться до ФОП</v>
          </cell>
          <cell r="E145" t="str">
            <v>0970</v>
          </cell>
          <cell r="F145">
            <v>0</v>
          </cell>
          <cell r="G145">
            <v>100</v>
          </cell>
          <cell r="H145">
            <v>0</v>
          </cell>
          <cell r="I145">
            <v>0</v>
          </cell>
          <cell r="J145">
            <v>0</v>
          </cell>
          <cell r="K145">
            <v>0</v>
          </cell>
          <cell r="M145">
            <v>0</v>
          </cell>
          <cell r="S145">
            <v>0</v>
          </cell>
          <cell r="T145">
            <v>0</v>
          </cell>
          <cell r="W145">
            <v>0</v>
          </cell>
          <cell r="X145">
            <v>0</v>
          </cell>
          <cell r="AA145">
            <v>0</v>
          </cell>
          <cell r="AB145">
            <v>0</v>
          </cell>
          <cell r="AE145">
            <v>0</v>
          </cell>
          <cell r="AF145">
            <v>0</v>
          </cell>
          <cell r="AJ145">
            <v>0</v>
          </cell>
        </row>
        <row r="146">
          <cell r="A146" t="str">
            <v>0971</v>
          </cell>
          <cell r="C146" t="str">
            <v>2.2.2.</v>
          </cell>
          <cell r="D146" t="str">
            <v xml:space="preserve">Інші виплати </v>
          </cell>
          <cell r="E146" t="str">
            <v>0971</v>
          </cell>
          <cell r="F146">
            <v>10</v>
          </cell>
          <cell r="G146">
            <v>90</v>
          </cell>
          <cell r="H146">
            <v>0</v>
          </cell>
          <cell r="I146">
            <v>0</v>
          </cell>
          <cell r="J146">
            <v>0</v>
          </cell>
          <cell r="K146">
            <v>0</v>
          </cell>
          <cell r="M146">
            <v>0</v>
          </cell>
          <cell r="S146">
            <v>0</v>
          </cell>
          <cell r="T146">
            <v>0</v>
          </cell>
          <cell r="W146">
            <v>0</v>
          </cell>
          <cell r="X146">
            <v>0</v>
          </cell>
          <cell r="AA146">
            <v>0</v>
          </cell>
          <cell r="AB146">
            <v>0</v>
          </cell>
          <cell r="AE146">
            <v>0</v>
          </cell>
          <cell r="AF146">
            <v>0</v>
          </cell>
          <cell r="AJ146">
            <v>0</v>
          </cell>
        </row>
        <row r="147">
          <cell r="A147" t="str">
            <v>0980</v>
          </cell>
          <cell r="C147" t="str">
            <v>2.2.3.</v>
          </cell>
          <cell r="D147" t="str">
            <v>Відрахування на соціальні заходи</v>
          </cell>
          <cell r="E147" t="str">
            <v>0980</v>
          </cell>
          <cell r="F147">
            <v>10</v>
          </cell>
          <cell r="G147">
            <v>90</v>
          </cell>
          <cell r="H147">
            <v>0</v>
          </cell>
          <cell r="I147">
            <v>0</v>
          </cell>
          <cell r="J147">
            <v>0</v>
          </cell>
          <cell r="K147">
            <v>0</v>
          </cell>
          <cell r="M147">
            <v>0</v>
          </cell>
          <cell r="S147">
            <v>0</v>
          </cell>
          <cell r="T147">
            <v>0</v>
          </cell>
          <cell r="W147">
            <v>0</v>
          </cell>
          <cell r="X147">
            <v>0</v>
          </cell>
          <cell r="AA147">
            <v>0</v>
          </cell>
          <cell r="AB147">
            <v>0</v>
          </cell>
          <cell r="AE147">
            <v>0</v>
          </cell>
          <cell r="AF147">
            <v>0</v>
          </cell>
          <cell r="AJ147">
            <v>0</v>
          </cell>
        </row>
        <row r="148">
          <cell r="A148" t="str">
            <v>0981</v>
          </cell>
          <cell r="C148" t="str">
            <v>2.2.4.</v>
          </cell>
          <cell r="D148" t="str">
            <v>Оплата 5-ти днів тимчасової  непрацездатності.</v>
          </cell>
          <cell r="E148" t="str">
            <v>0981</v>
          </cell>
          <cell r="F148">
            <v>0</v>
          </cell>
          <cell r="G148">
            <v>100</v>
          </cell>
          <cell r="H148">
            <v>0</v>
          </cell>
          <cell r="I148">
            <v>0</v>
          </cell>
          <cell r="J148">
            <v>0</v>
          </cell>
          <cell r="K148">
            <v>0</v>
          </cell>
          <cell r="M148">
            <v>0</v>
          </cell>
          <cell r="S148">
            <v>0</v>
          </cell>
          <cell r="T148">
            <v>0</v>
          </cell>
          <cell r="W148">
            <v>0</v>
          </cell>
          <cell r="X148">
            <v>0</v>
          </cell>
          <cell r="AA148">
            <v>0</v>
          </cell>
          <cell r="AB148">
            <v>0</v>
          </cell>
          <cell r="AE148">
            <v>0</v>
          </cell>
          <cell r="AF148">
            <v>0</v>
          </cell>
          <cell r="AJ148">
            <v>0</v>
          </cell>
        </row>
        <row r="149">
          <cell r="A149" t="str">
            <v>0984</v>
          </cell>
          <cell r="C149" t="str">
            <v>2.2.5.</v>
          </cell>
          <cell r="D149" t="str">
            <v>Забезпечення оплати відпусток</v>
          </cell>
          <cell r="E149" t="str">
            <v>0984</v>
          </cell>
          <cell r="F149">
            <v>0</v>
          </cell>
          <cell r="G149">
            <v>100</v>
          </cell>
          <cell r="H149">
            <v>0</v>
          </cell>
          <cell r="I149">
            <v>0</v>
          </cell>
          <cell r="J149">
            <v>0</v>
          </cell>
          <cell r="K149">
            <v>0</v>
          </cell>
          <cell r="M149">
            <v>0</v>
          </cell>
          <cell r="S149">
            <v>0</v>
          </cell>
          <cell r="T149">
            <v>0</v>
          </cell>
          <cell r="W149">
            <v>0</v>
          </cell>
          <cell r="X149">
            <v>0</v>
          </cell>
          <cell r="AA149">
            <v>0</v>
          </cell>
          <cell r="AB149">
            <v>0</v>
          </cell>
          <cell r="AE149">
            <v>0</v>
          </cell>
          <cell r="AF149">
            <v>0</v>
          </cell>
          <cell r="AJ149">
            <v>0</v>
          </cell>
        </row>
        <row r="150">
          <cell r="A150" t="str">
            <v>0985</v>
          </cell>
          <cell r="C150" t="str">
            <v>2.2.6.</v>
          </cell>
          <cell r="D150" t="str">
            <v>Забезпечення обов'язкових відрахувань на оплату відпусток</v>
          </cell>
          <cell r="E150" t="str">
            <v>0985</v>
          </cell>
          <cell r="F150">
            <v>10</v>
          </cell>
          <cell r="G150">
            <v>90</v>
          </cell>
          <cell r="H150">
            <v>0</v>
          </cell>
          <cell r="I150">
            <v>0</v>
          </cell>
          <cell r="J150">
            <v>0</v>
          </cell>
          <cell r="K150">
            <v>0</v>
          </cell>
          <cell r="M150">
            <v>0</v>
          </cell>
          <cell r="S150">
            <v>0</v>
          </cell>
          <cell r="T150">
            <v>0</v>
          </cell>
          <cell r="W150">
            <v>0</v>
          </cell>
          <cell r="X150">
            <v>0</v>
          </cell>
          <cell r="AA150">
            <v>0</v>
          </cell>
          <cell r="AB150">
            <v>0</v>
          </cell>
          <cell r="AE150">
            <v>0</v>
          </cell>
          <cell r="AF150">
            <v>0</v>
          </cell>
          <cell r="AJ150">
            <v>0</v>
          </cell>
        </row>
        <row r="151">
          <cell r="A151" t="str">
            <v>0990</v>
          </cell>
          <cell r="C151" t="str">
            <v>2.3.</v>
          </cell>
          <cell r="D151" t="str">
            <v>Службові відрядження та місцеві службові роз'їзди працівників</v>
          </cell>
          <cell r="E151" t="str">
            <v>0990</v>
          </cell>
          <cell r="F151">
            <v>0</v>
          </cell>
          <cell r="G151">
            <v>100</v>
          </cell>
          <cell r="H151">
            <v>0</v>
          </cell>
          <cell r="I151">
            <v>0</v>
          </cell>
          <cell r="J151">
            <v>0</v>
          </cell>
          <cell r="K151">
            <v>0</v>
          </cell>
          <cell r="M151">
            <v>0</v>
          </cell>
          <cell r="S151">
            <v>0</v>
          </cell>
          <cell r="T151">
            <v>0</v>
          </cell>
          <cell r="W151">
            <v>0</v>
          </cell>
          <cell r="X151">
            <v>0</v>
          </cell>
          <cell r="AA151">
            <v>0</v>
          </cell>
          <cell r="AB151">
            <v>0</v>
          </cell>
          <cell r="AE151">
            <v>0</v>
          </cell>
          <cell r="AF151">
            <v>0</v>
          </cell>
          <cell r="AJ151">
            <v>0</v>
          </cell>
        </row>
        <row r="152">
          <cell r="A152" t="str">
            <v>1010</v>
          </cell>
          <cell r="C152" t="str">
            <v xml:space="preserve">2.4. </v>
          </cell>
          <cell r="D152" t="str">
            <v>Операційна оренда</v>
          </cell>
          <cell r="E152" t="str">
            <v>1010</v>
          </cell>
          <cell r="F152">
            <v>0</v>
          </cell>
          <cell r="G152">
            <v>100</v>
          </cell>
          <cell r="H152">
            <v>0</v>
          </cell>
          <cell r="I152">
            <v>0</v>
          </cell>
          <cell r="J152">
            <v>0</v>
          </cell>
          <cell r="K152">
            <v>0</v>
          </cell>
          <cell r="M152">
            <v>0</v>
          </cell>
          <cell r="S152">
            <v>0</v>
          </cell>
          <cell r="T152">
            <v>0</v>
          </cell>
          <cell r="W152">
            <v>0</v>
          </cell>
          <cell r="X152">
            <v>0</v>
          </cell>
          <cell r="AA152">
            <v>0</v>
          </cell>
          <cell r="AB152">
            <v>0</v>
          </cell>
          <cell r="AE152">
            <v>0</v>
          </cell>
          <cell r="AF152">
            <v>0</v>
          </cell>
          <cell r="AJ152">
            <v>0</v>
          </cell>
        </row>
        <row r="153">
          <cell r="A153" t="str">
            <v>1020</v>
          </cell>
          <cell r="C153" t="str">
            <v>2.5.</v>
          </cell>
          <cell r="D153" t="str">
            <v xml:space="preserve">Страхування основних засобів та інше страхування </v>
          </cell>
          <cell r="E153" t="str">
            <v>1020</v>
          </cell>
          <cell r="F153">
            <v>0</v>
          </cell>
          <cell r="G153">
            <v>100</v>
          </cell>
          <cell r="H153">
            <v>0</v>
          </cell>
          <cell r="I153">
            <v>0</v>
          </cell>
          <cell r="J153">
            <v>0</v>
          </cell>
          <cell r="K153">
            <v>0</v>
          </cell>
          <cell r="M153">
            <v>0</v>
          </cell>
          <cell r="S153">
            <v>0</v>
          </cell>
          <cell r="T153">
            <v>0</v>
          </cell>
          <cell r="W153">
            <v>0</v>
          </cell>
          <cell r="X153">
            <v>0</v>
          </cell>
          <cell r="AA153">
            <v>0</v>
          </cell>
          <cell r="AB153">
            <v>0</v>
          </cell>
          <cell r="AE153">
            <v>0</v>
          </cell>
          <cell r="AF153">
            <v>0</v>
          </cell>
          <cell r="AJ153">
            <v>0</v>
          </cell>
        </row>
        <row r="154">
          <cell r="A154" t="str">
            <v>1001</v>
          </cell>
          <cell r="C154" t="str">
            <v>2.6.</v>
          </cell>
          <cell r="D154" t="str">
            <v>Витрати на утримання приміщень загальногосподарського використання, в т.ч.</v>
          </cell>
          <cell r="E154" t="str">
            <v>1001</v>
          </cell>
          <cell r="H154">
            <v>0</v>
          </cell>
          <cell r="I154">
            <v>0</v>
          </cell>
          <cell r="J154">
            <v>0</v>
          </cell>
          <cell r="K154">
            <v>0</v>
          </cell>
          <cell r="L154">
            <v>0</v>
          </cell>
          <cell r="M154">
            <v>0</v>
          </cell>
          <cell r="N154">
            <v>0</v>
          </cell>
          <cell r="O154">
            <v>0</v>
          </cell>
          <cell r="P154">
            <v>0</v>
          </cell>
          <cell r="Q154">
            <v>0</v>
          </cell>
          <cell r="R154">
            <v>0</v>
          </cell>
          <cell r="S154">
            <v>0</v>
          </cell>
          <cell r="T154">
            <v>0</v>
          </cell>
          <cell r="W154">
            <v>0</v>
          </cell>
          <cell r="X154">
            <v>0</v>
          </cell>
          <cell r="AA154">
            <v>0</v>
          </cell>
          <cell r="AB154">
            <v>0</v>
          </cell>
          <cell r="AE154">
            <v>0</v>
          </cell>
          <cell r="AF154">
            <v>0</v>
          </cell>
          <cell r="AJ154">
            <v>0</v>
          </cell>
        </row>
        <row r="155">
          <cell r="A155" t="str">
            <v>1031</v>
          </cell>
          <cell r="C155" t="str">
            <v>2.6.1.</v>
          </cell>
          <cell r="D155" t="str">
            <v>Опалення</v>
          </cell>
          <cell r="E155" t="str">
            <v>1031</v>
          </cell>
          <cell r="F155">
            <v>0</v>
          </cell>
          <cell r="G155">
            <v>100</v>
          </cell>
          <cell r="H155">
            <v>0</v>
          </cell>
          <cell r="I155">
            <v>0</v>
          </cell>
          <cell r="J155">
            <v>0</v>
          </cell>
          <cell r="K155">
            <v>0</v>
          </cell>
          <cell r="M155">
            <v>0</v>
          </cell>
          <cell r="S155">
            <v>0</v>
          </cell>
          <cell r="T155">
            <v>0</v>
          </cell>
          <cell r="W155">
            <v>0</v>
          </cell>
          <cell r="X155">
            <v>0</v>
          </cell>
          <cell r="AA155">
            <v>0</v>
          </cell>
          <cell r="AB155">
            <v>0</v>
          </cell>
          <cell r="AE155">
            <v>0</v>
          </cell>
          <cell r="AF155">
            <v>0</v>
          </cell>
          <cell r="AJ155">
            <v>0</v>
          </cell>
        </row>
        <row r="156">
          <cell r="A156" t="str">
            <v>1041</v>
          </cell>
          <cell r="C156" t="str">
            <v>2.6.2.</v>
          </cell>
          <cell r="D156" t="str">
            <v xml:space="preserve">Освітлення </v>
          </cell>
          <cell r="E156" t="str">
            <v>1041</v>
          </cell>
          <cell r="F156">
            <v>0</v>
          </cell>
          <cell r="G156">
            <v>100</v>
          </cell>
          <cell r="H156">
            <v>0</v>
          </cell>
          <cell r="I156">
            <v>0</v>
          </cell>
          <cell r="J156">
            <v>0</v>
          </cell>
          <cell r="K156">
            <v>0</v>
          </cell>
          <cell r="M156">
            <v>0</v>
          </cell>
          <cell r="S156">
            <v>0</v>
          </cell>
          <cell r="T156">
            <v>0</v>
          </cell>
          <cell r="W156">
            <v>0</v>
          </cell>
          <cell r="X156">
            <v>0</v>
          </cell>
          <cell r="AA156">
            <v>0</v>
          </cell>
          <cell r="AB156">
            <v>0</v>
          </cell>
          <cell r="AE156">
            <v>0</v>
          </cell>
          <cell r="AF156">
            <v>0</v>
          </cell>
          <cell r="AJ156">
            <v>0</v>
          </cell>
        </row>
        <row r="157">
          <cell r="A157" t="str">
            <v>1051</v>
          </cell>
          <cell r="C157" t="str">
            <v>2.6.3.</v>
          </cell>
          <cell r="D157" t="str">
            <v>Водопостачання, водовідведення</v>
          </cell>
          <cell r="E157" t="str">
            <v>1051</v>
          </cell>
          <cell r="F157">
            <v>0</v>
          </cell>
          <cell r="G157">
            <v>100</v>
          </cell>
          <cell r="H157">
            <v>0</v>
          </cell>
          <cell r="I157">
            <v>0</v>
          </cell>
          <cell r="J157">
            <v>0</v>
          </cell>
          <cell r="K157">
            <v>0</v>
          </cell>
          <cell r="M157">
            <v>0</v>
          </cell>
          <cell r="S157">
            <v>0</v>
          </cell>
          <cell r="T157">
            <v>0</v>
          </cell>
          <cell r="W157">
            <v>0</v>
          </cell>
          <cell r="X157">
            <v>0</v>
          </cell>
          <cell r="AA157">
            <v>0</v>
          </cell>
          <cell r="AB157">
            <v>0</v>
          </cell>
          <cell r="AE157">
            <v>0</v>
          </cell>
          <cell r="AF157">
            <v>0</v>
          </cell>
          <cell r="AJ157">
            <v>0</v>
          </cell>
        </row>
        <row r="158">
          <cell r="A158" t="str">
            <v>1062</v>
          </cell>
          <cell r="C158" t="str">
            <v>2.6.4.</v>
          </cell>
          <cell r="D158" t="str">
            <v>Витрати на сторожову та пожежну охорону</v>
          </cell>
          <cell r="E158" t="str">
            <v>1062</v>
          </cell>
          <cell r="F158">
            <v>0</v>
          </cell>
          <cell r="G158">
            <v>100</v>
          </cell>
          <cell r="H158">
            <v>0</v>
          </cell>
          <cell r="I158">
            <v>0</v>
          </cell>
          <cell r="J158">
            <v>0</v>
          </cell>
          <cell r="K158">
            <v>0</v>
          </cell>
          <cell r="M158">
            <v>0</v>
          </cell>
          <cell r="S158">
            <v>0</v>
          </cell>
          <cell r="T158">
            <v>0</v>
          </cell>
          <cell r="W158">
            <v>0</v>
          </cell>
          <cell r="X158">
            <v>0</v>
          </cell>
          <cell r="AA158">
            <v>0</v>
          </cell>
          <cell r="AB158">
            <v>0</v>
          </cell>
          <cell r="AE158">
            <v>0</v>
          </cell>
          <cell r="AF158">
            <v>0</v>
          </cell>
          <cell r="AJ158">
            <v>0</v>
          </cell>
        </row>
        <row r="159">
          <cell r="A159" t="str">
            <v>1061</v>
          </cell>
          <cell r="C159" t="str">
            <v>2.6.5.</v>
          </cell>
          <cell r="D159" t="str">
            <v>Інші витрати з  утримання приміщень</v>
          </cell>
          <cell r="E159" t="str">
            <v>1061</v>
          </cell>
          <cell r="G159">
            <v>100</v>
          </cell>
          <cell r="H159">
            <v>0</v>
          </cell>
          <cell r="I159">
            <v>0</v>
          </cell>
          <cell r="J159">
            <v>0</v>
          </cell>
          <cell r="K159">
            <v>0</v>
          </cell>
          <cell r="M159">
            <v>0</v>
          </cell>
          <cell r="S159">
            <v>0</v>
          </cell>
          <cell r="T159">
            <v>0</v>
          </cell>
          <cell r="W159">
            <v>0</v>
          </cell>
          <cell r="X159">
            <v>0</v>
          </cell>
          <cell r="AA159">
            <v>0</v>
          </cell>
          <cell r="AB159">
            <v>0</v>
          </cell>
          <cell r="AE159">
            <v>0</v>
          </cell>
          <cell r="AF159">
            <v>0</v>
          </cell>
          <cell r="AJ159">
            <v>0</v>
          </cell>
        </row>
        <row r="160">
          <cell r="A160" t="str">
            <v>1069</v>
          </cell>
          <cell r="C160" t="str">
            <v>2.7.</v>
          </cell>
          <cell r="D160" t="str">
            <v>Ремонт  основних засобів та  інших необоротних активів загальногосподарського використання,  в т.ч.</v>
          </cell>
          <cell r="E160" t="str">
            <v>1069</v>
          </cell>
          <cell r="H160">
            <v>0</v>
          </cell>
          <cell r="I160">
            <v>0</v>
          </cell>
          <cell r="J160">
            <v>0</v>
          </cell>
          <cell r="K160">
            <v>0</v>
          </cell>
          <cell r="L160">
            <v>0</v>
          </cell>
          <cell r="M160">
            <v>0</v>
          </cell>
          <cell r="N160">
            <v>0</v>
          </cell>
          <cell r="O160">
            <v>0</v>
          </cell>
          <cell r="P160">
            <v>0</v>
          </cell>
          <cell r="Q160">
            <v>0</v>
          </cell>
          <cell r="R160">
            <v>0</v>
          </cell>
          <cell r="S160">
            <v>0</v>
          </cell>
          <cell r="T160">
            <v>0</v>
          </cell>
          <cell r="W160">
            <v>0</v>
          </cell>
          <cell r="X160">
            <v>0</v>
          </cell>
          <cell r="AA160">
            <v>0</v>
          </cell>
          <cell r="AB160">
            <v>0</v>
          </cell>
          <cell r="AE160">
            <v>0</v>
          </cell>
          <cell r="AF160">
            <v>0</v>
          </cell>
          <cell r="AJ160">
            <v>0</v>
          </cell>
        </row>
        <row r="161">
          <cell r="A161" t="str">
            <v>1073</v>
          </cell>
          <cell r="C161" t="str">
            <v>2.7.1.</v>
          </cell>
          <cell r="D161" t="str">
            <v>Ремонт основних засобів     підрядним способом (рах.920/02)</v>
          </cell>
          <cell r="E161" t="str">
            <v>1073</v>
          </cell>
          <cell r="F161">
            <v>0</v>
          </cell>
          <cell r="G161">
            <v>100</v>
          </cell>
          <cell r="H161">
            <v>0</v>
          </cell>
          <cell r="I161">
            <v>0</v>
          </cell>
          <cell r="J161">
            <v>0</v>
          </cell>
          <cell r="K161">
            <v>0</v>
          </cell>
          <cell r="M161">
            <v>0</v>
          </cell>
          <cell r="S161">
            <v>0</v>
          </cell>
          <cell r="T161">
            <v>0</v>
          </cell>
          <cell r="W161">
            <v>0</v>
          </cell>
          <cell r="X161">
            <v>0</v>
          </cell>
          <cell r="AA161">
            <v>0</v>
          </cell>
          <cell r="AB161">
            <v>0</v>
          </cell>
          <cell r="AE161">
            <v>0</v>
          </cell>
          <cell r="AF161">
            <v>0</v>
          </cell>
          <cell r="AJ161">
            <v>0</v>
          </cell>
        </row>
        <row r="162">
          <cell r="A162" t="str">
            <v>1074</v>
          </cell>
          <cell r="C162" t="str">
            <v>2.7.2.</v>
          </cell>
          <cell r="D162" t="str">
            <v>Ремонт основних засобів     господарським способом (рах.920/03)</v>
          </cell>
          <cell r="E162" t="str">
            <v>1074</v>
          </cell>
          <cell r="F162">
            <v>0</v>
          </cell>
          <cell r="G162">
            <v>100</v>
          </cell>
          <cell r="H162">
            <v>0</v>
          </cell>
          <cell r="I162">
            <v>0</v>
          </cell>
          <cell r="J162">
            <v>0</v>
          </cell>
          <cell r="K162">
            <v>0</v>
          </cell>
          <cell r="M162">
            <v>0</v>
          </cell>
          <cell r="S162">
            <v>0</v>
          </cell>
          <cell r="T162">
            <v>0</v>
          </cell>
          <cell r="W162">
            <v>0</v>
          </cell>
          <cell r="X162">
            <v>0</v>
          </cell>
          <cell r="AA162">
            <v>0</v>
          </cell>
          <cell r="AB162">
            <v>0</v>
          </cell>
          <cell r="AE162">
            <v>0</v>
          </cell>
          <cell r="AF162">
            <v>0</v>
          </cell>
          <cell r="AJ162">
            <v>0</v>
          </cell>
        </row>
        <row r="163">
          <cell r="A163" t="str">
            <v>1075</v>
          </cell>
          <cell r="C163" t="str">
            <v>2.7.3.</v>
          </cell>
          <cell r="D163" t="str">
            <v>Ремонт малоцінних необоротних матеріальних активів</v>
          </cell>
          <cell r="E163" t="str">
            <v>1075</v>
          </cell>
          <cell r="F163">
            <v>0</v>
          </cell>
          <cell r="G163">
            <v>100</v>
          </cell>
          <cell r="H163">
            <v>0</v>
          </cell>
          <cell r="I163">
            <v>0</v>
          </cell>
          <cell r="J163">
            <v>0</v>
          </cell>
          <cell r="K163">
            <v>0</v>
          </cell>
          <cell r="M163">
            <v>0</v>
          </cell>
          <cell r="S163">
            <v>0</v>
          </cell>
          <cell r="T163">
            <v>0</v>
          </cell>
          <cell r="W163">
            <v>0</v>
          </cell>
          <cell r="X163">
            <v>0</v>
          </cell>
          <cell r="AA163">
            <v>0</v>
          </cell>
          <cell r="AB163">
            <v>0</v>
          </cell>
          <cell r="AE163">
            <v>0</v>
          </cell>
          <cell r="AF163">
            <v>0</v>
          </cell>
          <cell r="AJ163">
            <v>0</v>
          </cell>
        </row>
        <row r="164">
          <cell r="A164" t="str">
            <v>1100</v>
          </cell>
          <cell r="C164" t="str">
            <v>2.8.</v>
          </cell>
          <cell r="D164" t="str">
            <v>Винагороди за професійні послуги в т.ч.</v>
          </cell>
          <cell r="E164" t="str">
            <v>1100</v>
          </cell>
          <cell r="H164">
            <v>7.4</v>
          </cell>
          <cell r="I164">
            <v>67</v>
          </cell>
          <cell r="J164">
            <v>41</v>
          </cell>
          <cell r="K164">
            <v>32.1</v>
          </cell>
          <cell r="L164">
            <v>25</v>
          </cell>
          <cell r="M164">
            <v>37</v>
          </cell>
          <cell r="N164">
            <v>9.3000000000000007</v>
          </cell>
          <cell r="O164">
            <v>9.1999999999999993</v>
          </cell>
          <cell r="P164">
            <v>9.1999999999999993</v>
          </cell>
          <cell r="Q164">
            <v>9.3000000000000007</v>
          </cell>
          <cell r="R164">
            <v>0</v>
          </cell>
          <cell r="S164">
            <v>4.9000000000000004</v>
          </cell>
          <cell r="T164">
            <v>9.3000000000000007</v>
          </cell>
          <cell r="U164">
            <v>3.5</v>
          </cell>
          <cell r="V164">
            <v>4</v>
          </cell>
          <cell r="W164">
            <v>1.8</v>
          </cell>
          <cell r="X164">
            <v>9.1999999999999993</v>
          </cell>
          <cell r="Y164">
            <v>3</v>
          </cell>
          <cell r="Z164">
            <v>3.1</v>
          </cell>
          <cell r="AA164">
            <v>3.1</v>
          </cell>
          <cell r="AB164">
            <v>9.1999999999999993</v>
          </cell>
          <cell r="AC164">
            <v>3</v>
          </cell>
          <cell r="AD164">
            <v>3.1</v>
          </cell>
          <cell r="AE164">
            <v>3.1</v>
          </cell>
          <cell r="AF164">
            <v>9.3000000000000007</v>
          </cell>
          <cell r="AG164">
            <v>3.1</v>
          </cell>
          <cell r="AH164">
            <v>3.1</v>
          </cell>
          <cell r="AI164">
            <v>3.1</v>
          </cell>
          <cell r="AJ164">
            <v>37</v>
          </cell>
        </row>
        <row r="165">
          <cell r="A165" t="str">
            <v>1110</v>
          </cell>
          <cell r="B165" t="str">
            <v>А</v>
          </cell>
          <cell r="C165" t="str">
            <v>2.8.1.</v>
          </cell>
          <cell r="D165" t="str">
            <v>Юридичні, аудиторські, експертні послуги тощо</v>
          </cell>
          <cell r="E165" t="str">
            <v>1110</v>
          </cell>
          <cell r="F165">
            <v>50</v>
          </cell>
          <cell r="G165">
            <v>50</v>
          </cell>
          <cell r="H165">
            <v>7.4</v>
          </cell>
          <cell r="I165">
            <v>67</v>
          </cell>
          <cell r="J165">
            <v>41</v>
          </cell>
          <cell r="K165">
            <v>32.1</v>
          </cell>
          <cell r="L165">
            <v>25</v>
          </cell>
          <cell r="M165">
            <v>37</v>
          </cell>
          <cell r="N165">
            <v>9.3000000000000007</v>
          </cell>
          <cell r="O165">
            <v>9.1999999999999993</v>
          </cell>
          <cell r="P165">
            <v>9.1999999999999993</v>
          </cell>
          <cell r="Q165">
            <v>9.3000000000000007</v>
          </cell>
          <cell r="S165">
            <v>4.9000000000000004</v>
          </cell>
          <cell r="T165">
            <v>9.3000000000000007</v>
          </cell>
          <cell r="U165">
            <v>3.5</v>
          </cell>
          <cell r="V165">
            <v>4</v>
          </cell>
          <cell r="W165">
            <v>1.8</v>
          </cell>
          <cell r="X165">
            <v>9.1999999999999993</v>
          </cell>
          <cell r="Y165">
            <v>3</v>
          </cell>
          <cell r="Z165">
            <v>3.1</v>
          </cell>
          <cell r="AA165">
            <v>3.1</v>
          </cell>
          <cell r="AB165">
            <v>9.1999999999999993</v>
          </cell>
          <cell r="AC165">
            <v>3</v>
          </cell>
          <cell r="AD165">
            <v>3.1</v>
          </cell>
          <cell r="AE165">
            <v>3.1</v>
          </cell>
          <cell r="AF165">
            <v>9.3000000000000007</v>
          </cell>
          <cell r="AG165">
            <v>3.1</v>
          </cell>
          <cell r="AH165">
            <v>3.1</v>
          </cell>
          <cell r="AI165">
            <v>3.1</v>
          </cell>
          <cell r="AJ165">
            <v>37</v>
          </cell>
        </row>
        <row r="166">
          <cell r="A166" t="str">
            <v>1111</v>
          </cell>
          <cell r="C166" t="str">
            <v>2.8.2.</v>
          </cell>
          <cell r="D166" t="str">
            <v>Інші винагороди за професійні послуги</v>
          </cell>
          <cell r="E166" t="str">
            <v>1111</v>
          </cell>
          <cell r="F166">
            <v>0</v>
          </cell>
          <cell r="G166">
            <v>100</v>
          </cell>
          <cell r="H166">
            <v>0</v>
          </cell>
          <cell r="I166">
            <v>0</v>
          </cell>
          <cell r="J166">
            <v>0</v>
          </cell>
          <cell r="K166">
            <v>0</v>
          </cell>
          <cell r="M166">
            <v>0</v>
          </cell>
          <cell r="S166">
            <v>0</v>
          </cell>
          <cell r="T166">
            <v>0</v>
          </cell>
          <cell r="W166">
            <v>0</v>
          </cell>
          <cell r="X166">
            <v>0</v>
          </cell>
          <cell r="AA166">
            <v>0</v>
          </cell>
          <cell r="AB166">
            <v>0</v>
          </cell>
          <cell r="AE166">
            <v>0</v>
          </cell>
          <cell r="AF166">
            <v>0</v>
          </cell>
          <cell r="AI166">
            <v>0</v>
          </cell>
          <cell r="AJ166">
            <v>0</v>
          </cell>
        </row>
        <row r="167">
          <cell r="A167" t="str">
            <v>1120</v>
          </cell>
          <cell r="C167" t="str">
            <v>2.9.</v>
          </cell>
          <cell r="D167" t="str">
            <v>Витрати на зв'язок (поштові, телеграфні, телефонні, факс тощо)</v>
          </cell>
          <cell r="E167" t="str">
            <v>1120</v>
          </cell>
          <cell r="F167">
            <v>0</v>
          </cell>
          <cell r="G167">
            <v>100</v>
          </cell>
          <cell r="H167">
            <v>0</v>
          </cell>
          <cell r="I167">
            <v>0</v>
          </cell>
          <cell r="J167">
            <v>0</v>
          </cell>
          <cell r="K167">
            <v>0</v>
          </cell>
          <cell r="M167">
            <v>0</v>
          </cell>
          <cell r="S167">
            <v>0</v>
          </cell>
          <cell r="T167">
            <v>0</v>
          </cell>
          <cell r="W167">
            <v>0</v>
          </cell>
          <cell r="X167">
            <v>0</v>
          </cell>
          <cell r="AA167">
            <v>0</v>
          </cell>
          <cell r="AB167">
            <v>0</v>
          </cell>
          <cell r="AE167">
            <v>0</v>
          </cell>
          <cell r="AF167">
            <v>0</v>
          </cell>
          <cell r="AI167">
            <v>0</v>
          </cell>
          <cell r="AJ167">
            <v>0</v>
          </cell>
        </row>
        <row r="168">
          <cell r="A168" t="str">
            <v>1130</v>
          </cell>
          <cell r="C168" t="str">
            <v>2.10.</v>
          </cell>
          <cell r="D168" t="str">
            <v xml:space="preserve">Амортизація основних засобів </v>
          </cell>
          <cell r="E168" t="str">
            <v>1130</v>
          </cell>
          <cell r="F168">
            <v>0</v>
          </cell>
          <cell r="G168">
            <v>100</v>
          </cell>
          <cell r="H168">
            <v>0</v>
          </cell>
          <cell r="I168">
            <v>0</v>
          </cell>
          <cell r="J168">
            <v>0</v>
          </cell>
          <cell r="K168">
            <v>0</v>
          </cell>
          <cell r="M168">
            <v>0</v>
          </cell>
          <cell r="S168">
            <v>0</v>
          </cell>
          <cell r="T168">
            <v>0</v>
          </cell>
          <cell r="W168">
            <v>0</v>
          </cell>
          <cell r="X168">
            <v>0</v>
          </cell>
          <cell r="AA168">
            <v>0</v>
          </cell>
          <cell r="AB168">
            <v>0</v>
          </cell>
          <cell r="AE168">
            <v>0</v>
          </cell>
          <cell r="AF168">
            <v>0</v>
          </cell>
          <cell r="AI168">
            <v>0</v>
          </cell>
          <cell r="AJ168">
            <v>0</v>
          </cell>
        </row>
        <row r="169">
          <cell r="A169" t="str">
            <v>1140</v>
          </cell>
          <cell r="C169" t="str">
            <v>2.11.</v>
          </cell>
          <cell r="D169" t="str">
            <v>Амортизація інших необоротних матеріальних активів</v>
          </cell>
          <cell r="E169" t="str">
            <v>1140</v>
          </cell>
          <cell r="F169">
            <v>0</v>
          </cell>
          <cell r="G169">
            <v>100</v>
          </cell>
          <cell r="H169">
            <v>0</v>
          </cell>
          <cell r="I169">
            <v>0</v>
          </cell>
          <cell r="J169">
            <v>0</v>
          </cell>
          <cell r="K169">
            <v>0</v>
          </cell>
          <cell r="M169">
            <v>0</v>
          </cell>
          <cell r="S169">
            <v>0</v>
          </cell>
          <cell r="T169">
            <v>0</v>
          </cell>
          <cell r="W169">
            <v>0</v>
          </cell>
          <cell r="X169">
            <v>0</v>
          </cell>
          <cell r="AA169">
            <v>0</v>
          </cell>
          <cell r="AB169">
            <v>0</v>
          </cell>
          <cell r="AE169">
            <v>0</v>
          </cell>
          <cell r="AF169">
            <v>0</v>
          </cell>
          <cell r="AI169">
            <v>0</v>
          </cell>
          <cell r="AJ169">
            <v>0</v>
          </cell>
        </row>
        <row r="170">
          <cell r="A170" t="str">
            <v>1150</v>
          </cell>
          <cell r="C170" t="str">
            <v>2.12.</v>
          </cell>
          <cell r="D170" t="str">
            <v xml:space="preserve">Амортизація нематеріальних активів </v>
          </cell>
          <cell r="E170" t="str">
            <v>1150</v>
          </cell>
          <cell r="F170">
            <v>0</v>
          </cell>
          <cell r="G170">
            <v>100</v>
          </cell>
          <cell r="H170">
            <v>0</v>
          </cell>
          <cell r="I170">
            <v>0</v>
          </cell>
          <cell r="J170">
            <v>0</v>
          </cell>
          <cell r="K170">
            <v>0</v>
          </cell>
          <cell r="M170">
            <v>0</v>
          </cell>
          <cell r="S170">
            <v>0</v>
          </cell>
          <cell r="T170">
            <v>0</v>
          </cell>
          <cell r="W170">
            <v>0</v>
          </cell>
          <cell r="X170">
            <v>0</v>
          </cell>
          <cell r="AA170">
            <v>0</v>
          </cell>
          <cell r="AB170">
            <v>0</v>
          </cell>
          <cell r="AE170">
            <v>0</v>
          </cell>
          <cell r="AF170">
            <v>0</v>
          </cell>
          <cell r="AI170">
            <v>0</v>
          </cell>
          <cell r="AJ170">
            <v>0</v>
          </cell>
        </row>
        <row r="171">
          <cell r="A171" t="str">
            <v>1160</v>
          </cell>
          <cell r="B171" t="str">
            <v>А</v>
          </cell>
          <cell r="C171" t="str">
            <v>2.13.</v>
          </cell>
          <cell r="D171" t="str">
            <v>Витрати на врегулювання спорів у судових органах</v>
          </cell>
          <cell r="E171" t="str">
            <v>1160</v>
          </cell>
          <cell r="F171">
            <v>0</v>
          </cell>
          <cell r="G171">
            <v>100</v>
          </cell>
          <cell r="H171">
            <v>3.5</v>
          </cell>
          <cell r="I171">
            <v>3</v>
          </cell>
          <cell r="J171">
            <v>6</v>
          </cell>
          <cell r="K171">
            <v>2</v>
          </cell>
          <cell r="L171">
            <v>3</v>
          </cell>
          <cell r="M171">
            <v>3</v>
          </cell>
          <cell r="N171">
            <v>1</v>
          </cell>
          <cell r="P171">
            <v>1</v>
          </cell>
          <cell r="Q171">
            <v>1</v>
          </cell>
          <cell r="S171">
            <v>1</v>
          </cell>
          <cell r="T171">
            <v>1</v>
          </cell>
          <cell r="U171">
            <v>0.5</v>
          </cell>
          <cell r="W171">
            <v>0.5</v>
          </cell>
          <cell r="X171">
            <v>0</v>
          </cell>
          <cell r="AA171">
            <v>0</v>
          </cell>
          <cell r="AB171">
            <v>1</v>
          </cell>
          <cell r="AD171">
            <v>0.5</v>
          </cell>
          <cell r="AE171">
            <v>0.5</v>
          </cell>
          <cell r="AF171">
            <v>1</v>
          </cell>
          <cell r="AG171">
            <v>0.5</v>
          </cell>
          <cell r="AH171">
            <v>0.5</v>
          </cell>
          <cell r="AI171">
            <v>0</v>
          </cell>
          <cell r="AJ171">
            <v>3</v>
          </cell>
        </row>
        <row r="172">
          <cell r="A172" t="str">
            <v>1170</v>
          </cell>
          <cell r="C172" t="str">
            <v>2.14.</v>
          </cell>
          <cell r="D172" t="str">
            <v>Плата за розрахунково-касове обслуговування та інші послуги банків</v>
          </cell>
          <cell r="E172" t="str">
            <v>1170</v>
          </cell>
          <cell r="F172">
            <v>0</v>
          </cell>
          <cell r="G172">
            <v>100</v>
          </cell>
          <cell r="H172">
            <v>0</v>
          </cell>
          <cell r="I172">
            <v>0</v>
          </cell>
          <cell r="J172">
            <v>0</v>
          </cell>
          <cell r="K172">
            <v>0</v>
          </cell>
          <cell r="M172">
            <v>0</v>
          </cell>
          <cell r="S172">
            <v>0</v>
          </cell>
          <cell r="T172">
            <v>0</v>
          </cell>
          <cell r="W172">
            <v>0</v>
          </cell>
          <cell r="X172">
            <v>0</v>
          </cell>
          <cell r="AA172">
            <v>0</v>
          </cell>
          <cell r="AB172">
            <v>0</v>
          </cell>
          <cell r="AE172">
            <v>0</v>
          </cell>
          <cell r="AF172">
            <v>0</v>
          </cell>
          <cell r="AI172">
            <v>0</v>
          </cell>
          <cell r="AJ172">
            <v>0</v>
          </cell>
        </row>
        <row r="173">
          <cell r="A173" t="str">
            <v>1180</v>
          </cell>
          <cell r="C173" t="str">
            <v>2.15.</v>
          </cell>
          <cell r="D173" t="str">
            <v>Інші витрати загальногосподарського призначення,в т.ч.</v>
          </cell>
          <cell r="E173" t="str">
            <v>1180</v>
          </cell>
          <cell r="H173">
            <v>0</v>
          </cell>
          <cell r="I173">
            <v>0</v>
          </cell>
          <cell r="J173">
            <v>0</v>
          </cell>
          <cell r="K173">
            <v>0.1</v>
          </cell>
          <cell r="L173">
            <v>0</v>
          </cell>
          <cell r="M173">
            <v>0</v>
          </cell>
          <cell r="N173">
            <v>0</v>
          </cell>
          <cell r="O173">
            <v>0</v>
          </cell>
          <cell r="P173">
            <v>0</v>
          </cell>
          <cell r="Q173">
            <v>0</v>
          </cell>
          <cell r="R173">
            <v>0</v>
          </cell>
          <cell r="S173">
            <v>-0.1</v>
          </cell>
          <cell r="T173">
            <v>0</v>
          </cell>
          <cell r="W173">
            <v>0</v>
          </cell>
          <cell r="X173">
            <v>0</v>
          </cell>
          <cell r="AA173">
            <v>0</v>
          </cell>
          <cell r="AB173">
            <v>0</v>
          </cell>
          <cell r="AE173">
            <v>0</v>
          </cell>
          <cell r="AF173">
            <v>0</v>
          </cell>
          <cell r="AI173">
            <v>0</v>
          </cell>
          <cell r="AJ173">
            <v>0</v>
          </cell>
        </row>
        <row r="174">
          <cell r="A174" t="str">
            <v>1190</v>
          </cell>
          <cell r="B174">
            <v>0</v>
          </cell>
          <cell r="C174" t="str">
            <v>2.15.1.</v>
          </cell>
          <cell r="D174" t="str">
            <v>Канцелярські витрати, поліграфічні послуги тощо</v>
          </cell>
          <cell r="E174" t="str">
            <v>1190</v>
          </cell>
          <cell r="F174">
            <v>0</v>
          </cell>
          <cell r="G174">
            <v>100</v>
          </cell>
          <cell r="H174">
            <v>0</v>
          </cell>
          <cell r="I174">
            <v>0</v>
          </cell>
          <cell r="J174">
            <v>0</v>
          </cell>
          <cell r="K174">
            <v>0</v>
          </cell>
          <cell r="M174">
            <v>0</v>
          </cell>
          <cell r="S174">
            <v>0</v>
          </cell>
          <cell r="T174">
            <v>0</v>
          </cell>
          <cell r="W174">
            <v>0</v>
          </cell>
          <cell r="X174">
            <v>0</v>
          </cell>
          <cell r="AA174">
            <v>0</v>
          </cell>
          <cell r="AB174">
            <v>0</v>
          </cell>
          <cell r="AE174">
            <v>0</v>
          </cell>
          <cell r="AF174">
            <v>0</v>
          </cell>
          <cell r="AI174">
            <v>0</v>
          </cell>
          <cell r="AJ174">
            <v>0</v>
          </cell>
        </row>
        <row r="175">
          <cell r="A175" t="str">
            <v>1200</v>
          </cell>
          <cell r="B175">
            <v>0</v>
          </cell>
          <cell r="C175" t="str">
            <v>2.15.2.</v>
          </cell>
          <cell r="D175" t="str">
            <v>Підготовка та перепідготовка кадрів</v>
          </cell>
          <cell r="E175" t="str">
            <v>1200</v>
          </cell>
          <cell r="F175">
            <v>0</v>
          </cell>
          <cell r="G175">
            <v>100</v>
          </cell>
          <cell r="H175">
            <v>0</v>
          </cell>
          <cell r="I175">
            <v>0</v>
          </cell>
          <cell r="J175">
            <v>0</v>
          </cell>
          <cell r="K175">
            <v>0</v>
          </cell>
          <cell r="M175">
            <v>0</v>
          </cell>
          <cell r="S175">
            <v>0</v>
          </cell>
          <cell r="T175">
            <v>0</v>
          </cell>
          <cell r="W175">
            <v>0</v>
          </cell>
          <cell r="X175">
            <v>0</v>
          </cell>
          <cell r="AA175">
            <v>0</v>
          </cell>
          <cell r="AB175">
            <v>0</v>
          </cell>
          <cell r="AE175">
            <v>0</v>
          </cell>
          <cell r="AF175">
            <v>0</v>
          </cell>
          <cell r="AI175">
            <v>0</v>
          </cell>
          <cell r="AJ175">
            <v>0</v>
          </cell>
        </row>
        <row r="176">
          <cell r="A176" t="str">
            <v>1201</v>
          </cell>
          <cell r="C176" t="str">
            <v>2.15.3.</v>
          </cell>
          <cell r="D176" t="str">
            <v>Відрахування на соціальні заходи</v>
          </cell>
          <cell r="E176" t="str">
            <v>1201</v>
          </cell>
          <cell r="F176">
            <v>0</v>
          </cell>
          <cell r="G176">
            <v>100</v>
          </cell>
          <cell r="H176">
            <v>0</v>
          </cell>
          <cell r="I176">
            <v>0</v>
          </cell>
          <cell r="J176">
            <v>0</v>
          </cell>
          <cell r="K176">
            <v>0</v>
          </cell>
          <cell r="M176">
            <v>0</v>
          </cell>
          <cell r="S176">
            <v>0</v>
          </cell>
          <cell r="T176">
            <v>0</v>
          </cell>
          <cell r="W176">
            <v>0</v>
          </cell>
          <cell r="X176">
            <v>0</v>
          </cell>
          <cell r="AA176">
            <v>0</v>
          </cell>
          <cell r="AB176">
            <v>0</v>
          </cell>
          <cell r="AE176">
            <v>0</v>
          </cell>
          <cell r="AF176">
            <v>0</v>
          </cell>
          <cell r="AI176">
            <v>0</v>
          </cell>
          <cell r="AJ176">
            <v>0</v>
          </cell>
        </row>
        <row r="177">
          <cell r="A177" t="str">
            <v>1210</v>
          </cell>
          <cell r="B177">
            <v>0</v>
          </cell>
          <cell r="C177" t="str">
            <v>2.15.4.</v>
          </cell>
          <cell r="D177" t="str">
            <v>Інформаційно-обчислювальні послуги</v>
          </cell>
          <cell r="E177" t="str">
            <v>1210</v>
          </cell>
          <cell r="F177">
            <v>0</v>
          </cell>
          <cell r="G177">
            <v>100</v>
          </cell>
          <cell r="H177">
            <v>0</v>
          </cell>
          <cell r="I177">
            <v>0</v>
          </cell>
          <cell r="J177">
            <v>0</v>
          </cell>
          <cell r="K177">
            <v>0</v>
          </cell>
          <cell r="M177">
            <v>0</v>
          </cell>
          <cell r="S177">
            <v>0</v>
          </cell>
          <cell r="T177">
            <v>0</v>
          </cell>
          <cell r="W177">
            <v>0</v>
          </cell>
          <cell r="X177">
            <v>0</v>
          </cell>
          <cell r="AA177">
            <v>0</v>
          </cell>
          <cell r="AB177">
            <v>0</v>
          </cell>
          <cell r="AE177">
            <v>0</v>
          </cell>
          <cell r="AF177">
            <v>0</v>
          </cell>
          <cell r="AI177">
            <v>0</v>
          </cell>
          <cell r="AJ177">
            <v>0</v>
          </cell>
        </row>
        <row r="178">
          <cell r="A178" t="str">
            <v>1220</v>
          </cell>
          <cell r="B178">
            <v>0</v>
          </cell>
          <cell r="C178" t="str">
            <v>2.15.5.</v>
          </cell>
          <cell r="D178" t="str">
            <v>Техлітература</v>
          </cell>
          <cell r="E178" t="str">
            <v>1220</v>
          </cell>
          <cell r="F178">
            <v>0</v>
          </cell>
          <cell r="G178">
            <v>100</v>
          </cell>
          <cell r="H178">
            <v>0</v>
          </cell>
          <cell r="I178">
            <v>0</v>
          </cell>
          <cell r="J178">
            <v>0</v>
          </cell>
          <cell r="K178">
            <v>0</v>
          </cell>
          <cell r="M178">
            <v>0</v>
          </cell>
          <cell r="S178">
            <v>0</v>
          </cell>
          <cell r="T178">
            <v>0</v>
          </cell>
          <cell r="W178">
            <v>0</v>
          </cell>
          <cell r="X178">
            <v>0</v>
          </cell>
          <cell r="AA178">
            <v>0</v>
          </cell>
          <cell r="AB178">
            <v>0</v>
          </cell>
          <cell r="AE178">
            <v>0</v>
          </cell>
          <cell r="AF178">
            <v>0</v>
          </cell>
          <cell r="AI178">
            <v>0</v>
          </cell>
          <cell r="AJ178">
            <v>0</v>
          </cell>
        </row>
        <row r="179">
          <cell r="A179" t="str">
            <v>1230</v>
          </cell>
          <cell r="B179">
            <v>0</v>
          </cell>
          <cell r="C179" t="str">
            <v>2.15.6.</v>
          </cell>
          <cell r="D179" t="str">
            <v>Транспортні послуги</v>
          </cell>
          <cell r="E179" t="str">
            <v>1230</v>
          </cell>
          <cell r="F179">
            <v>0</v>
          </cell>
          <cell r="G179">
            <v>100</v>
          </cell>
          <cell r="H179">
            <v>0</v>
          </cell>
          <cell r="I179">
            <v>0</v>
          </cell>
          <cell r="J179">
            <v>0</v>
          </cell>
          <cell r="K179">
            <v>0</v>
          </cell>
          <cell r="M179">
            <v>0</v>
          </cell>
          <cell r="S179">
            <v>0</v>
          </cell>
          <cell r="T179">
            <v>0</v>
          </cell>
          <cell r="W179">
            <v>0</v>
          </cell>
          <cell r="X179">
            <v>0</v>
          </cell>
          <cell r="AA179">
            <v>0</v>
          </cell>
          <cell r="AB179">
            <v>0</v>
          </cell>
          <cell r="AE179">
            <v>0</v>
          </cell>
          <cell r="AF179">
            <v>0</v>
          </cell>
          <cell r="AI179">
            <v>0</v>
          </cell>
          <cell r="AJ179">
            <v>0</v>
          </cell>
        </row>
        <row r="180">
          <cell r="A180" t="str">
            <v>1240</v>
          </cell>
          <cell r="B180">
            <v>0</v>
          </cell>
          <cell r="C180" t="str">
            <v>2.15.7.</v>
          </cell>
          <cell r="D180" t="str">
            <v>Витрати на цивільну оборону</v>
          </cell>
          <cell r="E180" t="str">
            <v>1240</v>
          </cell>
          <cell r="F180">
            <v>0</v>
          </cell>
          <cell r="G180">
            <v>100</v>
          </cell>
          <cell r="H180">
            <v>0</v>
          </cell>
          <cell r="I180">
            <v>0</v>
          </cell>
          <cell r="J180">
            <v>0</v>
          </cell>
          <cell r="K180">
            <v>0</v>
          </cell>
          <cell r="M180">
            <v>0</v>
          </cell>
          <cell r="S180">
            <v>0</v>
          </cell>
          <cell r="T180">
            <v>0</v>
          </cell>
          <cell r="W180">
            <v>0</v>
          </cell>
          <cell r="X180">
            <v>0</v>
          </cell>
          <cell r="AA180">
            <v>0</v>
          </cell>
          <cell r="AB180">
            <v>0</v>
          </cell>
          <cell r="AE180">
            <v>0</v>
          </cell>
          <cell r="AF180">
            <v>0</v>
          </cell>
          <cell r="AI180">
            <v>0</v>
          </cell>
          <cell r="AJ180">
            <v>0</v>
          </cell>
        </row>
        <row r="181">
          <cell r="A181" t="str">
            <v>1251</v>
          </cell>
          <cell r="C181" t="str">
            <v>2.15.8.</v>
          </cell>
          <cell r="D181" t="str">
            <v xml:space="preserve">Експлуатація та технічне обслуговування основних засобів та інших необоротних активів  </v>
          </cell>
          <cell r="E181" t="str">
            <v>1251</v>
          </cell>
          <cell r="G181">
            <v>100</v>
          </cell>
          <cell r="H181">
            <v>0</v>
          </cell>
          <cell r="I181">
            <v>0</v>
          </cell>
          <cell r="J181">
            <v>0</v>
          </cell>
          <cell r="K181">
            <v>0</v>
          </cell>
          <cell r="M181">
            <v>0</v>
          </cell>
          <cell r="S181">
            <v>0</v>
          </cell>
          <cell r="T181">
            <v>0</v>
          </cell>
          <cell r="W181">
            <v>0</v>
          </cell>
          <cell r="X181">
            <v>0</v>
          </cell>
          <cell r="AA181">
            <v>0</v>
          </cell>
          <cell r="AB181">
            <v>0</v>
          </cell>
          <cell r="AE181">
            <v>0</v>
          </cell>
          <cell r="AF181">
            <v>0</v>
          </cell>
          <cell r="AI181">
            <v>0</v>
          </cell>
          <cell r="AJ181">
            <v>0</v>
          </cell>
        </row>
        <row r="182">
          <cell r="A182" t="str">
            <v>1260</v>
          </cell>
          <cell r="B182">
            <v>0</v>
          </cell>
          <cell r="C182" t="str">
            <v>2.15.9.</v>
          </cell>
          <cell r="D182" t="str">
            <v>Плата за землю</v>
          </cell>
          <cell r="E182" t="str">
            <v>1260</v>
          </cell>
          <cell r="F182">
            <v>0</v>
          </cell>
          <cell r="G182">
            <v>100</v>
          </cell>
          <cell r="H182">
            <v>0</v>
          </cell>
          <cell r="I182">
            <v>0</v>
          </cell>
          <cell r="J182">
            <v>0</v>
          </cell>
          <cell r="K182">
            <v>0</v>
          </cell>
          <cell r="M182">
            <v>0</v>
          </cell>
          <cell r="S182">
            <v>0</v>
          </cell>
          <cell r="T182">
            <v>0</v>
          </cell>
          <cell r="W182">
            <v>0</v>
          </cell>
          <cell r="X182">
            <v>0</v>
          </cell>
          <cell r="AA182">
            <v>0</v>
          </cell>
          <cell r="AB182">
            <v>0</v>
          </cell>
          <cell r="AE182">
            <v>0</v>
          </cell>
          <cell r="AF182">
            <v>0</v>
          </cell>
          <cell r="AI182">
            <v>0</v>
          </cell>
          <cell r="AJ182">
            <v>0</v>
          </cell>
        </row>
        <row r="183">
          <cell r="A183" t="str">
            <v>1270</v>
          </cell>
          <cell r="B183">
            <v>0</v>
          </cell>
          <cell r="C183" t="str">
            <v>2.15.10.</v>
          </cell>
          <cell r="D183" t="str">
            <v>Комунальний податок</v>
          </cell>
          <cell r="E183" t="str">
            <v>1270</v>
          </cell>
          <cell r="F183">
            <v>0</v>
          </cell>
          <cell r="G183">
            <v>100</v>
          </cell>
          <cell r="H183">
            <v>0</v>
          </cell>
          <cell r="I183">
            <v>0</v>
          </cell>
          <cell r="J183">
            <v>0</v>
          </cell>
          <cell r="K183">
            <v>0</v>
          </cell>
          <cell r="M183">
            <v>0</v>
          </cell>
          <cell r="S183">
            <v>0</v>
          </cell>
          <cell r="T183">
            <v>0</v>
          </cell>
          <cell r="W183">
            <v>0</v>
          </cell>
          <cell r="X183">
            <v>0</v>
          </cell>
          <cell r="AA183">
            <v>0</v>
          </cell>
          <cell r="AB183">
            <v>0</v>
          </cell>
          <cell r="AE183">
            <v>0</v>
          </cell>
          <cell r="AF183">
            <v>0</v>
          </cell>
          <cell r="AI183">
            <v>0</v>
          </cell>
          <cell r="AJ183">
            <v>0</v>
          </cell>
        </row>
        <row r="184">
          <cell r="A184" t="str">
            <v>1280</v>
          </cell>
          <cell r="B184">
            <v>0</v>
          </cell>
          <cell r="C184" t="str">
            <v>2.15.11.</v>
          </cell>
          <cell r="D184" t="str">
            <v>Податок з власників транспортних засобів</v>
          </cell>
          <cell r="E184" t="str">
            <v>1280</v>
          </cell>
          <cell r="F184">
            <v>0</v>
          </cell>
          <cell r="G184">
            <v>100</v>
          </cell>
          <cell r="H184">
            <v>0</v>
          </cell>
          <cell r="I184">
            <v>0</v>
          </cell>
          <cell r="J184">
            <v>0</v>
          </cell>
          <cell r="K184">
            <v>0</v>
          </cell>
          <cell r="M184">
            <v>0</v>
          </cell>
          <cell r="S184">
            <v>0</v>
          </cell>
          <cell r="T184">
            <v>0</v>
          </cell>
          <cell r="W184">
            <v>0</v>
          </cell>
          <cell r="X184">
            <v>0</v>
          </cell>
          <cell r="AA184">
            <v>0</v>
          </cell>
          <cell r="AB184">
            <v>0</v>
          </cell>
          <cell r="AE184">
            <v>0</v>
          </cell>
          <cell r="AF184">
            <v>0</v>
          </cell>
          <cell r="AI184">
            <v>0</v>
          </cell>
          <cell r="AJ184">
            <v>0</v>
          </cell>
        </row>
        <row r="185">
          <cell r="A185" t="str">
            <v>1281</v>
          </cell>
          <cell r="B185">
            <v>0</v>
          </cell>
          <cell r="C185" t="str">
            <v>2.15.12.</v>
          </cell>
          <cell r="D185" t="str">
            <v>Плата за ліцензію</v>
          </cell>
          <cell r="E185" t="str">
            <v>1281</v>
          </cell>
          <cell r="F185">
            <v>0</v>
          </cell>
          <cell r="G185">
            <v>100</v>
          </cell>
          <cell r="H185">
            <v>0</v>
          </cell>
          <cell r="I185">
            <v>0</v>
          </cell>
          <cell r="J185">
            <v>0</v>
          </cell>
          <cell r="K185">
            <v>0</v>
          </cell>
          <cell r="M185">
            <v>0</v>
          </cell>
          <cell r="S185">
            <v>0</v>
          </cell>
          <cell r="T185">
            <v>0</v>
          </cell>
          <cell r="W185">
            <v>0</v>
          </cell>
          <cell r="X185">
            <v>0</v>
          </cell>
          <cell r="AA185">
            <v>0</v>
          </cell>
          <cell r="AB185">
            <v>0</v>
          </cell>
          <cell r="AE185">
            <v>0</v>
          </cell>
          <cell r="AF185">
            <v>0</v>
          </cell>
          <cell r="AI185">
            <v>0</v>
          </cell>
          <cell r="AJ185">
            <v>0</v>
          </cell>
        </row>
        <row r="186">
          <cell r="A186" t="str">
            <v>1282</v>
          </cell>
          <cell r="B186">
            <v>0</v>
          </cell>
          <cell r="C186" t="str">
            <v>2.15.13.</v>
          </cell>
          <cell r="D186" t="str">
            <v>Держмито</v>
          </cell>
          <cell r="E186" t="str">
            <v>1282</v>
          </cell>
          <cell r="F186">
            <v>0</v>
          </cell>
          <cell r="G186">
            <v>100</v>
          </cell>
          <cell r="H186">
            <v>0</v>
          </cell>
          <cell r="I186">
            <v>0</v>
          </cell>
          <cell r="J186">
            <v>0</v>
          </cell>
          <cell r="K186">
            <v>0.1</v>
          </cell>
          <cell r="M186">
            <v>0</v>
          </cell>
          <cell r="S186">
            <v>-0.1</v>
          </cell>
          <cell r="T186">
            <v>0</v>
          </cell>
          <cell r="W186">
            <v>0</v>
          </cell>
          <cell r="X186">
            <v>0</v>
          </cell>
          <cell r="AA186">
            <v>0</v>
          </cell>
          <cell r="AB186">
            <v>0</v>
          </cell>
          <cell r="AE186">
            <v>0</v>
          </cell>
          <cell r="AF186">
            <v>0</v>
          </cell>
          <cell r="AI186">
            <v>0</v>
          </cell>
          <cell r="AJ186">
            <v>0</v>
          </cell>
        </row>
        <row r="187">
          <cell r="A187" t="str">
            <v>1283</v>
          </cell>
          <cell r="B187">
            <v>0</v>
          </cell>
          <cell r="C187" t="str">
            <v>2.15.14.</v>
          </cell>
          <cell r="D187" t="str">
            <v>Інші податки, збори та платежі</v>
          </cell>
          <cell r="E187" t="str">
            <v>1283</v>
          </cell>
          <cell r="F187">
            <v>0</v>
          </cell>
          <cell r="G187">
            <v>100</v>
          </cell>
          <cell r="H187">
            <v>0</v>
          </cell>
          <cell r="I187">
            <v>0</v>
          </cell>
          <cell r="J187">
            <v>0</v>
          </cell>
          <cell r="K187">
            <v>0</v>
          </cell>
          <cell r="M187">
            <v>0</v>
          </cell>
          <cell r="S187">
            <v>0</v>
          </cell>
          <cell r="T187">
            <v>0</v>
          </cell>
          <cell r="W187">
            <v>0</v>
          </cell>
          <cell r="X187">
            <v>0</v>
          </cell>
          <cell r="AA187">
            <v>0</v>
          </cell>
          <cell r="AB187">
            <v>0</v>
          </cell>
          <cell r="AE187">
            <v>0</v>
          </cell>
          <cell r="AF187">
            <v>0</v>
          </cell>
          <cell r="AI187">
            <v>0</v>
          </cell>
          <cell r="AJ187">
            <v>0</v>
          </cell>
        </row>
        <row r="188">
          <cell r="A188" t="str">
            <v>1286</v>
          </cell>
          <cell r="C188" t="str">
            <v>2.15.15.</v>
          </cell>
          <cell r="D188" t="str">
            <v>Оформлення права власності</v>
          </cell>
          <cell r="E188" t="str">
            <v>1286</v>
          </cell>
          <cell r="G188">
            <v>100</v>
          </cell>
          <cell r="H188">
            <v>0</v>
          </cell>
          <cell r="I188">
            <v>0</v>
          </cell>
          <cell r="J188">
            <v>0</v>
          </cell>
          <cell r="K188">
            <v>0</v>
          </cell>
          <cell r="M188">
            <v>0</v>
          </cell>
          <cell r="S188">
            <v>0</v>
          </cell>
          <cell r="T188">
            <v>0</v>
          </cell>
          <cell r="W188">
            <v>0</v>
          </cell>
          <cell r="X188">
            <v>0</v>
          </cell>
          <cell r="AA188">
            <v>0</v>
          </cell>
          <cell r="AB188">
            <v>0</v>
          </cell>
          <cell r="AE188">
            <v>0</v>
          </cell>
          <cell r="AF188">
            <v>0</v>
          </cell>
          <cell r="AI188">
            <v>0</v>
          </cell>
          <cell r="AJ188">
            <v>0</v>
          </cell>
        </row>
        <row r="189">
          <cell r="A189" t="str">
            <v>1287</v>
          </cell>
          <cell r="C189" t="str">
            <v>2.15.16.</v>
          </cell>
          <cell r="D189" t="str">
            <v>Технічна інвентаризація</v>
          </cell>
          <cell r="E189" t="str">
            <v>1287</v>
          </cell>
          <cell r="G189">
            <v>100</v>
          </cell>
          <cell r="H189">
            <v>0</v>
          </cell>
          <cell r="I189">
            <v>0</v>
          </cell>
          <cell r="J189">
            <v>0</v>
          </cell>
          <cell r="K189">
            <v>0</v>
          </cell>
          <cell r="M189">
            <v>0</v>
          </cell>
          <cell r="S189">
            <v>0</v>
          </cell>
          <cell r="T189">
            <v>0</v>
          </cell>
          <cell r="W189">
            <v>0</v>
          </cell>
          <cell r="X189">
            <v>0</v>
          </cell>
          <cell r="AA189">
            <v>0</v>
          </cell>
          <cell r="AB189">
            <v>0</v>
          </cell>
          <cell r="AE189">
            <v>0</v>
          </cell>
          <cell r="AF189">
            <v>0</v>
          </cell>
          <cell r="AI189">
            <v>0</v>
          </cell>
          <cell r="AJ189">
            <v>0</v>
          </cell>
        </row>
        <row r="190">
          <cell r="A190" t="str">
            <v>1288</v>
          </cell>
          <cell r="C190" t="str">
            <v>2.15.17.</v>
          </cell>
          <cell r="D190" t="str">
            <v>Благоустрій території</v>
          </cell>
          <cell r="E190" t="str">
            <v>1288</v>
          </cell>
          <cell r="G190">
            <v>100</v>
          </cell>
          <cell r="H190">
            <v>0</v>
          </cell>
          <cell r="I190">
            <v>0</v>
          </cell>
          <cell r="J190">
            <v>0</v>
          </cell>
          <cell r="K190">
            <v>0</v>
          </cell>
          <cell r="M190">
            <v>0</v>
          </cell>
          <cell r="S190">
            <v>0</v>
          </cell>
          <cell r="T190">
            <v>0</v>
          </cell>
          <cell r="W190">
            <v>0</v>
          </cell>
          <cell r="X190">
            <v>0</v>
          </cell>
          <cell r="AA190">
            <v>0</v>
          </cell>
          <cell r="AB190">
            <v>0</v>
          </cell>
          <cell r="AE190">
            <v>0</v>
          </cell>
          <cell r="AF190">
            <v>0</v>
          </cell>
          <cell r="AI190">
            <v>0</v>
          </cell>
          <cell r="AJ190">
            <v>0</v>
          </cell>
        </row>
        <row r="191">
          <cell r="A191" t="str">
            <v>1289</v>
          </cell>
          <cell r="C191" t="str">
            <v>2.15.18.</v>
          </cell>
          <cell r="D191" t="str">
            <v>Охорона праці</v>
          </cell>
          <cell r="E191" t="str">
            <v>1289</v>
          </cell>
          <cell r="G191">
            <v>100</v>
          </cell>
          <cell r="H191">
            <v>0</v>
          </cell>
          <cell r="I191">
            <v>0</v>
          </cell>
          <cell r="J191">
            <v>0</v>
          </cell>
          <cell r="K191">
            <v>0</v>
          </cell>
          <cell r="M191">
            <v>0</v>
          </cell>
          <cell r="S191">
            <v>0</v>
          </cell>
          <cell r="T191">
            <v>0</v>
          </cell>
          <cell r="W191">
            <v>0</v>
          </cell>
          <cell r="X191">
            <v>0</v>
          </cell>
          <cell r="AA191">
            <v>0</v>
          </cell>
          <cell r="AB191">
            <v>0</v>
          </cell>
          <cell r="AE191">
            <v>0</v>
          </cell>
          <cell r="AF191">
            <v>0</v>
          </cell>
          <cell r="AI191">
            <v>0</v>
          </cell>
          <cell r="AJ191">
            <v>0</v>
          </cell>
        </row>
        <row r="192">
          <cell r="A192" t="str">
            <v>1290</v>
          </cell>
          <cell r="B192">
            <v>0</v>
          </cell>
          <cell r="C192" t="str">
            <v>2.15.19.</v>
          </cell>
          <cell r="D192" t="str">
            <v>Інше</v>
          </cell>
          <cell r="E192" t="str">
            <v>1290</v>
          </cell>
          <cell r="F192">
            <v>0</v>
          </cell>
          <cell r="G192">
            <v>100</v>
          </cell>
          <cell r="H192">
            <v>0</v>
          </cell>
          <cell r="I192">
            <v>0</v>
          </cell>
          <cell r="J192">
            <v>0</v>
          </cell>
          <cell r="K192">
            <v>0</v>
          </cell>
          <cell r="M192">
            <v>0</v>
          </cell>
          <cell r="S192">
            <v>0</v>
          </cell>
          <cell r="T192">
            <v>0</v>
          </cell>
          <cell r="W192">
            <v>0</v>
          </cell>
          <cell r="X192">
            <v>0</v>
          </cell>
          <cell r="AA192">
            <v>0</v>
          </cell>
          <cell r="AB192">
            <v>0</v>
          </cell>
          <cell r="AE192">
            <v>0</v>
          </cell>
          <cell r="AF192">
            <v>0</v>
          </cell>
          <cell r="AI192">
            <v>0</v>
          </cell>
          <cell r="AJ192">
            <v>0</v>
          </cell>
        </row>
        <row r="193">
          <cell r="A193" t="str">
            <v>1291</v>
          </cell>
          <cell r="C193" t="str">
            <v>2.15.20.</v>
          </cell>
          <cell r="D193" t="str">
            <v>Членські внески до Київміськтеплоенергогаз та ін.</v>
          </cell>
          <cell r="E193" t="str">
            <v>1291</v>
          </cell>
          <cell r="G193">
            <v>100</v>
          </cell>
          <cell r="H193">
            <v>0</v>
          </cell>
          <cell r="I193">
            <v>0</v>
          </cell>
          <cell r="J193">
            <v>0</v>
          </cell>
          <cell r="K193">
            <v>0</v>
          </cell>
          <cell r="M193">
            <v>0</v>
          </cell>
          <cell r="S193">
            <v>0</v>
          </cell>
          <cell r="T193">
            <v>0</v>
          </cell>
          <cell r="W193">
            <v>0</v>
          </cell>
          <cell r="X193">
            <v>0</v>
          </cell>
          <cell r="AA193">
            <v>0</v>
          </cell>
          <cell r="AB193">
            <v>0</v>
          </cell>
          <cell r="AE193">
            <v>0</v>
          </cell>
          <cell r="AF193">
            <v>0</v>
          </cell>
          <cell r="AI193">
            <v>0</v>
          </cell>
          <cell r="AJ193">
            <v>0</v>
          </cell>
        </row>
        <row r="194">
          <cell r="A194">
            <v>1292</v>
          </cell>
          <cell r="C194" t="str">
            <v>2.15.21.</v>
          </cell>
          <cell r="D194" t="str">
            <v>Відрахування НАК "Енергетична компанія України"</v>
          </cell>
          <cell r="E194">
            <v>1292</v>
          </cell>
          <cell r="G194">
            <v>100</v>
          </cell>
          <cell r="H194">
            <v>0</v>
          </cell>
          <cell r="I194">
            <v>0</v>
          </cell>
          <cell r="J194">
            <v>0</v>
          </cell>
          <cell r="K194">
            <v>0</v>
          </cell>
          <cell r="M194">
            <v>0</v>
          </cell>
          <cell r="S194">
            <v>0</v>
          </cell>
          <cell r="T194">
            <v>0</v>
          </cell>
          <cell r="W194">
            <v>0</v>
          </cell>
          <cell r="X194">
            <v>0</v>
          </cell>
          <cell r="AA194">
            <v>0</v>
          </cell>
          <cell r="AB194">
            <v>0</v>
          </cell>
          <cell r="AE194">
            <v>0</v>
          </cell>
          <cell r="AF194">
            <v>0</v>
          </cell>
          <cell r="AI194">
            <v>0</v>
          </cell>
          <cell r="AJ194">
            <v>0</v>
          </cell>
        </row>
        <row r="195">
          <cell r="A195" t="str">
            <v>рах.94</v>
          </cell>
          <cell r="E195" t="str">
            <v>рах.94</v>
          </cell>
          <cell r="J195">
            <v>0</v>
          </cell>
          <cell r="K195">
            <v>0</v>
          </cell>
          <cell r="S195">
            <v>0</v>
          </cell>
          <cell r="T195">
            <v>0</v>
          </cell>
          <cell r="W195">
            <v>0</v>
          </cell>
          <cell r="X195">
            <v>0</v>
          </cell>
          <cell r="AA195">
            <v>0</v>
          </cell>
          <cell r="AB195">
            <v>0</v>
          </cell>
          <cell r="AE195">
            <v>0</v>
          </cell>
          <cell r="AF195">
            <v>0</v>
          </cell>
          <cell r="AI195">
            <v>0</v>
          </cell>
          <cell r="AJ195">
            <v>0</v>
          </cell>
        </row>
        <row r="196">
          <cell r="A196" t="str">
            <v>1700</v>
          </cell>
          <cell r="C196" t="str">
            <v>4.</v>
          </cell>
          <cell r="D196" t="str">
            <v>Інші операційні витрати - рах 94</v>
          </cell>
          <cell r="E196" t="str">
            <v>1700</v>
          </cell>
          <cell r="H196">
            <v>461.6</v>
          </cell>
          <cell r="I196">
            <v>258.39999999999998</v>
          </cell>
          <cell r="J196">
            <v>558.20000000000005</v>
          </cell>
          <cell r="K196">
            <v>629.1</v>
          </cell>
          <cell r="L196">
            <v>385.4</v>
          </cell>
          <cell r="M196">
            <v>455</v>
          </cell>
          <cell r="N196">
            <v>67.2</v>
          </cell>
          <cell r="O196">
            <v>66.8</v>
          </cell>
          <cell r="P196">
            <v>137.6</v>
          </cell>
          <cell r="Q196">
            <v>183.4</v>
          </cell>
          <cell r="R196">
            <v>9.6999999999999993</v>
          </cell>
          <cell r="S196">
            <v>-174.1</v>
          </cell>
          <cell r="T196">
            <v>67.2</v>
          </cell>
          <cell r="U196">
            <v>18.3</v>
          </cell>
          <cell r="V196">
            <v>17.5</v>
          </cell>
          <cell r="W196">
            <v>31.4</v>
          </cell>
          <cell r="X196">
            <v>66.8</v>
          </cell>
          <cell r="Y196">
            <v>23.1</v>
          </cell>
          <cell r="Z196">
            <v>24.9</v>
          </cell>
          <cell r="AA196">
            <v>18.8</v>
          </cell>
          <cell r="AB196">
            <v>137.6</v>
          </cell>
          <cell r="AC196">
            <v>18.5</v>
          </cell>
          <cell r="AD196">
            <v>19.600000000000001</v>
          </cell>
          <cell r="AE196">
            <v>99.5</v>
          </cell>
          <cell r="AF196">
            <v>183.4</v>
          </cell>
          <cell r="AG196">
            <v>19.5</v>
          </cell>
          <cell r="AH196">
            <v>20</v>
          </cell>
          <cell r="AI196">
            <v>143.9</v>
          </cell>
          <cell r="AJ196">
            <v>455</v>
          </cell>
        </row>
        <row r="197">
          <cell r="A197" t="str">
            <v>1701</v>
          </cell>
          <cell r="B197" t="str">
            <v>О</v>
          </cell>
          <cell r="C197" t="str">
            <v>4.1.</v>
          </cell>
          <cell r="D197" t="str">
            <v>Дослідження та розробки відповідно до П(С)БО 8   (рах.941)</v>
          </cell>
          <cell r="E197" t="str">
            <v>1701</v>
          </cell>
          <cell r="F197">
            <v>0</v>
          </cell>
          <cell r="G197">
            <v>100</v>
          </cell>
          <cell r="H197">
            <v>0</v>
          </cell>
          <cell r="I197">
            <v>0</v>
          </cell>
          <cell r="J197">
            <v>0</v>
          </cell>
          <cell r="K197">
            <v>0</v>
          </cell>
          <cell r="M197">
            <v>0</v>
          </cell>
          <cell r="S197">
            <v>0</v>
          </cell>
          <cell r="T197">
            <v>0</v>
          </cell>
          <cell r="W197">
            <v>0</v>
          </cell>
          <cell r="X197">
            <v>0</v>
          </cell>
          <cell r="AA197">
            <v>0</v>
          </cell>
          <cell r="AB197">
            <v>0</v>
          </cell>
          <cell r="AE197">
            <v>0</v>
          </cell>
          <cell r="AF197">
            <v>0</v>
          </cell>
          <cell r="AI197">
            <v>0</v>
          </cell>
          <cell r="AJ197">
            <v>0</v>
          </cell>
        </row>
        <row r="198">
          <cell r="A198" t="str">
            <v>1702</v>
          </cell>
          <cell r="B198" t="str">
            <v>О</v>
          </cell>
          <cell r="C198" t="str">
            <v>4.2.</v>
          </cell>
          <cell r="D198" t="str">
            <v>Собівартість реалізованої іноземної валюти    (рах. 942)</v>
          </cell>
          <cell r="E198" t="str">
            <v>1702</v>
          </cell>
          <cell r="F198">
            <v>0</v>
          </cell>
          <cell r="G198">
            <v>100</v>
          </cell>
          <cell r="H198">
            <v>0</v>
          </cell>
          <cell r="I198">
            <v>0</v>
          </cell>
          <cell r="J198">
            <v>0</v>
          </cell>
          <cell r="K198">
            <v>0</v>
          </cell>
          <cell r="M198">
            <v>0</v>
          </cell>
          <cell r="S198">
            <v>0</v>
          </cell>
          <cell r="T198">
            <v>0</v>
          </cell>
          <cell r="W198">
            <v>0</v>
          </cell>
          <cell r="X198">
            <v>0</v>
          </cell>
          <cell r="AA198">
            <v>0</v>
          </cell>
          <cell r="AB198">
            <v>0</v>
          </cell>
          <cell r="AE198">
            <v>0</v>
          </cell>
          <cell r="AF198">
            <v>0</v>
          </cell>
          <cell r="AI198">
            <v>0</v>
          </cell>
          <cell r="AJ198">
            <v>0</v>
          </cell>
        </row>
        <row r="199">
          <cell r="A199" t="str">
            <v>1714</v>
          </cell>
          <cell r="C199" t="str">
            <v>4.3.</v>
          </cell>
          <cell r="D199" t="str">
            <v>Собівартість реалізованих виробничих запасів    (рах.943)</v>
          </cell>
          <cell r="E199" t="str">
            <v>1714</v>
          </cell>
          <cell r="H199">
            <v>29.7</v>
          </cell>
          <cell r="I199">
            <v>0</v>
          </cell>
          <cell r="J199">
            <v>0</v>
          </cell>
          <cell r="K199">
            <v>49</v>
          </cell>
          <cell r="L199">
            <v>10.5</v>
          </cell>
          <cell r="M199">
            <v>0</v>
          </cell>
          <cell r="N199">
            <v>0</v>
          </cell>
          <cell r="O199">
            <v>0</v>
          </cell>
          <cell r="P199">
            <v>0</v>
          </cell>
          <cell r="Q199">
            <v>0</v>
          </cell>
          <cell r="R199">
            <v>0</v>
          </cell>
          <cell r="S199">
            <v>-49</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row>
        <row r="200">
          <cell r="A200" t="str">
            <v>1703</v>
          </cell>
          <cell r="B200" t="str">
            <v>О</v>
          </cell>
          <cell r="C200" t="str">
            <v>4.3.1.</v>
          </cell>
          <cell r="D200" t="str">
            <v xml:space="preserve">Собівартість реалізованих виробничих запасів (рах.943 00) </v>
          </cell>
          <cell r="E200" t="str">
            <v>1703</v>
          </cell>
          <cell r="F200">
            <v>0</v>
          </cell>
          <cell r="G200">
            <v>100</v>
          </cell>
          <cell r="H200">
            <v>0</v>
          </cell>
          <cell r="I200">
            <v>0</v>
          </cell>
          <cell r="J200">
            <v>0</v>
          </cell>
          <cell r="K200">
            <v>0</v>
          </cell>
          <cell r="M200">
            <v>0</v>
          </cell>
          <cell r="S200">
            <v>0</v>
          </cell>
          <cell r="T200">
            <v>0</v>
          </cell>
          <cell r="W200">
            <v>0</v>
          </cell>
          <cell r="X200">
            <v>0</v>
          </cell>
          <cell r="AA200">
            <v>0</v>
          </cell>
          <cell r="AB200">
            <v>0</v>
          </cell>
          <cell r="AE200">
            <v>0</v>
          </cell>
          <cell r="AF200">
            <v>0</v>
          </cell>
          <cell r="AI200">
            <v>0</v>
          </cell>
          <cell r="AJ200">
            <v>0</v>
          </cell>
        </row>
        <row r="201">
          <cell r="A201" t="str">
            <v>1713</v>
          </cell>
          <cell r="B201" t="str">
            <v>О</v>
          </cell>
          <cell r="C201" t="str">
            <v>4.3.2.</v>
          </cell>
          <cell r="D201" t="str">
            <v xml:space="preserve">Собівартість реалізованого металобрухту (рах.943 01) </v>
          </cell>
          <cell r="E201" t="str">
            <v>1713</v>
          </cell>
          <cell r="F201">
            <v>0</v>
          </cell>
          <cell r="G201">
            <v>100</v>
          </cell>
          <cell r="H201">
            <v>0</v>
          </cell>
          <cell r="I201">
            <v>0</v>
          </cell>
          <cell r="J201">
            <v>0</v>
          </cell>
          <cell r="K201">
            <v>0</v>
          </cell>
          <cell r="M201">
            <v>0</v>
          </cell>
          <cell r="S201">
            <v>0</v>
          </cell>
          <cell r="T201">
            <v>0</v>
          </cell>
          <cell r="W201">
            <v>0</v>
          </cell>
          <cell r="X201">
            <v>0</v>
          </cell>
          <cell r="AA201">
            <v>0</v>
          </cell>
          <cell r="AB201">
            <v>0</v>
          </cell>
          <cell r="AE201">
            <v>0</v>
          </cell>
          <cell r="AF201">
            <v>0</v>
          </cell>
          <cell r="AI201">
            <v>0</v>
          </cell>
          <cell r="AJ201">
            <v>0</v>
          </cell>
        </row>
        <row r="202">
          <cell r="A202" t="str">
            <v>1715</v>
          </cell>
          <cell r="B202" t="str">
            <v>О</v>
          </cell>
          <cell r="C202" t="str">
            <v>4.3.3.</v>
          </cell>
          <cell r="D202" t="str">
            <v xml:space="preserve">Собівартість реалізованих виробничих запасів в компанії (рах.943 02) </v>
          </cell>
          <cell r="E202" t="str">
            <v>1715</v>
          </cell>
          <cell r="F202">
            <v>0</v>
          </cell>
          <cell r="G202">
            <v>100</v>
          </cell>
          <cell r="H202">
            <v>0</v>
          </cell>
          <cell r="I202">
            <v>0</v>
          </cell>
          <cell r="J202">
            <v>0</v>
          </cell>
          <cell r="K202">
            <v>0</v>
          </cell>
          <cell r="M202">
            <v>0</v>
          </cell>
          <cell r="S202">
            <v>0</v>
          </cell>
          <cell r="T202">
            <v>0</v>
          </cell>
          <cell r="W202">
            <v>0</v>
          </cell>
          <cell r="X202">
            <v>0</v>
          </cell>
          <cell r="AA202">
            <v>0</v>
          </cell>
          <cell r="AB202">
            <v>0</v>
          </cell>
          <cell r="AE202">
            <v>0</v>
          </cell>
          <cell r="AF202">
            <v>0</v>
          </cell>
          <cell r="AI202">
            <v>0</v>
          </cell>
          <cell r="AJ202">
            <v>0</v>
          </cell>
        </row>
        <row r="203">
          <cell r="A203" t="str">
            <v>1716</v>
          </cell>
          <cell r="B203" t="str">
            <v>О</v>
          </cell>
          <cell r="C203" t="str">
            <v>4.3.4.</v>
          </cell>
          <cell r="D203" t="str">
            <v xml:space="preserve">Собівартість реалізованих виробничих запасів на сторону (рах.943 03) </v>
          </cell>
          <cell r="E203" t="str">
            <v>1716</v>
          </cell>
          <cell r="F203">
            <v>0</v>
          </cell>
          <cell r="G203">
            <v>100</v>
          </cell>
          <cell r="H203">
            <v>29.7</v>
          </cell>
          <cell r="I203">
            <v>0</v>
          </cell>
          <cell r="J203">
            <v>0</v>
          </cell>
          <cell r="K203">
            <v>49</v>
          </cell>
          <cell r="L203">
            <v>10.5</v>
          </cell>
          <cell r="M203">
            <v>0</v>
          </cell>
          <cell r="S203">
            <v>-49</v>
          </cell>
          <cell r="T203">
            <v>0</v>
          </cell>
          <cell r="W203">
            <v>0</v>
          </cell>
          <cell r="X203">
            <v>0</v>
          </cell>
          <cell r="AA203">
            <v>0</v>
          </cell>
          <cell r="AB203">
            <v>0</v>
          </cell>
          <cell r="AE203">
            <v>0</v>
          </cell>
          <cell r="AF203">
            <v>0</v>
          </cell>
          <cell r="AI203">
            <v>0</v>
          </cell>
          <cell r="AJ203">
            <v>0</v>
          </cell>
        </row>
        <row r="204">
          <cell r="A204" t="str">
            <v>1704</v>
          </cell>
          <cell r="B204" t="str">
            <v>О</v>
          </cell>
          <cell r="C204" t="str">
            <v>4.4.</v>
          </cell>
          <cell r="D204" t="str">
            <v>Безнадійна дебіт.заборг. та відрахування до резерву сумнівних боргів (рах.944)</v>
          </cell>
          <cell r="E204" t="str">
            <v>1704</v>
          </cell>
          <cell r="F204">
            <v>0</v>
          </cell>
          <cell r="G204">
            <v>100</v>
          </cell>
          <cell r="H204">
            <v>0</v>
          </cell>
          <cell r="I204">
            <v>0</v>
          </cell>
          <cell r="J204">
            <v>0</v>
          </cell>
          <cell r="K204">
            <v>1.8</v>
          </cell>
          <cell r="L204">
            <v>1.8</v>
          </cell>
          <cell r="M204">
            <v>0</v>
          </cell>
          <cell r="S204">
            <v>-1.8</v>
          </cell>
          <cell r="T204">
            <v>0</v>
          </cell>
          <cell r="W204">
            <v>0</v>
          </cell>
          <cell r="X204">
            <v>0</v>
          </cell>
          <cell r="AA204">
            <v>0</v>
          </cell>
          <cell r="AB204">
            <v>0</v>
          </cell>
          <cell r="AE204">
            <v>0</v>
          </cell>
          <cell r="AF204">
            <v>0</v>
          </cell>
          <cell r="AI204">
            <v>0</v>
          </cell>
          <cell r="AJ204">
            <v>0</v>
          </cell>
        </row>
        <row r="205">
          <cell r="A205" t="str">
            <v>1705</v>
          </cell>
          <cell r="B205" t="str">
            <v>О</v>
          </cell>
          <cell r="C205" t="str">
            <v>4.5.</v>
          </cell>
          <cell r="D205" t="str">
            <v>Втрати від операційної курсової різниці  (рах.945), в т.ч.</v>
          </cell>
          <cell r="E205" t="str">
            <v>1705</v>
          </cell>
          <cell r="F205">
            <v>0</v>
          </cell>
          <cell r="G205">
            <v>100</v>
          </cell>
          <cell r="H205">
            <v>13.7</v>
          </cell>
          <cell r="I205">
            <v>0</v>
          </cell>
          <cell r="J205">
            <v>0</v>
          </cell>
          <cell r="K205">
            <v>0</v>
          </cell>
          <cell r="M205">
            <v>0</v>
          </cell>
          <cell r="S205">
            <v>0</v>
          </cell>
          <cell r="T205">
            <v>0</v>
          </cell>
          <cell r="W205">
            <v>0</v>
          </cell>
          <cell r="X205">
            <v>0</v>
          </cell>
          <cell r="AA205">
            <v>0</v>
          </cell>
          <cell r="AB205">
            <v>0</v>
          </cell>
          <cell r="AE205">
            <v>0</v>
          </cell>
          <cell r="AF205">
            <v>0</v>
          </cell>
          <cell r="AI205">
            <v>0</v>
          </cell>
          <cell r="AJ205">
            <v>0</v>
          </cell>
        </row>
        <row r="206">
          <cell r="A206" t="str">
            <v>1707</v>
          </cell>
          <cell r="C206" t="str">
            <v>4.5.1.</v>
          </cell>
          <cell r="D206" t="str">
            <v xml:space="preserve">Курсова різниця з поточних операцій </v>
          </cell>
          <cell r="E206" t="str">
            <v>1707</v>
          </cell>
          <cell r="F206">
            <v>0</v>
          </cell>
          <cell r="G206">
            <v>100</v>
          </cell>
          <cell r="H206">
            <v>13.7</v>
          </cell>
          <cell r="I206">
            <v>0</v>
          </cell>
          <cell r="J206">
            <v>0</v>
          </cell>
          <cell r="K206">
            <v>0</v>
          </cell>
          <cell r="M206">
            <v>0</v>
          </cell>
          <cell r="S206">
            <v>0</v>
          </cell>
          <cell r="T206">
            <v>0</v>
          </cell>
          <cell r="W206">
            <v>0</v>
          </cell>
          <cell r="X206">
            <v>0</v>
          </cell>
          <cell r="AA206">
            <v>0</v>
          </cell>
          <cell r="AB206">
            <v>0</v>
          </cell>
          <cell r="AE206">
            <v>0</v>
          </cell>
          <cell r="AF206">
            <v>0</v>
          </cell>
          <cell r="AI206">
            <v>0</v>
          </cell>
          <cell r="AJ206">
            <v>0</v>
          </cell>
        </row>
        <row r="207">
          <cell r="A207" t="str">
            <v>1708</v>
          </cell>
          <cell r="B207" t="str">
            <v>О</v>
          </cell>
          <cell r="C207" t="str">
            <v>4.6.</v>
          </cell>
          <cell r="D207" t="str">
            <v xml:space="preserve">Втрати від знецінення товарів  (рах. 946)             </v>
          </cell>
          <cell r="E207" t="str">
            <v>1708</v>
          </cell>
          <cell r="F207">
            <v>0</v>
          </cell>
          <cell r="G207">
            <v>100</v>
          </cell>
          <cell r="H207">
            <v>0</v>
          </cell>
          <cell r="I207">
            <v>0</v>
          </cell>
          <cell r="J207">
            <v>0</v>
          </cell>
          <cell r="K207">
            <v>0</v>
          </cell>
          <cell r="M207">
            <v>165</v>
          </cell>
          <cell r="P207">
            <v>80</v>
          </cell>
          <cell r="Q207">
            <v>85</v>
          </cell>
          <cell r="S207">
            <v>165</v>
          </cell>
          <cell r="T207">
            <v>0</v>
          </cell>
          <cell r="W207">
            <v>0</v>
          </cell>
          <cell r="X207">
            <v>0</v>
          </cell>
          <cell r="AA207">
            <v>0</v>
          </cell>
          <cell r="AB207">
            <v>80</v>
          </cell>
          <cell r="AE207">
            <v>80</v>
          </cell>
          <cell r="AF207">
            <v>85</v>
          </cell>
          <cell r="AI207">
            <v>85</v>
          </cell>
          <cell r="AJ207">
            <v>165</v>
          </cell>
        </row>
        <row r="208">
          <cell r="A208" t="str">
            <v>1709</v>
          </cell>
          <cell r="B208" t="str">
            <v>О</v>
          </cell>
          <cell r="C208" t="str">
            <v>4.7.</v>
          </cell>
          <cell r="D208" t="str">
            <v>Нестачі і втрати від псування цінностей  (рах. 947)</v>
          </cell>
          <cell r="E208" t="str">
            <v>1709</v>
          </cell>
          <cell r="F208">
            <v>0</v>
          </cell>
          <cell r="G208">
            <v>100</v>
          </cell>
          <cell r="H208">
            <v>34.9</v>
          </cell>
          <cell r="I208">
            <v>0</v>
          </cell>
          <cell r="J208">
            <v>197.8</v>
          </cell>
          <cell r="K208">
            <v>196.5</v>
          </cell>
          <cell r="M208">
            <v>0</v>
          </cell>
          <cell r="S208">
            <v>-196.5</v>
          </cell>
          <cell r="T208">
            <v>0</v>
          </cell>
          <cell r="W208">
            <v>0</v>
          </cell>
          <cell r="X208">
            <v>0</v>
          </cell>
          <cell r="AA208">
            <v>0</v>
          </cell>
          <cell r="AB208">
            <v>0</v>
          </cell>
          <cell r="AE208">
            <v>0</v>
          </cell>
          <cell r="AF208">
            <v>0</v>
          </cell>
          <cell r="AI208">
            <v>0</v>
          </cell>
          <cell r="AJ208">
            <v>0</v>
          </cell>
        </row>
        <row r="209">
          <cell r="A209" t="str">
            <v>1712</v>
          </cell>
          <cell r="B209" t="str">
            <v>О</v>
          </cell>
          <cell r="C209" t="str">
            <v>4.8.</v>
          </cell>
          <cell r="D209" t="str">
            <v>Визнані штрафи, пені, неустойки      ( рах. 948)</v>
          </cell>
          <cell r="E209" t="str">
            <v>1712</v>
          </cell>
          <cell r="F209">
            <v>0</v>
          </cell>
          <cell r="G209">
            <v>100</v>
          </cell>
          <cell r="H209">
            <v>7.1</v>
          </cell>
          <cell r="I209">
            <v>0</v>
          </cell>
          <cell r="J209">
            <v>0</v>
          </cell>
          <cell r="K209">
            <v>95.2</v>
          </cell>
          <cell r="L209">
            <v>51.1</v>
          </cell>
          <cell r="M209">
            <v>0</v>
          </cell>
          <cell r="S209">
            <v>-95.2</v>
          </cell>
          <cell r="T209">
            <v>0</v>
          </cell>
          <cell r="W209">
            <v>0</v>
          </cell>
          <cell r="X209">
            <v>0</v>
          </cell>
          <cell r="AA209">
            <v>0</v>
          </cell>
          <cell r="AB209">
            <v>0</v>
          </cell>
          <cell r="AE209">
            <v>0</v>
          </cell>
          <cell r="AF209">
            <v>0</v>
          </cell>
          <cell r="AI209">
            <v>0</v>
          </cell>
          <cell r="AJ209">
            <v>0</v>
          </cell>
        </row>
        <row r="210">
          <cell r="A210" t="str">
            <v>рах.949</v>
          </cell>
          <cell r="E210" t="str">
            <v>рах.949</v>
          </cell>
          <cell r="J210">
            <v>0</v>
          </cell>
          <cell r="K210">
            <v>0</v>
          </cell>
          <cell r="S210">
            <v>0</v>
          </cell>
          <cell r="T210">
            <v>0</v>
          </cell>
          <cell r="W210">
            <v>0</v>
          </cell>
          <cell r="X210">
            <v>0</v>
          </cell>
          <cell r="AA210">
            <v>0</v>
          </cell>
          <cell r="AB210">
            <v>0</v>
          </cell>
          <cell r="AE210">
            <v>0</v>
          </cell>
          <cell r="AF210">
            <v>0</v>
          </cell>
          <cell r="AI210">
            <v>0</v>
          </cell>
          <cell r="AJ210">
            <v>0</v>
          </cell>
        </row>
        <row r="211">
          <cell r="A211" t="str">
            <v>1711</v>
          </cell>
          <cell r="C211" t="str">
            <v>4.9.</v>
          </cell>
          <cell r="D211" t="str">
            <v>Інші витрати операційної діяльності - рах.949</v>
          </cell>
          <cell r="E211" t="str">
            <v>1711</v>
          </cell>
          <cell r="H211">
            <v>376.2</v>
          </cell>
          <cell r="I211">
            <v>258.39999999999998</v>
          </cell>
          <cell r="J211">
            <v>360.4</v>
          </cell>
          <cell r="K211">
            <v>286.60000000000002</v>
          </cell>
          <cell r="L211">
            <v>322</v>
          </cell>
          <cell r="M211">
            <v>290</v>
          </cell>
          <cell r="N211">
            <v>67.2</v>
          </cell>
          <cell r="O211">
            <v>66.8</v>
          </cell>
          <cell r="P211">
            <v>57.6</v>
          </cell>
          <cell r="Q211">
            <v>98.4</v>
          </cell>
          <cell r="R211">
            <v>9.6999999999999993</v>
          </cell>
          <cell r="S211">
            <v>3.4</v>
          </cell>
          <cell r="T211">
            <v>67.2</v>
          </cell>
          <cell r="U211">
            <v>18.3</v>
          </cell>
          <cell r="V211">
            <v>17.5</v>
          </cell>
          <cell r="W211">
            <v>31.4</v>
          </cell>
          <cell r="X211">
            <v>66.8</v>
          </cell>
          <cell r="Y211">
            <v>23.1</v>
          </cell>
          <cell r="Z211">
            <v>24.9</v>
          </cell>
          <cell r="AA211">
            <v>18.8</v>
          </cell>
          <cell r="AB211">
            <v>57.6</v>
          </cell>
          <cell r="AC211">
            <v>18.5</v>
          </cell>
          <cell r="AD211">
            <v>19.600000000000001</v>
          </cell>
          <cell r="AE211">
            <v>19.5</v>
          </cell>
          <cell r="AF211">
            <v>98.4</v>
          </cell>
          <cell r="AG211">
            <v>19.5</v>
          </cell>
          <cell r="AH211">
            <v>20</v>
          </cell>
          <cell r="AI211">
            <v>58.9</v>
          </cell>
          <cell r="AJ211">
            <v>290</v>
          </cell>
        </row>
        <row r="212">
          <cell r="A212" t="str">
            <v>1710</v>
          </cell>
          <cell r="B212" t="str">
            <v>О</v>
          </cell>
          <cell r="C212" t="str">
            <v>4.9.1.</v>
          </cell>
          <cell r="D212" t="str">
            <v>Ремонт  та технічне обслуговування  невиробничих основних засобів</v>
          </cell>
          <cell r="E212" t="str">
            <v>1710</v>
          </cell>
          <cell r="F212">
            <v>0</v>
          </cell>
          <cell r="G212">
            <v>100</v>
          </cell>
          <cell r="H212">
            <v>3.8</v>
          </cell>
          <cell r="I212">
            <v>12</v>
          </cell>
          <cell r="J212">
            <v>6.6</v>
          </cell>
          <cell r="K212">
            <v>1.6</v>
          </cell>
          <cell r="L212">
            <v>1.6</v>
          </cell>
          <cell r="M212">
            <v>12</v>
          </cell>
          <cell r="N212">
            <v>1.8</v>
          </cell>
          <cell r="O212">
            <v>2.2999999999999998</v>
          </cell>
          <cell r="P212">
            <v>6.2</v>
          </cell>
          <cell r="Q212">
            <v>1.7</v>
          </cell>
          <cell r="R212">
            <v>1.7</v>
          </cell>
          <cell r="S212">
            <v>10.4</v>
          </cell>
          <cell r="T212">
            <v>1.8</v>
          </cell>
          <cell r="W212">
            <v>1.8</v>
          </cell>
          <cell r="X212">
            <v>2.2999999999999998</v>
          </cell>
          <cell r="Y212">
            <v>0.7</v>
          </cell>
          <cell r="Z212">
            <v>0.8</v>
          </cell>
          <cell r="AA212">
            <v>0.8</v>
          </cell>
          <cell r="AB212">
            <v>6.2</v>
          </cell>
          <cell r="AC212">
            <v>2.1</v>
          </cell>
          <cell r="AD212">
            <v>2.1</v>
          </cell>
          <cell r="AE212">
            <v>2</v>
          </cell>
          <cell r="AF212">
            <v>1.7</v>
          </cell>
          <cell r="AG212">
            <v>0.6</v>
          </cell>
          <cell r="AH212">
            <v>0.6</v>
          </cell>
          <cell r="AI212">
            <v>0.5</v>
          </cell>
          <cell r="AJ212">
            <v>12</v>
          </cell>
        </row>
        <row r="213">
          <cell r="A213" t="str">
            <v>1720</v>
          </cell>
          <cell r="B213" t="str">
            <v>О</v>
          </cell>
          <cell r="C213" t="str">
            <v>4.9.2.</v>
          </cell>
          <cell r="D213" t="str">
            <v>Амортизація невиробничих основних засобів</v>
          </cell>
          <cell r="E213" t="str">
            <v>1720</v>
          </cell>
          <cell r="F213">
            <v>0</v>
          </cell>
          <cell r="G213">
            <v>100</v>
          </cell>
          <cell r="H213">
            <v>38.4</v>
          </cell>
          <cell r="I213">
            <v>35</v>
          </cell>
          <cell r="J213">
            <v>23</v>
          </cell>
          <cell r="K213">
            <v>21.8</v>
          </cell>
          <cell r="L213">
            <v>23</v>
          </cell>
          <cell r="M213">
            <v>30</v>
          </cell>
          <cell r="N213">
            <v>6</v>
          </cell>
          <cell r="O213">
            <v>8</v>
          </cell>
          <cell r="P213">
            <v>8</v>
          </cell>
          <cell r="Q213">
            <v>8</v>
          </cell>
          <cell r="R213">
            <v>7</v>
          </cell>
          <cell r="S213">
            <v>8.1999999999999993</v>
          </cell>
          <cell r="T213">
            <v>6</v>
          </cell>
          <cell r="U213">
            <v>1</v>
          </cell>
          <cell r="V213">
            <v>2</v>
          </cell>
          <cell r="W213">
            <v>3</v>
          </cell>
          <cell r="X213">
            <v>8</v>
          </cell>
          <cell r="Y213">
            <v>2.5</v>
          </cell>
          <cell r="Z213">
            <v>2.5</v>
          </cell>
          <cell r="AA213">
            <v>3</v>
          </cell>
          <cell r="AB213">
            <v>8</v>
          </cell>
          <cell r="AC213">
            <v>2.5</v>
          </cell>
          <cell r="AD213">
            <v>2.5</v>
          </cell>
          <cell r="AE213">
            <v>3</v>
          </cell>
          <cell r="AF213">
            <v>8</v>
          </cell>
          <cell r="AG213">
            <v>2.5</v>
          </cell>
          <cell r="AH213">
            <v>2.5</v>
          </cell>
          <cell r="AI213">
            <v>3</v>
          </cell>
          <cell r="AJ213">
            <v>30</v>
          </cell>
        </row>
        <row r="214">
          <cell r="A214" t="str">
            <v>1730</v>
          </cell>
          <cell r="C214" t="str">
            <v>4.9.3.</v>
          </cell>
          <cell r="D214" t="str">
            <v>Витрати на утримання об"єктів соціально-культурного призначення, в т.ч.</v>
          </cell>
          <cell r="E214" t="str">
            <v>1730</v>
          </cell>
          <cell r="H214">
            <v>0</v>
          </cell>
          <cell r="I214">
            <v>0</v>
          </cell>
          <cell r="J214">
            <v>0</v>
          </cell>
          <cell r="K214">
            <v>0</v>
          </cell>
          <cell r="L214">
            <v>0</v>
          </cell>
          <cell r="M214">
            <v>0</v>
          </cell>
          <cell r="N214">
            <v>0</v>
          </cell>
          <cell r="O214">
            <v>0</v>
          </cell>
          <cell r="P214">
            <v>0</v>
          </cell>
          <cell r="Q214">
            <v>0</v>
          </cell>
          <cell r="R214">
            <v>0</v>
          </cell>
          <cell r="S214">
            <v>0</v>
          </cell>
          <cell r="T214">
            <v>0</v>
          </cell>
          <cell r="W214">
            <v>0</v>
          </cell>
          <cell r="X214">
            <v>0</v>
          </cell>
          <cell r="AA214">
            <v>0</v>
          </cell>
          <cell r="AB214">
            <v>0</v>
          </cell>
          <cell r="AE214">
            <v>0</v>
          </cell>
          <cell r="AF214">
            <v>0</v>
          </cell>
          <cell r="AI214">
            <v>0</v>
          </cell>
          <cell r="AJ214">
            <v>0</v>
          </cell>
        </row>
        <row r="215">
          <cell r="A215" t="str">
            <v>1740</v>
          </cell>
          <cell r="B215" t="str">
            <v>О</v>
          </cell>
          <cell r="C215" t="str">
            <v>4.9.3.1.</v>
          </cell>
          <cell r="D215" t="str">
            <v>Утримання житлово-комунального господарства</v>
          </cell>
          <cell r="E215" t="str">
            <v>1740</v>
          </cell>
          <cell r="F215">
            <v>0</v>
          </cell>
          <cell r="G215">
            <v>100</v>
          </cell>
          <cell r="H215">
            <v>0</v>
          </cell>
          <cell r="I215">
            <v>0</v>
          </cell>
          <cell r="J215">
            <v>0</v>
          </cell>
          <cell r="K215">
            <v>0</v>
          </cell>
          <cell r="M215">
            <v>0</v>
          </cell>
          <cell r="S215">
            <v>0</v>
          </cell>
          <cell r="T215">
            <v>0</v>
          </cell>
          <cell r="W215">
            <v>0</v>
          </cell>
          <cell r="X215">
            <v>0</v>
          </cell>
          <cell r="AA215">
            <v>0</v>
          </cell>
          <cell r="AB215">
            <v>0</v>
          </cell>
          <cell r="AE215">
            <v>0</v>
          </cell>
          <cell r="AF215">
            <v>0</v>
          </cell>
          <cell r="AI215">
            <v>0</v>
          </cell>
          <cell r="AJ215">
            <v>0</v>
          </cell>
        </row>
        <row r="216">
          <cell r="A216" t="str">
            <v>1750</v>
          </cell>
          <cell r="B216" t="str">
            <v>О</v>
          </cell>
          <cell r="C216" t="str">
            <v>4.9.3.2.</v>
          </cell>
          <cell r="D216" t="str">
            <v xml:space="preserve">Утримання баз відпочинку </v>
          </cell>
          <cell r="E216" t="str">
            <v>1750</v>
          </cell>
          <cell r="F216">
            <v>0</v>
          </cell>
          <cell r="G216">
            <v>100</v>
          </cell>
          <cell r="H216">
            <v>0</v>
          </cell>
          <cell r="I216">
            <v>0</v>
          </cell>
          <cell r="J216">
            <v>0</v>
          </cell>
          <cell r="K216">
            <v>0</v>
          </cell>
          <cell r="M216">
            <v>0</v>
          </cell>
          <cell r="S216">
            <v>0</v>
          </cell>
          <cell r="T216">
            <v>0</v>
          </cell>
          <cell r="W216">
            <v>0</v>
          </cell>
          <cell r="X216">
            <v>0</v>
          </cell>
          <cell r="AA216">
            <v>0</v>
          </cell>
          <cell r="AB216">
            <v>0</v>
          </cell>
          <cell r="AE216">
            <v>0</v>
          </cell>
          <cell r="AF216">
            <v>0</v>
          </cell>
          <cell r="AI216">
            <v>0</v>
          </cell>
          <cell r="AJ216">
            <v>0</v>
          </cell>
        </row>
        <row r="217">
          <cell r="A217" t="str">
            <v>1760</v>
          </cell>
          <cell r="B217" t="str">
            <v>О</v>
          </cell>
          <cell r="C217" t="str">
            <v>4.9.3.3.</v>
          </cell>
          <cell r="D217" t="str">
            <v>Витрати на їдальню</v>
          </cell>
          <cell r="E217" t="str">
            <v>1760</v>
          </cell>
          <cell r="F217">
            <v>50</v>
          </cell>
          <cell r="G217">
            <v>50</v>
          </cell>
          <cell r="H217">
            <v>0</v>
          </cell>
          <cell r="I217">
            <v>0</v>
          </cell>
          <cell r="J217">
            <v>0</v>
          </cell>
          <cell r="K217">
            <v>0</v>
          </cell>
          <cell r="M217">
            <v>0</v>
          </cell>
          <cell r="S217">
            <v>0</v>
          </cell>
          <cell r="T217">
            <v>0</v>
          </cell>
          <cell r="W217">
            <v>0</v>
          </cell>
          <cell r="X217">
            <v>0</v>
          </cell>
          <cell r="AA217">
            <v>0</v>
          </cell>
          <cell r="AB217">
            <v>0</v>
          </cell>
          <cell r="AE217">
            <v>0</v>
          </cell>
          <cell r="AF217">
            <v>0</v>
          </cell>
          <cell r="AI217">
            <v>0</v>
          </cell>
          <cell r="AJ217">
            <v>0</v>
          </cell>
        </row>
        <row r="218">
          <cell r="A218" t="str">
            <v>1790</v>
          </cell>
          <cell r="B218" t="str">
            <v>О</v>
          </cell>
          <cell r="C218" t="str">
            <v>4.9.3.4.</v>
          </cell>
          <cell r="D218" t="str">
            <v>Утримання дит.садка</v>
          </cell>
          <cell r="E218" t="str">
            <v>1790</v>
          </cell>
          <cell r="F218">
            <v>0</v>
          </cell>
          <cell r="G218">
            <v>100</v>
          </cell>
          <cell r="H218">
            <v>0</v>
          </cell>
          <cell r="I218">
            <v>0</v>
          </cell>
          <cell r="J218">
            <v>0</v>
          </cell>
          <cell r="K218">
            <v>0</v>
          </cell>
          <cell r="M218">
            <v>0</v>
          </cell>
          <cell r="S218">
            <v>0</v>
          </cell>
          <cell r="T218">
            <v>0</v>
          </cell>
          <cell r="W218">
            <v>0</v>
          </cell>
          <cell r="X218">
            <v>0</v>
          </cell>
          <cell r="AA218">
            <v>0</v>
          </cell>
          <cell r="AB218">
            <v>0</v>
          </cell>
          <cell r="AE218">
            <v>0</v>
          </cell>
          <cell r="AF218">
            <v>0</v>
          </cell>
          <cell r="AI218">
            <v>0</v>
          </cell>
          <cell r="AJ218">
            <v>0</v>
          </cell>
        </row>
        <row r="219">
          <cell r="A219" t="str">
            <v>1800</v>
          </cell>
          <cell r="B219" t="str">
            <v>О</v>
          </cell>
          <cell r="C219" t="str">
            <v>4.9.3.5.</v>
          </cell>
          <cell r="D219" t="str">
            <v>Клуб "Енергія"</v>
          </cell>
          <cell r="E219" t="str">
            <v>1800</v>
          </cell>
          <cell r="F219">
            <v>0</v>
          </cell>
          <cell r="G219">
            <v>100</v>
          </cell>
          <cell r="H219">
            <v>0</v>
          </cell>
          <cell r="I219">
            <v>0</v>
          </cell>
          <cell r="J219">
            <v>0</v>
          </cell>
          <cell r="K219">
            <v>0</v>
          </cell>
          <cell r="M219">
            <v>0</v>
          </cell>
          <cell r="S219">
            <v>0</v>
          </cell>
          <cell r="T219">
            <v>0</v>
          </cell>
          <cell r="W219">
            <v>0</v>
          </cell>
          <cell r="X219">
            <v>0</v>
          </cell>
          <cell r="AA219">
            <v>0</v>
          </cell>
          <cell r="AB219">
            <v>0</v>
          </cell>
          <cell r="AE219">
            <v>0</v>
          </cell>
          <cell r="AF219">
            <v>0</v>
          </cell>
          <cell r="AI219">
            <v>0</v>
          </cell>
          <cell r="AJ219">
            <v>0</v>
          </cell>
        </row>
        <row r="220">
          <cell r="A220" t="str">
            <v>1810</v>
          </cell>
          <cell r="B220" t="str">
            <v>О</v>
          </cell>
          <cell r="C220" t="str">
            <v>4.9.4.</v>
          </cell>
          <cell r="D220" t="str">
            <v>Благодійна допомога, шефська допомога тощо</v>
          </cell>
          <cell r="E220" t="str">
            <v>1810</v>
          </cell>
          <cell r="F220">
            <v>0</v>
          </cell>
          <cell r="G220">
            <v>100</v>
          </cell>
          <cell r="H220">
            <v>0</v>
          </cell>
          <cell r="I220">
            <v>0</v>
          </cell>
          <cell r="J220">
            <v>0</v>
          </cell>
          <cell r="K220">
            <v>0</v>
          </cell>
          <cell r="M220">
            <v>0</v>
          </cell>
          <cell r="S220">
            <v>0</v>
          </cell>
          <cell r="T220">
            <v>0</v>
          </cell>
          <cell r="W220">
            <v>0</v>
          </cell>
          <cell r="X220">
            <v>0</v>
          </cell>
          <cell r="AA220">
            <v>0</v>
          </cell>
          <cell r="AB220">
            <v>0</v>
          </cell>
          <cell r="AE220">
            <v>0</v>
          </cell>
          <cell r="AF220">
            <v>0</v>
          </cell>
          <cell r="AI220">
            <v>0</v>
          </cell>
          <cell r="AJ220">
            <v>0</v>
          </cell>
        </row>
        <row r="221">
          <cell r="A221" t="str">
            <v>1820</v>
          </cell>
          <cell r="B221" t="str">
            <v>О</v>
          </cell>
          <cell r="C221" t="str">
            <v>4.9.5.</v>
          </cell>
          <cell r="D221" t="str">
            <v>Виплати студентам за успішність</v>
          </cell>
          <cell r="E221" t="str">
            <v>1820</v>
          </cell>
          <cell r="F221">
            <v>0</v>
          </cell>
          <cell r="G221">
            <v>100</v>
          </cell>
          <cell r="H221">
            <v>0</v>
          </cell>
          <cell r="I221">
            <v>0</v>
          </cell>
          <cell r="J221">
            <v>0</v>
          </cell>
          <cell r="K221">
            <v>0</v>
          </cell>
          <cell r="M221">
            <v>0</v>
          </cell>
          <cell r="S221">
            <v>0</v>
          </cell>
          <cell r="T221">
            <v>0</v>
          </cell>
          <cell r="W221">
            <v>0</v>
          </cell>
          <cell r="X221">
            <v>0</v>
          </cell>
          <cell r="AA221">
            <v>0</v>
          </cell>
          <cell r="AB221">
            <v>0</v>
          </cell>
          <cell r="AE221">
            <v>0</v>
          </cell>
          <cell r="AF221">
            <v>0</v>
          </cell>
          <cell r="AI221">
            <v>0</v>
          </cell>
          <cell r="AJ221">
            <v>0</v>
          </cell>
        </row>
        <row r="222">
          <cell r="A222" t="str">
            <v>1850</v>
          </cell>
          <cell r="B222" t="str">
            <v>О</v>
          </cell>
          <cell r="C222" t="str">
            <v>4.9.6.</v>
          </cell>
          <cell r="D222" t="str">
            <v xml:space="preserve">Допомога на поховання </v>
          </cell>
          <cell r="E222" t="str">
            <v>1850</v>
          </cell>
          <cell r="F222">
            <v>13</v>
          </cell>
          <cell r="G222">
            <v>87</v>
          </cell>
          <cell r="H222">
            <v>28.1</v>
          </cell>
          <cell r="I222">
            <v>25</v>
          </cell>
          <cell r="J222">
            <v>60.4</v>
          </cell>
          <cell r="K222">
            <v>41.2</v>
          </cell>
          <cell r="L222">
            <v>50</v>
          </cell>
          <cell r="M222">
            <v>50</v>
          </cell>
          <cell r="N222">
            <v>16</v>
          </cell>
          <cell r="O222">
            <v>9</v>
          </cell>
          <cell r="P222">
            <v>9</v>
          </cell>
          <cell r="Q222">
            <v>16</v>
          </cell>
          <cell r="S222">
            <v>8.8000000000000007</v>
          </cell>
          <cell r="T222">
            <v>16</v>
          </cell>
          <cell r="U222">
            <v>7</v>
          </cell>
          <cell r="V222">
            <v>4.7</v>
          </cell>
          <cell r="W222">
            <v>4.3</v>
          </cell>
          <cell r="X222">
            <v>9</v>
          </cell>
          <cell r="Y222">
            <v>3</v>
          </cell>
          <cell r="Z222">
            <v>3</v>
          </cell>
          <cell r="AA222">
            <v>3</v>
          </cell>
          <cell r="AB222">
            <v>9</v>
          </cell>
          <cell r="AC222">
            <v>3</v>
          </cell>
          <cell r="AD222">
            <v>3</v>
          </cell>
          <cell r="AE222">
            <v>3</v>
          </cell>
          <cell r="AF222">
            <v>16</v>
          </cell>
          <cell r="AG222">
            <v>5</v>
          </cell>
          <cell r="AH222">
            <v>5</v>
          </cell>
          <cell r="AI222">
            <v>6</v>
          </cell>
          <cell r="AJ222">
            <v>50</v>
          </cell>
        </row>
        <row r="223">
          <cell r="A223" t="str">
            <v>1851</v>
          </cell>
          <cell r="B223" t="str">
            <v>СС</v>
          </cell>
          <cell r="C223" t="str">
            <v>4.9.7.</v>
          </cell>
          <cell r="D223" t="str">
            <v>Відрахування на соціальні заходи</v>
          </cell>
          <cell r="E223" t="str">
            <v>1851</v>
          </cell>
          <cell r="F223">
            <v>10</v>
          </cell>
          <cell r="G223">
            <v>90</v>
          </cell>
          <cell r="H223">
            <v>2.9</v>
          </cell>
          <cell r="I223">
            <v>0</v>
          </cell>
          <cell r="J223">
            <v>6</v>
          </cell>
          <cell r="K223">
            <v>5.6</v>
          </cell>
          <cell r="L223">
            <v>9.1</v>
          </cell>
          <cell r="M223">
            <v>0</v>
          </cell>
          <cell r="S223">
            <v>-5.6</v>
          </cell>
          <cell r="T223">
            <v>0</v>
          </cell>
          <cell r="W223">
            <v>0</v>
          </cell>
          <cell r="X223">
            <v>0</v>
          </cell>
          <cell r="AA223">
            <v>0</v>
          </cell>
          <cell r="AB223">
            <v>0</v>
          </cell>
          <cell r="AE223">
            <v>0</v>
          </cell>
          <cell r="AF223">
            <v>0</v>
          </cell>
          <cell r="AI223">
            <v>0</v>
          </cell>
          <cell r="AJ223">
            <v>0</v>
          </cell>
        </row>
        <row r="224">
          <cell r="A224" t="str">
            <v>1860</v>
          </cell>
          <cell r="B224" t="str">
            <v>О</v>
          </cell>
          <cell r="C224" t="str">
            <v>4.9.8.</v>
          </cell>
          <cell r="D224" t="str">
            <v xml:space="preserve">Періодичні видання </v>
          </cell>
          <cell r="E224" t="str">
            <v>1860</v>
          </cell>
          <cell r="F224">
            <v>50</v>
          </cell>
          <cell r="G224">
            <v>50</v>
          </cell>
          <cell r="H224">
            <v>0</v>
          </cell>
          <cell r="I224">
            <v>1</v>
          </cell>
          <cell r="J224">
            <v>1.1000000000000001</v>
          </cell>
          <cell r="K224">
            <v>0.3</v>
          </cell>
          <cell r="L224">
            <v>0.3</v>
          </cell>
          <cell r="M224">
            <v>1</v>
          </cell>
          <cell r="N224">
            <v>0</v>
          </cell>
          <cell r="O224">
            <v>0.5</v>
          </cell>
          <cell r="P224">
            <v>0</v>
          </cell>
          <cell r="Q224">
            <v>0.5</v>
          </cell>
          <cell r="R224">
            <v>0</v>
          </cell>
          <cell r="S224">
            <v>0.7</v>
          </cell>
          <cell r="T224">
            <v>0</v>
          </cell>
          <cell r="W224">
            <v>0</v>
          </cell>
          <cell r="X224">
            <v>0.5</v>
          </cell>
          <cell r="Z224">
            <v>0.5</v>
          </cell>
          <cell r="AA224">
            <v>0</v>
          </cell>
          <cell r="AB224">
            <v>0</v>
          </cell>
          <cell r="AE224">
            <v>0</v>
          </cell>
          <cell r="AF224">
            <v>0.5</v>
          </cell>
          <cell r="AG224">
            <v>0.5</v>
          </cell>
          <cell r="AI224">
            <v>0</v>
          </cell>
          <cell r="AJ224">
            <v>1</v>
          </cell>
        </row>
        <row r="225">
          <cell r="A225" t="str">
            <v>1870</v>
          </cell>
          <cell r="B225" t="str">
            <v>О</v>
          </cell>
          <cell r="C225" t="str">
            <v>4.9.9.</v>
          </cell>
          <cell r="D225" t="str">
            <v xml:space="preserve">Виплати  непрацюючим пенсіонерам </v>
          </cell>
          <cell r="E225" t="str">
            <v>1870</v>
          </cell>
          <cell r="F225">
            <v>5</v>
          </cell>
          <cell r="G225">
            <v>95</v>
          </cell>
          <cell r="H225">
            <v>111.4</v>
          </cell>
          <cell r="I225">
            <v>80</v>
          </cell>
          <cell r="J225">
            <v>88</v>
          </cell>
          <cell r="K225">
            <v>49.4</v>
          </cell>
          <cell r="L225">
            <v>66.5</v>
          </cell>
          <cell r="M225">
            <v>60</v>
          </cell>
          <cell r="N225">
            <v>15.5</v>
          </cell>
          <cell r="O225">
            <v>12</v>
          </cell>
          <cell r="P225">
            <v>6.5</v>
          </cell>
          <cell r="Q225">
            <v>26</v>
          </cell>
          <cell r="S225">
            <v>10.6</v>
          </cell>
          <cell r="T225">
            <v>15.5</v>
          </cell>
          <cell r="U225">
            <v>2</v>
          </cell>
          <cell r="V225">
            <v>2</v>
          </cell>
          <cell r="W225">
            <v>11.5</v>
          </cell>
          <cell r="X225">
            <v>12</v>
          </cell>
          <cell r="Y225">
            <v>2</v>
          </cell>
          <cell r="Z225">
            <v>8</v>
          </cell>
          <cell r="AA225">
            <v>2</v>
          </cell>
          <cell r="AB225">
            <v>6.5</v>
          </cell>
          <cell r="AC225">
            <v>2</v>
          </cell>
          <cell r="AD225">
            <v>2</v>
          </cell>
          <cell r="AE225">
            <v>2.5</v>
          </cell>
          <cell r="AF225">
            <v>26</v>
          </cell>
          <cell r="AG225">
            <v>2</v>
          </cell>
          <cell r="AH225">
            <v>3</v>
          </cell>
          <cell r="AI225">
            <v>21</v>
          </cell>
          <cell r="AJ225">
            <v>60</v>
          </cell>
        </row>
        <row r="226">
          <cell r="A226" t="str">
            <v>1880</v>
          </cell>
          <cell r="B226" t="str">
            <v>СС</v>
          </cell>
          <cell r="C226" t="str">
            <v>4.9.10.</v>
          </cell>
          <cell r="D226" t="str">
            <v>Відрахування на соціальні заходи</v>
          </cell>
          <cell r="E226" t="str">
            <v>1880</v>
          </cell>
          <cell r="F226">
            <v>5</v>
          </cell>
          <cell r="G226">
            <v>95</v>
          </cell>
          <cell r="H226">
            <v>0</v>
          </cell>
          <cell r="I226">
            <v>0</v>
          </cell>
          <cell r="J226">
            <v>0</v>
          </cell>
          <cell r="K226">
            <v>0</v>
          </cell>
          <cell r="M226">
            <v>0</v>
          </cell>
          <cell r="S226">
            <v>0</v>
          </cell>
          <cell r="T226">
            <v>0</v>
          </cell>
          <cell r="W226">
            <v>0</v>
          </cell>
          <cell r="X226">
            <v>0</v>
          </cell>
          <cell r="AA226">
            <v>0</v>
          </cell>
          <cell r="AB226">
            <v>0</v>
          </cell>
          <cell r="AE226">
            <v>0</v>
          </cell>
          <cell r="AF226">
            <v>0</v>
          </cell>
          <cell r="AI226">
            <v>0</v>
          </cell>
          <cell r="AJ226">
            <v>0</v>
          </cell>
        </row>
        <row r="227">
          <cell r="A227" t="str">
            <v>1890</v>
          </cell>
          <cell r="C227" t="str">
            <v>4.9.11.</v>
          </cell>
          <cell r="D227" t="str">
            <v>Відрахування Раді профкомів, профкомам, в т.ч.</v>
          </cell>
          <cell r="E227" t="str">
            <v>1890</v>
          </cell>
          <cell r="H227">
            <v>97.6</v>
          </cell>
          <cell r="I227">
            <v>58.1</v>
          </cell>
          <cell r="J227">
            <v>134.4</v>
          </cell>
          <cell r="K227">
            <v>127.9</v>
          </cell>
          <cell r="L227">
            <v>132.1</v>
          </cell>
          <cell r="M227">
            <v>93.9</v>
          </cell>
          <cell r="N227">
            <v>19.2</v>
          </cell>
          <cell r="O227">
            <v>28.2</v>
          </cell>
          <cell r="P227">
            <v>21.1</v>
          </cell>
          <cell r="Q227">
            <v>25.4</v>
          </cell>
          <cell r="R227">
            <v>0</v>
          </cell>
          <cell r="S227">
            <v>-34</v>
          </cell>
          <cell r="T227">
            <v>19.2</v>
          </cell>
          <cell r="U227">
            <v>6</v>
          </cell>
          <cell r="V227">
            <v>6.6</v>
          </cell>
          <cell r="W227">
            <v>6.6</v>
          </cell>
          <cell r="X227">
            <v>28.2</v>
          </cell>
          <cell r="Y227">
            <v>13</v>
          </cell>
          <cell r="Z227">
            <v>7.2</v>
          </cell>
          <cell r="AA227">
            <v>8</v>
          </cell>
          <cell r="AB227">
            <v>21.1</v>
          </cell>
          <cell r="AC227">
            <v>7</v>
          </cell>
          <cell r="AD227">
            <v>7.1</v>
          </cell>
          <cell r="AE227">
            <v>7</v>
          </cell>
          <cell r="AF227">
            <v>25.4</v>
          </cell>
          <cell r="AG227">
            <v>7</v>
          </cell>
          <cell r="AH227">
            <v>7</v>
          </cell>
          <cell r="AI227">
            <v>11.4</v>
          </cell>
          <cell r="AJ227">
            <v>93.9</v>
          </cell>
        </row>
        <row r="228">
          <cell r="A228" t="str">
            <v>1891</v>
          </cell>
          <cell r="C228" t="str">
            <v>4.9.11.1.</v>
          </cell>
          <cell r="D228" t="str">
            <v>Виплати працівникам профкомів</v>
          </cell>
          <cell r="E228" t="str">
            <v>1891</v>
          </cell>
          <cell r="F228">
            <v>10</v>
          </cell>
          <cell r="G228">
            <v>90</v>
          </cell>
          <cell r="H228">
            <v>6.9</v>
          </cell>
          <cell r="I228">
            <v>3</v>
          </cell>
          <cell r="J228">
            <v>18</v>
          </cell>
          <cell r="K228">
            <v>11.8</v>
          </cell>
          <cell r="L228">
            <v>16</v>
          </cell>
          <cell r="M228">
            <v>19.8</v>
          </cell>
          <cell r="N228">
            <v>3.5</v>
          </cell>
          <cell r="O228">
            <v>7.4</v>
          </cell>
          <cell r="P228">
            <v>3.3</v>
          </cell>
          <cell r="Q228">
            <v>5.6</v>
          </cell>
          <cell r="S228">
            <v>8</v>
          </cell>
          <cell r="T228">
            <v>3.5</v>
          </cell>
          <cell r="U228">
            <v>1</v>
          </cell>
          <cell r="V228">
            <v>1.3</v>
          </cell>
          <cell r="W228">
            <v>1.2</v>
          </cell>
          <cell r="X228">
            <v>7.4</v>
          </cell>
          <cell r="Y228">
            <v>4.4000000000000004</v>
          </cell>
          <cell r="Z228">
            <v>1.5</v>
          </cell>
          <cell r="AA228">
            <v>1.5</v>
          </cell>
          <cell r="AB228">
            <v>3.3</v>
          </cell>
          <cell r="AC228">
            <v>1.1000000000000001</v>
          </cell>
          <cell r="AD228">
            <v>1.1000000000000001</v>
          </cell>
          <cell r="AE228">
            <v>1.1000000000000001</v>
          </cell>
          <cell r="AF228">
            <v>5.6</v>
          </cell>
          <cell r="AG228">
            <v>1.1000000000000001</v>
          </cell>
          <cell r="AH228">
            <v>1.1000000000000001</v>
          </cell>
          <cell r="AI228">
            <v>3.4</v>
          </cell>
          <cell r="AJ228">
            <v>19.8</v>
          </cell>
        </row>
        <row r="229">
          <cell r="A229" t="str">
            <v>1892</v>
          </cell>
          <cell r="B229" t="str">
            <v>СС</v>
          </cell>
          <cell r="C229" t="str">
            <v>4.9.11.2.</v>
          </cell>
          <cell r="D229" t="str">
            <v>Відрахування на соціальні заходи</v>
          </cell>
          <cell r="E229" t="str">
            <v>1892</v>
          </cell>
          <cell r="F229">
            <v>10</v>
          </cell>
          <cell r="G229">
            <v>90</v>
          </cell>
          <cell r="H229">
            <v>2.6</v>
          </cell>
          <cell r="I229">
            <v>1.1000000000000001</v>
          </cell>
          <cell r="J229">
            <v>2</v>
          </cell>
          <cell r="K229">
            <v>1.7</v>
          </cell>
          <cell r="L229">
            <v>1.7</v>
          </cell>
          <cell r="M229">
            <v>7.3</v>
          </cell>
          <cell r="N229">
            <v>1.3</v>
          </cell>
          <cell r="O229">
            <v>2.7</v>
          </cell>
          <cell r="P229">
            <v>1.2</v>
          </cell>
          <cell r="Q229">
            <v>2.1</v>
          </cell>
          <cell r="S229">
            <v>5.6</v>
          </cell>
          <cell r="T229">
            <v>1.3</v>
          </cell>
          <cell r="U229">
            <v>0.3</v>
          </cell>
          <cell r="V229">
            <v>0.5</v>
          </cell>
          <cell r="W229">
            <v>0.5</v>
          </cell>
          <cell r="X229">
            <v>2.7</v>
          </cell>
          <cell r="Y229">
            <v>1.6</v>
          </cell>
          <cell r="Z229">
            <v>0.6</v>
          </cell>
          <cell r="AA229">
            <v>0.5</v>
          </cell>
          <cell r="AB229">
            <v>1.2</v>
          </cell>
          <cell r="AC229">
            <v>0.4</v>
          </cell>
          <cell r="AD229">
            <v>0.4</v>
          </cell>
          <cell r="AE229">
            <v>0.4</v>
          </cell>
          <cell r="AF229">
            <v>2.1</v>
          </cell>
          <cell r="AG229">
            <v>0.4</v>
          </cell>
          <cell r="AH229">
            <v>0.4</v>
          </cell>
          <cell r="AI229">
            <v>1.3</v>
          </cell>
          <cell r="AJ229">
            <v>7.3</v>
          </cell>
        </row>
        <row r="230">
          <cell r="A230" t="str">
            <v>1893</v>
          </cell>
          <cell r="B230" t="str">
            <v>О</v>
          </cell>
          <cell r="C230" t="str">
            <v>4.9.11.3.</v>
          </cell>
          <cell r="D230" t="str">
            <v>Відрахування Раді профкомів та  профкомам згідно з  Колективним договором</v>
          </cell>
          <cell r="E230" t="str">
            <v>1893</v>
          </cell>
          <cell r="F230">
            <v>6.8</v>
          </cell>
          <cell r="G230">
            <v>93.2</v>
          </cell>
          <cell r="H230">
            <v>88.1</v>
          </cell>
          <cell r="I230">
            <v>54</v>
          </cell>
          <cell r="J230">
            <v>114.4</v>
          </cell>
          <cell r="K230">
            <v>114.4</v>
          </cell>
          <cell r="L230">
            <v>114.4</v>
          </cell>
          <cell r="M230">
            <v>66.8</v>
          </cell>
          <cell r="N230">
            <v>14.4</v>
          </cell>
          <cell r="O230">
            <v>18.100000000000001</v>
          </cell>
          <cell r="P230">
            <v>16.600000000000001</v>
          </cell>
          <cell r="Q230">
            <v>17.7</v>
          </cell>
          <cell r="S230">
            <v>-47.6</v>
          </cell>
          <cell r="T230">
            <v>14.4</v>
          </cell>
          <cell r="U230">
            <v>4.7</v>
          </cell>
          <cell r="V230">
            <v>4.8</v>
          </cell>
          <cell r="W230">
            <v>4.9000000000000004</v>
          </cell>
          <cell r="X230">
            <v>18.100000000000001</v>
          </cell>
          <cell r="Y230">
            <v>7</v>
          </cell>
          <cell r="Z230">
            <v>5.0999999999999996</v>
          </cell>
          <cell r="AA230">
            <v>6</v>
          </cell>
          <cell r="AB230">
            <v>16.600000000000001</v>
          </cell>
          <cell r="AC230">
            <v>5.5</v>
          </cell>
          <cell r="AD230">
            <v>5.6</v>
          </cell>
          <cell r="AE230">
            <v>5.5</v>
          </cell>
          <cell r="AF230">
            <v>17.7</v>
          </cell>
          <cell r="AG230">
            <v>5.5</v>
          </cell>
          <cell r="AH230">
            <v>5.5</v>
          </cell>
          <cell r="AI230">
            <v>6.7</v>
          </cell>
          <cell r="AJ230">
            <v>66.8</v>
          </cell>
        </row>
        <row r="231">
          <cell r="A231" t="str">
            <v>1920</v>
          </cell>
          <cell r="B231" t="str">
            <v>О</v>
          </cell>
          <cell r="C231" t="str">
            <v>4.9.12.</v>
          </cell>
          <cell r="D231" t="str">
            <v>Витрати, пов'зані з презентаціями, святами тощо</v>
          </cell>
          <cell r="E231" t="str">
            <v>1920</v>
          </cell>
          <cell r="F231">
            <v>0</v>
          </cell>
          <cell r="G231">
            <v>100</v>
          </cell>
          <cell r="H231">
            <v>46.2</v>
          </cell>
          <cell r="I231">
            <v>20</v>
          </cell>
          <cell r="J231">
            <v>20</v>
          </cell>
          <cell r="K231">
            <v>19.2</v>
          </cell>
          <cell r="L231">
            <v>20</v>
          </cell>
          <cell r="M231">
            <v>20</v>
          </cell>
          <cell r="N231">
            <v>3</v>
          </cell>
          <cell r="O231">
            <v>1</v>
          </cell>
          <cell r="P231">
            <v>1</v>
          </cell>
          <cell r="Q231">
            <v>15</v>
          </cell>
          <cell r="S231">
            <v>0.8</v>
          </cell>
          <cell r="T231">
            <v>3</v>
          </cell>
          <cell r="U231">
            <v>0.8</v>
          </cell>
          <cell r="V231">
            <v>0.6</v>
          </cell>
          <cell r="W231">
            <v>1.6</v>
          </cell>
          <cell r="X231">
            <v>1</v>
          </cell>
          <cell r="Z231">
            <v>1</v>
          </cell>
          <cell r="AA231">
            <v>0</v>
          </cell>
          <cell r="AB231">
            <v>1</v>
          </cell>
          <cell r="AD231">
            <v>1</v>
          </cell>
          <cell r="AE231">
            <v>0</v>
          </cell>
          <cell r="AF231">
            <v>15</v>
          </cell>
          <cell r="AI231">
            <v>15</v>
          </cell>
          <cell r="AJ231">
            <v>20</v>
          </cell>
        </row>
        <row r="232">
          <cell r="A232" t="str">
            <v>1950</v>
          </cell>
          <cell r="B232" t="str">
            <v>О</v>
          </cell>
          <cell r="C232" t="str">
            <v>4.9.13.</v>
          </cell>
          <cell r="D232" t="str">
            <v>Утримання приміщень соціально-культурного призначення</v>
          </cell>
          <cell r="E232" t="str">
            <v>1950</v>
          </cell>
          <cell r="F232">
            <v>0</v>
          </cell>
          <cell r="G232">
            <v>100</v>
          </cell>
          <cell r="H232">
            <v>5.0999999999999996</v>
          </cell>
          <cell r="I232">
            <v>9.6999999999999993</v>
          </cell>
          <cell r="J232">
            <v>1</v>
          </cell>
          <cell r="K232">
            <v>0</v>
          </cell>
          <cell r="M232">
            <v>0</v>
          </cell>
          <cell r="S232">
            <v>0</v>
          </cell>
          <cell r="T232">
            <v>0</v>
          </cell>
          <cell r="W232">
            <v>0</v>
          </cell>
          <cell r="X232">
            <v>0</v>
          </cell>
          <cell r="AA232">
            <v>0</v>
          </cell>
          <cell r="AB232">
            <v>0</v>
          </cell>
          <cell r="AE232">
            <v>0</v>
          </cell>
          <cell r="AF232">
            <v>0</v>
          </cell>
          <cell r="AI232">
            <v>0</v>
          </cell>
          <cell r="AJ232">
            <v>0</v>
          </cell>
        </row>
        <row r="233">
          <cell r="A233" t="str">
            <v>2000</v>
          </cell>
          <cell r="B233" t="str">
            <v>О</v>
          </cell>
          <cell r="C233" t="str">
            <v>4.9.14.</v>
          </cell>
          <cell r="D233" t="str">
            <v>Виплати сиротам та напівсиротам</v>
          </cell>
          <cell r="E233" t="str">
            <v>2000</v>
          </cell>
          <cell r="F233">
            <v>10</v>
          </cell>
          <cell r="G233">
            <v>90</v>
          </cell>
          <cell r="H233">
            <v>14.1</v>
          </cell>
          <cell r="I233">
            <v>13.6</v>
          </cell>
          <cell r="J233">
            <v>16.600000000000001</v>
          </cell>
          <cell r="K233">
            <v>16.7</v>
          </cell>
          <cell r="L233">
            <v>16</v>
          </cell>
          <cell r="M233">
            <v>19.100000000000001</v>
          </cell>
          <cell r="N233">
            <v>4.7</v>
          </cell>
          <cell r="O233">
            <v>4.8</v>
          </cell>
          <cell r="P233">
            <v>4.8</v>
          </cell>
          <cell r="Q233">
            <v>4.8</v>
          </cell>
          <cell r="S233">
            <v>2.4</v>
          </cell>
          <cell r="T233">
            <v>4.7</v>
          </cell>
          <cell r="U233">
            <v>1.5</v>
          </cell>
          <cell r="V233">
            <v>1.6</v>
          </cell>
          <cell r="W233">
            <v>1.6</v>
          </cell>
          <cell r="X233">
            <v>4.8</v>
          </cell>
          <cell r="Y233">
            <v>1.6</v>
          </cell>
          <cell r="Z233">
            <v>1.6</v>
          </cell>
          <cell r="AA233">
            <v>1.6</v>
          </cell>
          <cell r="AB233">
            <v>4.8</v>
          </cell>
          <cell r="AC233">
            <v>1.6</v>
          </cell>
          <cell r="AD233">
            <v>1.6</v>
          </cell>
          <cell r="AE233">
            <v>1.6</v>
          </cell>
          <cell r="AF233">
            <v>4.8</v>
          </cell>
          <cell r="AG233">
            <v>1.6</v>
          </cell>
          <cell r="AH233">
            <v>1.6</v>
          </cell>
          <cell r="AI233">
            <v>1.6</v>
          </cell>
          <cell r="AJ233">
            <v>19.100000000000001</v>
          </cell>
        </row>
        <row r="234">
          <cell r="A234" t="str">
            <v>2020</v>
          </cell>
          <cell r="B234" t="str">
            <v>О</v>
          </cell>
          <cell r="C234" t="str">
            <v>4.9.15.</v>
          </cell>
          <cell r="D234" t="str">
            <v>Транспортні витрати соціально-культурного призначення</v>
          </cell>
          <cell r="E234" t="str">
            <v>2020</v>
          </cell>
          <cell r="F234">
            <v>0</v>
          </cell>
          <cell r="G234">
            <v>100</v>
          </cell>
          <cell r="H234">
            <v>0</v>
          </cell>
          <cell r="I234">
            <v>0</v>
          </cell>
          <cell r="J234">
            <v>0</v>
          </cell>
          <cell r="K234">
            <v>0</v>
          </cell>
          <cell r="M234">
            <v>0</v>
          </cell>
          <cell r="S234">
            <v>0</v>
          </cell>
          <cell r="T234">
            <v>0</v>
          </cell>
          <cell r="W234">
            <v>0</v>
          </cell>
          <cell r="X234">
            <v>0</v>
          </cell>
          <cell r="AA234">
            <v>0</v>
          </cell>
          <cell r="AB234">
            <v>0</v>
          </cell>
          <cell r="AE234">
            <v>0</v>
          </cell>
          <cell r="AF234">
            <v>0</v>
          </cell>
          <cell r="AI234">
            <v>0</v>
          </cell>
          <cell r="AJ234">
            <v>0</v>
          </cell>
        </row>
        <row r="235">
          <cell r="A235" t="str">
            <v>2030</v>
          </cell>
          <cell r="B235" t="str">
            <v>О</v>
          </cell>
          <cell r="C235" t="str">
            <v>4.9.16.</v>
          </cell>
          <cell r="D235" t="str">
            <v>Відшкодування збитків внаслідок виробничого травматизму</v>
          </cell>
          <cell r="E235" t="str">
            <v>2030</v>
          </cell>
          <cell r="F235">
            <v>0</v>
          </cell>
          <cell r="G235">
            <v>100</v>
          </cell>
          <cell r="H235">
            <v>0.4</v>
          </cell>
          <cell r="I235">
            <v>0</v>
          </cell>
          <cell r="J235">
            <v>0</v>
          </cell>
          <cell r="K235">
            <v>0</v>
          </cell>
          <cell r="M235">
            <v>0</v>
          </cell>
          <cell r="S235">
            <v>0</v>
          </cell>
          <cell r="T235">
            <v>0</v>
          </cell>
          <cell r="W235">
            <v>0</v>
          </cell>
          <cell r="X235">
            <v>0</v>
          </cell>
          <cell r="AA235">
            <v>0</v>
          </cell>
          <cell r="AB235">
            <v>0</v>
          </cell>
          <cell r="AE235">
            <v>0</v>
          </cell>
          <cell r="AF235">
            <v>0</v>
          </cell>
          <cell r="AI235">
            <v>0</v>
          </cell>
          <cell r="AJ235">
            <v>0</v>
          </cell>
        </row>
        <row r="236">
          <cell r="A236" t="str">
            <v>2040</v>
          </cell>
          <cell r="B236" t="str">
            <v>О</v>
          </cell>
          <cell r="C236" t="str">
            <v>4.9.17.</v>
          </cell>
          <cell r="D236" t="str">
            <v>Відшкодування Пенсійному фонду при достроковому виході на пенсію</v>
          </cell>
          <cell r="E236" t="str">
            <v>2040</v>
          </cell>
          <cell r="F236">
            <v>0</v>
          </cell>
          <cell r="G236">
            <v>100</v>
          </cell>
          <cell r="H236">
            <v>0</v>
          </cell>
          <cell r="I236">
            <v>0</v>
          </cell>
          <cell r="J236">
            <v>0</v>
          </cell>
          <cell r="K236">
            <v>0</v>
          </cell>
          <cell r="M236">
            <v>0</v>
          </cell>
          <cell r="S236">
            <v>0</v>
          </cell>
          <cell r="T236">
            <v>0</v>
          </cell>
          <cell r="W236">
            <v>0</v>
          </cell>
          <cell r="X236">
            <v>0</v>
          </cell>
          <cell r="AA236">
            <v>0</v>
          </cell>
          <cell r="AB236">
            <v>0</v>
          </cell>
          <cell r="AE236">
            <v>0</v>
          </cell>
          <cell r="AF236">
            <v>0</v>
          </cell>
          <cell r="AI236">
            <v>0</v>
          </cell>
          <cell r="AJ236">
            <v>0</v>
          </cell>
        </row>
        <row r="237">
          <cell r="A237" t="str">
            <v>2050</v>
          </cell>
          <cell r="B237" t="str">
            <v>О</v>
          </cell>
          <cell r="C237" t="str">
            <v>4.9.18.</v>
          </cell>
          <cell r="D237" t="str">
            <v>Службові відрядження соціально-культурного призначення</v>
          </cell>
          <cell r="E237" t="str">
            <v>2050</v>
          </cell>
          <cell r="F237">
            <v>0</v>
          </cell>
          <cell r="G237">
            <v>100</v>
          </cell>
          <cell r="H237">
            <v>0.2</v>
          </cell>
          <cell r="I237">
            <v>0</v>
          </cell>
          <cell r="J237">
            <v>0</v>
          </cell>
          <cell r="K237">
            <v>0.3</v>
          </cell>
          <cell r="L237">
            <v>0.3</v>
          </cell>
          <cell r="M237">
            <v>0</v>
          </cell>
          <cell r="S237">
            <v>-0.3</v>
          </cell>
          <cell r="T237">
            <v>0</v>
          </cell>
          <cell r="W237">
            <v>0</v>
          </cell>
          <cell r="X237">
            <v>0</v>
          </cell>
          <cell r="AA237">
            <v>0</v>
          </cell>
          <cell r="AB237">
            <v>0</v>
          </cell>
          <cell r="AE237">
            <v>0</v>
          </cell>
          <cell r="AF237">
            <v>0</v>
          </cell>
          <cell r="AI237">
            <v>0</v>
          </cell>
          <cell r="AJ237">
            <v>0</v>
          </cell>
        </row>
        <row r="238">
          <cell r="A238" t="str">
            <v>2060</v>
          </cell>
          <cell r="B238" t="str">
            <v>О</v>
          </cell>
          <cell r="C238" t="str">
            <v>4.9.19.</v>
          </cell>
          <cell r="D238" t="str">
            <v>Відрахування в Пенсійний фонд (купівля іноземної валюти та інше)</v>
          </cell>
          <cell r="E238" t="str">
            <v>2060</v>
          </cell>
          <cell r="F238">
            <v>0</v>
          </cell>
          <cell r="G238">
            <v>100</v>
          </cell>
          <cell r="H238">
            <v>0</v>
          </cell>
          <cell r="I238">
            <v>0</v>
          </cell>
          <cell r="J238">
            <v>0</v>
          </cell>
          <cell r="K238">
            <v>0</v>
          </cell>
          <cell r="M238">
            <v>0</v>
          </cell>
          <cell r="S238">
            <v>0</v>
          </cell>
          <cell r="T238">
            <v>0</v>
          </cell>
          <cell r="W238">
            <v>0</v>
          </cell>
          <cell r="X238">
            <v>0</v>
          </cell>
          <cell r="AA238">
            <v>0</v>
          </cell>
          <cell r="AB238">
            <v>0</v>
          </cell>
          <cell r="AE238">
            <v>0</v>
          </cell>
          <cell r="AF238">
            <v>0</v>
          </cell>
          <cell r="AI238">
            <v>0</v>
          </cell>
          <cell r="AJ238">
            <v>0</v>
          </cell>
        </row>
        <row r="239">
          <cell r="A239" t="str">
            <v>2061</v>
          </cell>
          <cell r="B239" t="str">
            <v>О</v>
          </cell>
          <cell r="C239" t="str">
            <v>4.9.20.</v>
          </cell>
          <cell r="D239" t="str">
            <v>Витрати на зв'язок</v>
          </cell>
          <cell r="E239" t="str">
            <v>2061</v>
          </cell>
          <cell r="F239">
            <v>0</v>
          </cell>
          <cell r="G239">
            <v>100</v>
          </cell>
          <cell r="H239">
            <v>4.5999999999999996</v>
          </cell>
          <cell r="I239">
            <v>4</v>
          </cell>
          <cell r="J239">
            <v>3.3</v>
          </cell>
          <cell r="K239">
            <v>2</v>
          </cell>
          <cell r="L239">
            <v>3</v>
          </cell>
          <cell r="M239">
            <v>4</v>
          </cell>
          <cell r="N239">
            <v>1</v>
          </cell>
          <cell r="O239">
            <v>1</v>
          </cell>
          <cell r="P239">
            <v>1</v>
          </cell>
          <cell r="Q239">
            <v>1</v>
          </cell>
          <cell r="R239">
            <v>1</v>
          </cell>
          <cell r="S239">
            <v>2</v>
          </cell>
          <cell r="T239">
            <v>1</v>
          </cell>
          <cell r="W239">
            <v>1</v>
          </cell>
          <cell r="X239">
            <v>1</v>
          </cell>
          <cell r="Y239">
            <v>0.3</v>
          </cell>
          <cell r="Z239">
            <v>0.3</v>
          </cell>
          <cell r="AA239">
            <v>0.4</v>
          </cell>
          <cell r="AB239">
            <v>1</v>
          </cell>
          <cell r="AC239">
            <v>0.3</v>
          </cell>
          <cell r="AD239">
            <v>0.3</v>
          </cell>
          <cell r="AE239">
            <v>0.4</v>
          </cell>
          <cell r="AF239">
            <v>1</v>
          </cell>
          <cell r="AG239">
            <v>0.3</v>
          </cell>
          <cell r="AH239">
            <v>0.3</v>
          </cell>
          <cell r="AI239">
            <v>0.4</v>
          </cell>
          <cell r="AJ239">
            <v>4</v>
          </cell>
        </row>
        <row r="240">
          <cell r="A240" t="str">
            <v>2070</v>
          </cell>
          <cell r="B240" t="str">
            <v>О</v>
          </cell>
          <cell r="C240" t="str">
            <v>4.9.21.</v>
          </cell>
          <cell r="D240" t="str">
            <v>Інше</v>
          </cell>
          <cell r="E240" t="str">
            <v>2070</v>
          </cell>
          <cell r="F240">
            <v>0</v>
          </cell>
          <cell r="G240">
            <v>100</v>
          </cell>
          <cell r="H240">
            <v>23.4</v>
          </cell>
          <cell r="I240">
            <v>0</v>
          </cell>
          <cell r="J240">
            <v>0</v>
          </cell>
          <cell r="K240">
            <v>0.6</v>
          </cell>
          <cell r="L240">
            <v>0.1</v>
          </cell>
          <cell r="M240">
            <v>0</v>
          </cell>
          <cell r="S240">
            <v>-0.6</v>
          </cell>
          <cell r="T240">
            <v>0</v>
          </cell>
          <cell r="W240">
            <v>0</v>
          </cell>
          <cell r="X240">
            <v>0</v>
          </cell>
          <cell r="AA240">
            <v>0</v>
          </cell>
          <cell r="AB240">
            <v>0</v>
          </cell>
          <cell r="AE240">
            <v>0</v>
          </cell>
          <cell r="AF240">
            <v>0</v>
          </cell>
          <cell r="AI240">
            <v>0</v>
          </cell>
          <cell r="AJ240">
            <v>0</v>
          </cell>
        </row>
        <row r="241">
          <cell r="A241" t="str">
            <v>2074</v>
          </cell>
          <cell r="B241" t="str">
            <v>О</v>
          </cell>
          <cell r="C241" t="str">
            <v>4.9.22.</v>
          </cell>
          <cell r="D241" t="str">
            <v>Витрати з утримання об'єкта оренди (комунальні та ін.)</v>
          </cell>
          <cell r="E241" t="str">
            <v>2074</v>
          </cell>
          <cell r="F241">
            <v>0</v>
          </cell>
          <cell r="G241">
            <v>100</v>
          </cell>
          <cell r="H241">
            <v>0</v>
          </cell>
          <cell r="I241">
            <v>0</v>
          </cell>
          <cell r="J241">
            <v>0</v>
          </cell>
          <cell r="K241">
            <v>0</v>
          </cell>
          <cell r="M241">
            <v>0</v>
          </cell>
          <cell r="S241">
            <v>0</v>
          </cell>
          <cell r="T241">
            <v>0</v>
          </cell>
          <cell r="W241">
            <v>0</v>
          </cell>
          <cell r="X241">
            <v>0</v>
          </cell>
          <cell r="AA241">
            <v>0</v>
          </cell>
          <cell r="AB241">
            <v>0</v>
          </cell>
          <cell r="AE241">
            <v>0</v>
          </cell>
          <cell r="AF241">
            <v>0</v>
          </cell>
          <cell r="AI241">
            <v>0</v>
          </cell>
          <cell r="AJ241">
            <v>0</v>
          </cell>
        </row>
        <row r="242">
          <cell r="A242" t="str">
            <v>2075</v>
          </cell>
          <cell r="B242" t="str">
            <v>О</v>
          </cell>
          <cell r="C242" t="str">
            <v>4.9.23.</v>
          </cell>
          <cell r="D242" t="str">
            <v>Амортизація  об'єкта  оренди</v>
          </cell>
          <cell r="E242" t="str">
            <v>2075</v>
          </cell>
          <cell r="F242">
            <v>0</v>
          </cell>
          <cell r="G242">
            <v>100</v>
          </cell>
          <cell r="H242">
            <v>0</v>
          </cell>
          <cell r="I242">
            <v>0</v>
          </cell>
          <cell r="J242">
            <v>0</v>
          </cell>
          <cell r="K242">
            <v>0</v>
          </cell>
          <cell r="M242">
            <v>0</v>
          </cell>
          <cell r="S242">
            <v>0</v>
          </cell>
          <cell r="T242">
            <v>0</v>
          </cell>
          <cell r="W242">
            <v>0</v>
          </cell>
          <cell r="X242">
            <v>0</v>
          </cell>
          <cell r="AA242">
            <v>0</v>
          </cell>
          <cell r="AB242">
            <v>0</v>
          </cell>
          <cell r="AE242">
            <v>0</v>
          </cell>
          <cell r="AF242">
            <v>0</v>
          </cell>
          <cell r="AI242">
            <v>0</v>
          </cell>
          <cell r="AJ242">
            <v>0</v>
          </cell>
        </row>
        <row r="243">
          <cell r="A243" t="str">
            <v>3000</v>
          </cell>
          <cell r="C243" t="str">
            <v>5.</v>
          </cell>
          <cell r="D243" t="str">
            <v>Всього витрат</v>
          </cell>
          <cell r="E243" t="str">
            <v>3000</v>
          </cell>
          <cell r="H243">
            <v>53287.199999999997</v>
          </cell>
          <cell r="I243">
            <v>67068.800000000003</v>
          </cell>
          <cell r="J243">
            <v>68358.3</v>
          </cell>
          <cell r="K243">
            <v>63993.2</v>
          </cell>
          <cell r="L243" t="e">
            <v>#REF!</v>
          </cell>
          <cell r="M243" t="e">
            <v>#REF!</v>
          </cell>
          <cell r="N243" t="e">
            <v>#REF!</v>
          </cell>
          <cell r="O243" t="e">
            <v>#REF!</v>
          </cell>
          <cell r="P243">
            <v>25543.8</v>
          </cell>
          <cell r="Q243">
            <v>24100.799999999999</v>
          </cell>
          <cell r="R243" t="e">
            <v>#REF!</v>
          </cell>
          <cell r="S243" t="e">
            <v>#REF!</v>
          </cell>
          <cell r="T243" t="e">
            <v>#REF!</v>
          </cell>
          <cell r="U243">
            <v>6646.6</v>
          </cell>
          <cell r="V243">
            <v>6936.8</v>
          </cell>
          <cell r="W243" t="e">
            <v>#REF!</v>
          </cell>
          <cell r="X243" t="e">
            <v>#REF!</v>
          </cell>
          <cell r="Y243">
            <v>6937.3</v>
          </cell>
          <cell r="Z243">
            <v>6958.7</v>
          </cell>
          <cell r="AA243" t="e">
            <v>#REF!</v>
          </cell>
          <cell r="AB243">
            <v>25543.8</v>
          </cell>
          <cell r="AC243">
            <v>8212.6</v>
          </cell>
          <cell r="AD243">
            <v>8220.4</v>
          </cell>
          <cell r="AE243">
            <v>9110.7999999999993</v>
          </cell>
          <cell r="AF243">
            <v>24100.799999999999</v>
          </cell>
          <cell r="AG243">
            <v>7897.9</v>
          </cell>
          <cell r="AH243">
            <v>7717.4</v>
          </cell>
          <cell r="AI243">
            <v>8485.5</v>
          </cell>
          <cell r="AJ243" t="e">
            <v>#REF!</v>
          </cell>
        </row>
        <row r="244">
          <cell r="A244" t="str">
            <v>036</v>
          </cell>
          <cell r="B244">
            <v>0</v>
          </cell>
          <cell r="D244" t="str">
            <v xml:space="preserve">Всього  витрат з капбудівництвом  без амортизації, палива </v>
          </cell>
          <cell r="H244">
            <v>43700</v>
          </cell>
          <cell r="I244">
            <v>57549.8</v>
          </cell>
          <cell r="J244">
            <v>53286.3</v>
          </cell>
          <cell r="K244">
            <v>49050.2</v>
          </cell>
          <cell r="L244" t="e">
            <v>#REF!</v>
          </cell>
          <cell r="M244" t="e">
            <v>#REF!</v>
          </cell>
          <cell r="N244" t="e">
            <v>#REF!</v>
          </cell>
          <cell r="O244" t="e">
            <v>#REF!</v>
          </cell>
          <cell r="P244">
            <v>21388.799999999999</v>
          </cell>
          <cell r="Q244">
            <v>18946.8</v>
          </cell>
          <cell r="R244" t="e">
            <v>#REF!</v>
          </cell>
          <cell r="S244" t="e">
            <v>#REF!</v>
          </cell>
          <cell r="T244" t="e">
            <v>#REF!</v>
          </cell>
          <cell r="U244">
            <v>4555.6000000000004</v>
          </cell>
          <cell r="V244">
            <v>5042.8</v>
          </cell>
          <cell r="W244" t="e">
            <v>#REF!</v>
          </cell>
          <cell r="X244" t="e">
            <v>#REF!</v>
          </cell>
          <cell r="Y244">
            <v>5166.8</v>
          </cell>
          <cell r="Z244">
            <v>5888.2</v>
          </cell>
          <cell r="AA244" t="e">
            <v>#REF!</v>
          </cell>
          <cell r="AB244">
            <v>21388.799999999999</v>
          </cell>
          <cell r="AC244">
            <v>6829.1</v>
          </cell>
          <cell r="AD244">
            <v>6858.9</v>
          </cell>
          <cell r="AE244">
            <v>7700.8</v>
          </cell>
          <cell r="AF244">
            <v>18946.8</v>
          </cell>
          <cell r="AG244">
            <v>6338.4</v>
          </cell>
          <cell r="AH244">
            <v>6039.9</v>
          </cell>
          <cell r="AI244">
            <v>6568.5</v>
          </cell>
          <cell r="AJ244" t="e">
            <v>#REF!</v>
          </cell>
        </row>
        <row r="245">
          <cell r="A245" t="str">
            <v>024</v>
          </cell>
          <cell r="B245">
            <v>0</v>
          </cell>
          <cell r="D245" t="str">
            <v>Витрати на ремонт</v>
          </cell>
          <cell r="H245">
            <v>9975.9</v>
          </cell>
          <cell r="I245">
            <v>15579.6</v>
          </cell>
          <cell r="J245">
            <v>11781</v>
          </cell>
          <cell r="K245">
            <v>8854.9</v>
          </cell>
          <cell r="L245">
            <v>14739</v>
          </cell>
          <cell r="M245">
            <v>22474.5</v>
          </cell>
          <cell r="N245">
            <v>2898</v>
          </cell>
          <cell r="O245">
            <v>4638.3</v>
          </cell>
          <cell r="P245">
            <v>8572.6</v>
          </cell>
          <cell r="Q245">
            <v>6365.6</v>
          </cell>
          <cell r="R245">
            <v>0</v>
          </cell>
          <cell r="S245">
            <v>13619.6</v>
          </cell>
          <cell r="T245">
            <v>2898</v>
          </cell>
          <cell r="U245">
            <v>911</v>
          </cell>
          <cell r="V245">
            <v>1009</v>
          </cell>
          <cell r="W245">
            <v>978</v>
          </cell>
          <cell r="X245">
            <v>4638.3</v>
          </cell>
          <cell r="Y245">
            <v>1417</v>
          </cell>
          <cell r="Z245">
            <v>1577</v>
          </cell>
          <cell r="AA245">
            <v>1644.3</v>
          </cell>
          <cell r="AB245">
            <v>8572.6</v>
          </cell>
          <cell r="AC245">
            <v>2827.3</v>
          </cell>
          <cell r="AD245">
            <v>2827.3</v>
          </cell>
          <cell r="AE245">
            <v>2918</v>
          </cell>
          <cell r="AF245">
            <v>6365.6</v>
          </cell>
          <cell r="AG245">
            <v>2352.4</v>
          </cell>
          <cell r="AH245">
            <v>2094</v>
          </cell>
          <cell r="AI245">
            <v>1919.2</v>
          </cell>
          <cell r="AJ245">
            <v>22474.5</v>
          </cell>
        </row>
        <row r="246">
          <cell r="A246" t="str">
            <v>037</v>
          </cell>
          <cell r="B246">
            <v>0</v>
          </cell>
          <cell r="D246" t="str">
            <v>в т.ч.   зарплата госп.способом з відрахуванням</v>
          </cell>
          <cell r="H246">
            <v>2688.3</v>
          </cell>
          <cell r="I246">
            <v>3559.6</v>
          </cell>
          <cell r="J246">
            <v>3269</v>
          </cell>
          <cell r="K246">
            <v>3233.2</v>
          </cell>
          <cell r="L246">
            <v>3561</v>
          </cell>
          <cell r="M246">
            <v>4185.5</v>
          </cell>
          <cell r="N246">
            <v>920</v>
          </cell>
          <cell r="O246">
            <v>1093.3</v>
          </cell>
          <cell r="P246">
            <v>1117.5999999999999</v>
          </cell>
          <cell r="Q246">
            <v>1054.5999999999999</v>
          </cell>
          <cell r="R246">
            <v>0</v>
          </cell>
          <cell r="S246">
            <v>952.3</v>
          </cell>
          <cell r="T246">
            <v>920</v>
          </cell>
          <cell r="U246">
            <v>276</v>
          </cell>
          <cell r="V246">
            <v>315</v>
          </cell>
          <cell r="W246">
            <v>329</v>
          </cell>
          <cell r="X246">
            <v>1093.3</v>
          </cell>
          <cell r="Y246">
            <v>342</v>
          </cell>
          <cell r="Z246">
            <v>342</v>
          </cell>
          <cell r="AA246">
            <v>409.3</v>
          </cell>
          <cell r="AB246">
            <v>1117.5999999999999</v>
          </cell>
          <cell r="AC246">
            <v>342.3</v>
          </cell>
          <cell r="AD246">
            <v>342.3</v>
          </cell>
          <cell r="AE246">
            <v>433</v>
          </cell>
          <cell r="AF246">
            <v>1054.5999999999999</v>
          </cell>
          <cell r="AG246">
            <v>301.39999999999998</v>
          </cell>
          <cell r="AH246">
            <v>274</v>
          </cell>
          <cell r="AI246">
            <v>479.2</v>
          </cell>
          <cell r="AJ246">
            <v>4185.5</v>
          </cell>
        </row>
        <row r="247">
          <cell r="A247" t="str">
            <v>010</v>
          </cell>
          <cell r="B247">
            <v>0</v>
          </cell>
          <cell r="D247" t="str">
            <v>Капітальні інвестиції</v>
          </cell>
          <cell r="F247">
            <v>58</v>
          </cell>
          <cell r="G247">
            <v>42</v>
          </cell>
          <cell r="H247">
            <v>2688</v>
          </cell>
          <cell r="I247">
            <v>4708</v>
          </cell>
          <cell r="J247">
            <v>2278</v>
          </cell>
          <cell r="K247">
            <v>2261.8000000000002</v>
          </cell>
          <cell r="L247">
            <v>2619</v>
          </cell>
          <cell r="M247">
            <v>7498</v>
          </cell>
          <cell r="N247">
            <v>1674</v>
          </cell>
          <cell r="O247">
            <v>2429</v>
          </cell>
          <cell r="P247">
            <v>2053</v>
          </cell>
          <cell r="Q247">
            <v>1342</v>
          </cell>
          <cell r="S247">
            <v>5236.2</v>
          </cell>
          <cell r="T247">
            <v>1674</v>
          </cell>
          <cell r="V247">
            <v>500</v>
          </cell>
          <cell r="W247">
            <v>1174</v>
          </cell>
          <cell r="X247">
            <v>2429</v>
          </cell>
          <cell r="Y247">
            <v>285</v>
          </cell>
          <cell r="Z247">
            <v>986</v>
          </cell>
          <cell r="AA247">
            <v>1158</v>
          </cell>
          <cell r="AB247">
            <v>2053</v>
          </cell>
          <cell r="AC247">
            <v>684</v>
          </cell>
          <cell r="AD247">
            <v>707</v>
          </cell>
          <cell r="AE247">
            <v>662</v>
          </cell>
          <cell r="AF247">
            <v>1342</v>
          </cell>
          <cell r="AG247">
            <v>605</v>
          </cell>
          <cell r="AH247">
            <v>488</v>
          </cell>
          <cell r="AI247">
            <v>249</v>
          </cell>
          <cell r="AJ247">
            <v>7498</v>
          </cell>
        </row>
        <row r="248">
          <cell r="A248" t="str">
            <v>032</v>
          </cell>
          <cell r="B248">
            <v>0</v>
          </cell>
          <cell r="D248" t="str">
            <v>Витрати на оплату праці (без відрахувань)</v>
          </cell>
          <cell r="H248">
            <v>14961.6</v>
          </cell>
          <cell r="I248">
            <v>17790</v>
          </cell>
          <cell r="J248">
            <v>18504.900000000001</v>
          </cell>
          <cell r="K248">
            <v>18108</v>
          </cell>
          <cell r="L248">
            <v>19323</v>
          </cell>
          <cell r="M248">
            <v>22252</v>
          </cell>
          <cell r="N248">
            <v>5330</v>
          </cell>
          <cell r="O248">
            <v>5507</v>
          </cell>
          <cell r="P248">
            <v>5522.5</v>
          </cell>
          <cell r="Q248">
            <v>5892.5</v>
          </cell>
          <cell r="R248">
            <v>1525</v>
          </cell>
          <cell r="S248">
            <v>4144</v>
          </cell>
          <cell r="T248">
            <v>5330</v>
          </cell>
          <cell r="U248">
            <v>1617.4</v>
          </cell>
          <cell r="V248">
            <v>1612</v>
          </cell>
          <cell r="W248">
            <v>2100.6</v>
          </cell>
          <cell r="X248">
            <v>5507</v>
          </cell>
          <cell r="Y248">
            <v>1637</v>
          </cell>
          <cell r="Z248">
            <v>1662</v>
          </cell>
          <cell r="AA248">
            <v>2208</v>
          </cell>
          <cell r="AB248">
            <v>5522.5</v>
          </cell>
          <cell r="AC248">
            <v>1667</v>
          </cell>
          <cell r="AD248">
            <v>1667</v>
          </cell>
          <cell r="AE248">
            <v>2188.5</v>
          </cell>
          <cell r="AF248">
            <v>5892.5</v>
          </cell>
          <cell r="AG248">
            <v>1727</v>
          </cell>
          <cell r="AH248">
            <v>1727</v>
          </cell>
          <cell r="AI248">
            <v>2438.5</v>
          </cell>
          <cell r="AJ248">
            <v>22252</v>
          </cell>
        </row>
        <row r="249">
          <cell r="A249" t="str">
            <v>032.1</v>
          </cell>
          <cell r="B249">
            <v>0</v>
          </cell>
          <cell r="D249" t="str">
            <v>в т.ч.   забезпечення оплати відпусток</v>
          </cell>
          <cell r="H249">
            <v>1005.3</v>
          </cell>
          <cell r="I249">
            <v>1244.2</v>
          </cell>
          <cell r="J249">
            <v>1295.3</v>
          </cell>
          <cell r="K249">
            <v>1296.7</v>
          </cell>
          <cell r="L249">
            <v>1347.8</v>
          </cell>
          <cell r="M249">
            <v>1557.7</v>
          </cell>
          <cell r="N249">
            <v>373.1</v>
          </cell>
          <cell r="O249">
            <v>385.4</v>
          </cell>
          <cell r="P249">
            <v>386.7</v>
          </cell>
          <cell r="Q249">
            <v>412.5</v>
          </cell>
          <cell r="R249">
            <v>134</v>
          </cell>
          <cell r="S249">
            <v>261</v>
          </cell>
          <cell r="T249">
            <v>373.1</v>
          </cell>
          <cell r="U249">
            <v>109.7</v>
          </cell>
          <cell r="V249">
            <v>106.3</v>
          </cell>
          <cell r="W249">
            <v>157.1</v>
          </cell>
          <cell r="X249">
            <v>385.4</v>
          </cell>
          <cell r="Y249">
            <v>112.7</v>
          </cell>
          <cell r="Z249">
            <v>114.7</v>
          </cell>
          <cell r="AA249">
            <v>158</v>
          </cell>
          <cell r="AB249">
            <v>386.7</v>
          </cell>
          <cell r="AC249">
            <v>116.5</v>
          </cell>
          <cell r="AD249">
            <v>116.5</v>
          </cell>
          <cell r="AE249">
            <v>153.69999999999999</v>
          </cell>
          <cell r="AF249">
            <v>412.5</v>
          </cell>
          <cell r="AG249">
            <v>120.3</v>
          </cell>
          <cell r="AH249">
            <v>122.7</v>
          </cell>
          <cell r="AI249">
            <v>169.5</v>
          </cell>
          <cell r="AJ249">
            <v>1557.7</v>
          </cell>
        </row>
        <row r="250">
          <cell r="A250" t="str">
            <v>033</v>
          </cell>
          <cell r="B250">
            <v>0</v>
          </cell>
          <cell r="D250" t="str">
            <v>Витрати на оплату праці з відрахуваннями</v>
          </cell>
          <cell r="H250">
            <v>20689.900000000001</v>
          </cell>
          <cell r="I250">
            <v>24682</v>
          </cell>
          <cell r="J250">
            <v>25731.4</v>
          </cell>
          <cell r="K250">
            <v>25091.5</v>
          </cell>
          <cell r="L250">
            <v>26632.1</v>
          </cell>
          <cell r="M250">
            <v>30686</v>
          </cell>
          <cell r="N250">
            <v>7353</v>
          </cell>
          <cell r="O250">
            <v>7597</v>
          </cell>
          <cell r="P250">
            <v>7613.5</v>
          </cell>
          <cell r="Q250">
            <v>8122.5</v>
          </cell>
          <cell r="R250">
            <v>2110</v>
          </cell>
          <cell r="S250">
            <v>5594.5</v>
          </cell>
          <cell r="T250">
            <v>7353</v>
          </cell>
          <cell r="U250">
            <v>2249.1999999999998</v>
          </cell>
          <cell r="V250">
            <v>2213</v>
          </cell>
          <cell r="W250">
            <v>2890.8</v>
          </cell>
          <cell r="X250">
            <v>7597</v>
          </cell>
          <cell r="Y250">
            <v>2266</v>
          </cell>
          <cell r="Z250">
            <v>2296</v>
          </cell>
          <cell r="AA250">
            <v>3035</v>
          </cell>
          <cell r="AB250">
            <v>7613.5</v>
          </cell>
          <cell r="AC250">
            <v>2299</v>
          </cell>
          <cell r="AD250">
            <v>2303</v>
          </cell>
          <cell r="AE250">
            <v>3011.5</v>
          </cell>
          <cell r="AF250">
            <v>8122.5</v>
          </cell>
          <cell r="AG250">
            <v>2383</v>
          </cell>
          <cell r="AH250">
            <v>2383</v>
          </cell>
          <cell r="AI250">
            <v>3356.5</v>
          </cell>
          <cell r="AJ250">
            <v>30686</v>
          </cell>
        </row>
        <row r="251">
          <cell r="A251" t="str">
            <v>027</v>
          </cell>
          <cell r="B251">
            <v>0</v>
          </cell>
          <cell r="D251" t="str">
            <v xml:space="preserve">в т.ч.   відрахування на соціальні заходи </v>
          </cell>
          <cell r="H251">
            <v>5728.3</v>
          </cell>
          <cell r="I251">
            <v>6892</v>
          </cell>
          <cell r="J251">
            <v>7226.5</v>
          </cell>
          <cell r="K251">
            <v>6983.5</v>
          </cell>
          <cell r="L251">
            <v>7309.1</v>
          </cell>
          <cell r="M251">
            <v>8434</v>
          </cell>
          <cell r="N251">
            <v>2023</v>
          </cell>
          <cell r="O251">
            <v>2090</v>
          </cell>
          <cell r="P251">
            <v>2091</v>
          </cell>
          <cell r="Q251">
            <v>2230</v>
          </cell>
          <cell r="R251">
            <v>585</v>
          </cell>
          <cell r="S251">
            <v>1450.5</v>
          </cell>
          <cell r="T251">
            <v>2023</v>
          </cell>
          <cell r="U251">
            <v>631.79999999999995</v>
          </cell>
          <cell r="V251">
            <v>601</v>
          </cell>
          <cell r="W251">
            <v>790.2</v>
          </cell>
          <cell r="X251">
            <v>2090</v>
          </cell>
          <cell r="Y251">
            <v>629</v>
          </cell>
          <cell r="Z251">
            <v>634</v>
          </cell>
          <cell r="AA251">
            <v>827</v>
          </cell>
          <cell r="AB251">
            <v>2091</v>
          </cell>
          <cell r="AC251">
            <v>632</v>
          </cell>
          <cell r="AD251">
            <v>636</v>
          </cell>
          <cell r="AE251">
            <v>823</v>
          </cell>
          <cell r="AF251">
            <v>2230</v>
          </cell>
          <cell r="AG251">
            <v>656</v>
          </cell>
          <cell r="AH251">
            <v>656</v>
          </cell>
          <cell r="AI251">
            <v>918</v>
          </cell>
          <cell r="AJ251">
            <v>8434</v>
          </cell>
        </row>
        <row r="252">
          <cell r="A252" t="str">
            <v>1082</v>
          </cell>
          <cell r="B252">
            <v>0</v>
          </cell>
          <cell r="D252" t="str">
            <v>у  т.ч. Відрахування до Пенсійного фонду на суми допомоги по тимчасовій непрацездатності</v>
          </cell>
          <cell r="F252">
            <v>10</v>
          </cell>
          <cell r="G252">
            <v>90</v>
          </cell>
          <cell r="I252">
            <v>0</v>
          </cell>
          <cell r="M252">
            <v>132</v>
          </cell>
          <cell r="N252">
            <v>31</v>
          </cell>
          <cell r="O252">
            <v>31</v>
          </cell>
          <cell r="P252">
            <v>35</v>
          </cell>
          <cell r="Q252">
            <v>35</v>
          </cell>
          <cell r="S252">
            <v>132</v>
          </cell>
          <cell r="T252">
            <v>31</v>
          </cell>
          <cell r="U252">
            <v>10</v>
          </cell>
          <cell r="V252">
            <v>10</v>
          </cell>
          <cell r="W252">
            <v>11</v>
          </cell>
          <cell r="X252">
            <v>31</v>
          </cell>
          <cell r="Y252">
            <v>10</v>
          </cell>
          <cell r="Z252">
            <v>10</v>
          </cell>
          <cell r="AA252">
            <v>11</v>
          </cell>
          <cell r="AB252">
            <v>35</v>
          </cell>
          <cell r="AC252">
            <v>11</v>
          </cell>
          <cell r="AD252">
            <v>11</v>
          </cell>
          <cell r="AE252">
            <v>13</v>
          </cell>
          <cell r="AF252">
            <v>35</v>
          </cell>
          <cell r="AG252">
            <v>11</v>
          </cell>
          <cell r="AH252">
            <v>12</v>
          </cell>
          <cell r="AI252">
            <v>12</v>
          </cell>
          <cell r="AJ252">
            <v>132</v>
          </cell>
        </row>
        <row r="253">
          <cell r="A253" t="str">
            <v>1083</v>
          </cell>
          <cell r="B253">
            <v>0</v>
          </cell>
          <cell r="D253" t="str">
            <v>у  т.ч. Відрахування до Пенсійного фонду на 5 днів тимч.непрац.</v>
          </cell>
          <cell r="F253">
            <v>10</v>
          </cell>
          <cell r="G253">
            <v>90</v>
          </cell>
          <cell r="I253">
            <v>0</v>
          </cell>
          <cell r="M253">
            <v>128.80000000000001</v>
          </cell>
          <cell r="N253">
            <v>27</v>
          </cell>
          <cell r="O253">
            <v>31.6</v>
          </cell>
          <cell r="P253">
            <v>31.8</v>
          </cell>
          <cell r="Q253">
            <v>38.4</v>
          </cell>
          <cell r="S253">
            <v>128.80000000000001</v>
          </cell>
          <cell r="T253">
            <v>27</v>
          </cell>
          <cell r="U253">
            <v>8</v>
          </cell>
          <cell r="V253">
            <v>8</v>
          </cell>
          <cell r="W253">
            <v>11</v>
          </cell>
          <cell r="X253">
            <v>31.6</v>
          </cell>
          <cell r="Y253">
            <v>10</v>
          </cell>
          <cell r="Z253">
            <v>10</v>
          </cell>
          <cell r="AA253">
            <v>11.6</v>
          </cell>
          <cell r="AB253">
            <v>31.8</v>
          </cell>
          <cell r="AC253">
            <v>10</v>
          </cell>
          <cell r="AD253">
            <v>10</v>
          </cell>
          <cell r="AE253">
            <v>11.8</v>
          </cell>
          <cell r="AF253">
            <v>38.4</v>
          </cell>
          <cell r="AG253">
            <v>12</v>
          </cell>
          <cell r="AH253">
            <v>13</v>
          </cell>
          <cell r="AI253">
            <v>13.4</v>
          </cell>
          <cell r="AJ253">
            <v>128.80000000000001</v>
          </cell>
        </row>
        <row r="254">
          <cell r="A254" t="str">
            <v>029</v>
          </cell>
          <cell r="B254">
            <v>0</v>
          </cell>
          <cell r="D254" t="str">
            <v>Виплати непрацюючим пенсіонерам (щомісячні, до свят, до ювілейних дат)</v>
          </cell>
          <cell r="H254">
            <v>111.4</v>
          </cell>
          <cell r="I254">
            <v>80</v>
          </cell>
          <cell r="J254">
            <v>88</v>
          </cell>
          <cell r="K254">
            <v>49.4</v>
          </cell>
          <cell r="L254">
            <v>66.5</v>
          </cell>
          <cell r="M254">
            <v>60</v>
          </cell>
          <cell r="N254">
            <v>15.5</v>
          </cell>
          <cell r="O254">
            <v>12</v>
          </cell>
          <cell r="P254">
            <v>6.5</v>
          </cell>
          <cell r="Q254">
            <v>26</v>
          </cell>
          <cell r="R254">
            <v>0</v>
          </cell>
          <cell r="S254">
            <v>10.6</v>
          </cell>
          <cell r="T254">
            <v>15.5</v>
          </cell>
          <cell r="U254">
            <v>2</v>
          </cell>
          <cell r="V254">
            <v>2</v>
          </cell>
          <cell r="W254">
            <v>11.5</v>
          </cell>
          <cell r="X254">
            <v>12</v>
          </cell>
          <cell r="Y254">
            <v>2</v>
          </cell>
          <cell r="Z254">
            <v>8</v>
          </cell>
          <cell r="AA254">
            <v>2</v>
          </cell>
          <cell r="AB254">
            <v>6.5</v>
          </cell>
          <cell r="AC254">
            <v>2</v>
          </cell>
          <cell r="AD254">
            <v>2</v>
          </cell>
          <cell r="AE254">
            <v>2.5</v>
          </cell>
          <cell r="AF254">
            <v>26</v>
          </cell>
          <cell r="AG254">
            <v>2</v>
          </cell>
          <cell r="AH254">
            <v>3</v>
          </cell>
          <cell r="AI254">
            <v>21</v>
          </cell>
          <cell r="AJ254">
            <v>60</v>
          </cell>
        </row>
        <row r="255">
          <cell r="A255" t="str">
            <v>034</v>
          </cell>
          <cell r="B255">
            <v>0</v>
          </cell>
          <cell r="D255" t="str">
            <v>Інші виплати</v>
          </cell>
          <cell r="H255">
            <v>123.1</v>
          </cell>
          <cell r="I255">
            <v>179</v>
          </cell>
          <cell r="J255">
            <v>208.8</v>
          </cell>
          <cell r="K255">
            <v>208.8</v>
          </cell>
          <cell r="L255">
            <v>175.3</v>
          </cell>
          <cell r="M255">
            <v>542</v>
          </cell>
          <cell r="N255">
            <v>138.5</v>
          </cell>
          <cell r="O255">
            <v>140.9</v>
          </cell>
          <cell r="P255">
            <v>128.4</v>
          </cell>
          <cell r="Q255">
            <v>134.19999999999999</v>
          </cell>
          <cell r="R255">
            <v>0</v>
          </cell>
          <cell r="S255">
            <v>333.2</v>
          </cell>
          <cell r="T255">
            <v>138.5</v>
          </cell>
          <cell r="U255">
            <v>15.1</v>
          </cell>
          <cell r="V255">
            <v>18</v>
          </cell>
          <cell r="W255">
            <v>105.4</v>
          </cell>
          <cell r="X255">
            <v>140.9</v>
          </cell>
          <cell r="Y255">
            <v>43</v>
          </cell>
          <cell r="Z255">
            <v>49</v>
          </cell>
          <cell r="AA255">
            <v>48.9</v>
          </cell>
          <cell r="AB255">
            <v>128.4</v>
          </cell>
          <cell r="AC255">
            <v>41.7</v>
          </cell>
          <cell r="AD255">
            <v>41.7</v>
          </cell>
          <cell r="AE255">
            <v>45</v>
          </cell>
          <cell r="AF255">
            <v>134.19999999999999</v>
          </cell>
          <cell r="AG255">
            <v>45.6</v>
          </cell>
          <cell r="AH255">
            <v>45.7</v>
          </cell>
          <cell r="AI255">
            <v>42.9</v>
          </cell>
          <cell r="AJ255">
            <v>542</v>
          </cell>
        </row>
        <row r="256">
          <cell r="A256" t="str">
            <v>022</v>
          </cell>
          <cell r="B256">
            <v>0</v>
          </cell>
          <cell r="D256" t="str">
            <v>Теплова та електрична енергія</v>
          </cell>
          <cell r="H256">
            <v>568.1</v>
          </cell>
          <cell r="I256">
            <v>793</v>
          </cell>
          <cell r="J256">
            <v>668</v>
          </cell>
          <cell r="K256">
            <v>558.29999999999995</v>
          </cell>
          <cell r="L256">
            <v>558.29999999999995</v>
          </cell>
          <cell r="M256">
            <v>766</v>
          </cell>
          <cell r="N256">
            <v>334</v>
          </cell>
          <cell r="O256">
            <v>72</v>
          </cell>
          <cell r="P256">
            <v>65</v>
          </cell>
          <cell r="Q256">
            <v>295</v>
          </cell>
          <cell r="R256">
            <v>220</v>
          </cell>
          <cell r="S256">
            <v>207.7</v>
          </cell>
          <cell r="T256">
            <v>334</v>
          </cell>
          <cell r="U256">
            <v>112</v>
          </cell>
          <cell r="V256">
            <v>118</v>
          </cell>
          <cell r="W256">
            <v>104</v>
          </cell>
          <cell r="X256">
            <v>72</v>
          </cell>
          <cell r="Y256">
            <v>42</v>
          </cell>
          <cell r="Z256">
            <v>15</v>
          </cell>
          <cell r="AA256">
            <v>15</v>
          </cell>
          <cell r="AB256">
            <v>65</v>
          </cell>
          <cell r="AC256">
            <v>21</v>
          </cell>
          <cell r="AD256">
            <v>21</v>
          </cell>
          <cell r="AE256">
            <v>23</v>
          </cell>
          <cell r="AF256">
            <v>295</v>
          </cell>
          <cell r="AG256">
            <v>54</v>
          </cell>
          <cell r="AH256">
            <v>112</v>
          </cell>
          <cell r="AI256">
            <v>129</v>
          </cell>
          <cell r="AJ256">
            <v>766</v>
          </cell>
        </row>
        <row r="257">
          <cell r="A257" t="str">
            <v>023</v>
          </cell>
          <cell r="B257">
            <v>0</v>
          </cell>
          <cell r="D257" t="str">
            <v>Бюджетні платежі</v>
          </cell>
          <cell r="H257">
            <v>50.3</v>
          </cell>
          <cell r="I257">
            <v>54.7</v>
          </cell>
          <cell r="J257">
            <v>51</v>
          </cell>
          <cell r="K257">
            <v>50.6</v>
          </cell>
          <cell r="L257">
            <v>50.6</v>
          </cell>
          <cell r="M257" t="e">
            <v>#REF!</v>
          </cell>
          <cell r="N257" t="e">
            <v>#REF!</v>
          </cell>
          <cell r="O257" t="e">
            <v>#REF!</v>
          </cell>
          <cell r="P257">
            <v>319.3</v>
          </cell>
          <cell r="Q257">
            <v>319</v>
          </cell>
          <cell r="R257">
            <v>1.2</v>
          </cell>
          <cell r="S257" t="e">
            <v>#REF!</v>
          </cell>
          <cell r="T257" t="e">
            <v>#REF!</v>
          </cell>
          <cell r="U257">
            <v>106</v>
          </cell>
          <cell r="V257">
            <v>108</v>
          </cell>
          <cell r="W257" t="e">
            <v>#REF!</v>
          </cell>
          <cell r="X257" t="e">
            <v>#REF!</v>
          </cell>
          <cell r="Y257">
            <v>106.4</v>
          </cell>
          <cell r="Z257">
            <v>106.4</v>
          </cell>
          <cell r="AA257" t="e">
            <v>#REF!</v>
          </cell>
          <cell r="AB257">
            <v>319.3</v>
          </cell>
          <cell r="AC257">
            <v>106.4</v>
          </cell>
          <cell r="AD257">
            <v>106.4</v>
          </cell>
          <cell r="AE257">
            <v>106.5</v>
          </cell>
          <cell r="AF257">
            <v>319</v>
          </cell>
          <cell r="AG257">
            <v>106.3</v>
          </cell>
          <cell r="AH257">
            <v>106.3</v>
          </cell>
          <cell r="AI257">
            <v>106.4</v>
          </cell>
          <cell r="AJ257" t="e">
            <v>#REF!</v>
          </cell>
        </row>
        <row r="258">
          <cell r="A258" t="str">
            <v>025</v>
          </cell>
          <cell r="B258">
            <v>0</v>
          </cell>
          <cell r="D258" t="str">
            <v>Водопостачання та водовідведення</v>
          </cell>
          <cell r="H258">
            <v>82.4</v>
          </cell>
          <cell r="I258">
            <v>132</v>
          </cell>
          <cell r="J258">
            <v>91</v>
          </cell>
          <cell r="K258">
            <v>74.2</v>
          </cell>
          <cell r="L258">
            <v>74.2</v>
          </cell>
          <cell r="M258">
            <v>104</v>
          </cell>
          <cell r="N258">
            <v>24</v>
          </cell>
          <cell r="O258">
            <v>27</v>
          </cell>
          <cell r="P258">
            <v>27</v>
          </cell>
          <cell r="Q258">
            <v>26</v>
          </cell>
          <cell r="R258" t="e">
            <v>#REF!</v>
          </cell>
          <cell r="S258">
            <v>29.8</v>
          </cell>
          <cell r="T258">
            <v>24</v>
          </cell>
          <cell r="U258">
            <v>10</v>
          </cell>
          <cell r="V258">
            <v>6</v>
          </cell>
          <cell r="W258">
            <v>8</v>
          </cell>
          <cell r="X258">
            <v>27</v>
          </cell>
          <cell r="Y258">
            <v>8</v>
          </cell>
          <cell r="Z258">
            <v>9</v>
          </cell>
          <cell r="AA258">
            <v>10</v>
          </cell>
          <cell r="AB258">
            <v>27</v>
          </cell>
          <cell r="AC258">
            <v>10</v>
          </cell>
          <cell r="AD258">
            <v>9</v>
          </cell>
          <cell r="AE258">
            <v>8</v>
          </cell>
          <cell r="AF258">
            <v>26</v>
          </cell>
          <cell r="AG258">
            <v>9</v>
          </cell>
          <cell r="AH258">
            <v>8</v>
          </cell>
          <cell r="AI258">
            <v>9</v>
          </cell>
          <cell r="AJ258">
            <v>104</v>
          </cell>
        </row>
        <row r="259">
          <cell r="A259" t="str">
            <v>020</v>
          </cell>
          <cell r="B259">
            <v>0</v>
          </cell>
          <cell r="D259" t="str">
            <v>Внутрішній обіг:</v>
          </cell>
          <cell r="H259">
            <v>9657.4</v>
          </cell>
          <cell r="I259">
            <v>10596.4</v>
          </cell>
          <cell r="J259">
            <v>11945</v>
          </cell>
          <cell r="K259">
            <v>11794</v>
          </cell>
          <cell r="L259">
            <v>11649</v>
          </cell>
          <cell r="M259">
            <v>10425</v>
          </cell>
          <cell r="N259">
            <v>3215</v>
          </cell>
          <cell r="O259">
            <v>2597</v>
          </cell>
          <cell r="P259">
            <v>2457</v>
          </cell>
          <cell r="Q259">
            <v>2156</v>
          </cell>
          <cell r="R259">
            <v>890.6</v>
          </cell>
          <cell r="S259">
            <v>-1369</v>
          </cell>
          <cell r="T259">
            <v>3215</v>
          </cell>
          <cell r="U259">
            <v>1082</v>
          </cell>
          <cell r="V259">
            <v>1061</v>
          </cell>
          <cell r="W259">
            <v>1072</v>
          </cell>
          <cell r="X259">
            <v>2597</v>
          </cell>
          <cell r="Y259">
            <v>900</v>
          </cell>
          <cell r="Z259">
            <v>846</v>
          </cell>
          <cell r="AA259">
            <v>851</v>
          </cell>
          <cell r="AB259">
            <v>2457</v>
          </cell>
          <cell r="AC259">
            <v>818</v>
          </cell>
          <cell r="AD259">
            <v>819</v>
          </cell>
          <cell r="AE259">
            <v>820</v>
          </cell>
          <cell r="AF259">
            <v>2156</v>
          </cell>
          <cell r="AG259">
            <v>720</v>
          </cell>
          <cell r="AH259">
            <v>713</v>
          </cell>
          <cell r="AI259">
            <v>723</v>
          </cell>
          <cell r="AJ259">
            <v>10425</v>
          </cell>
        </row>
        <row r="260">
          <cell r="A260" t="str">
            <v>016</v>
          </cell>
          <cell r="B260">
            <v>0</v>
          </cell>
          <cell r="D260" t="str">
            <v>Всього послуги автотранспорту</v>
          </cell>
          <cell r="H260">
            <v>8276.5</v>
          </cell>
          <cell r="I260">
            <v>9960.9</v>
          </cell>
          <cell r="J260">
            <v>11047</v>
          </cell>
          <cell r="K260">
            <v>11041.9</v>
          </cell>
          <cell r="L260">
            <v>11000</v>
          </cell>
          <cell r="M260">
            <v>9503</v>
          </cell>
          <cell r="N260">
            <v>3098</v>
          </cell>
          <cell r="O260">
            <v>2330</v>
          </cell>
          <cell r="P260">
            <v>2190</v>
          </cell>
          <cell r="Q260">
            <v>1885</v>
          </cell>
          <cell r="R260">
            <v>886.6</v>
          </cell>
          <cell r="S260">
            <v>-1538.9</v>
          </cell>
          <cell r="T260">
            <v>3098</v>
          </cell>
          <cell r="U260">
            <v>1052</v>
          </cell>
          <cell r="V260">
            <v>1023</v>
          </cell>
          <cell r="W260">
            <v>1023</v>
          </cell>
          <cell r="X260">
            <v>2330</v>
          </cell>
          <cell r="Y260">
            <v>811</v>
          </cell>
          <cell r="Z260">
            <v>758</v>
          </cell>
          <cell r="AA260">
            <v>761</v>
          </cell>
          <cell r="AB260">
            <v>2190</v>
          </cell>
          <cell r="AC260">
            <v>730</v>
          </cell>
          <cell r="AD260">
            <v>730</v>
          </cell>
          <cell r="AE260">
            <v>730</v>
          </cell>
          <cell r="AF260">
            <v>1885</v>
          </cell>
          <cell r="AG260">
            <v>630</v>
          </cell>
          <cell r="AH260">
            <v>627</v>
          </cell>
          <cell r="AI260">
            <v>628</v>
          </cell>
          <cell r="AJ260">
            <v>9503</v>
          </cell>
        </row>
        <row r="261">
          <cell r="A261" t="str">
            <v>6013</v>
          </cell>
          <cell r="B261">
            <v>0</v>
          </cell>
          <cell r="D261" t="str">
            <v xml:space="preserve">     -  СЕАС</v>
          </cell>
          <cell r="F261">
            <v>6.7</v>
          </cell>
          <cell r="G261">
            <v>93.3</v>
          </cell>
          <cell r="H261">
            <v>2247.5</v>
          </cell>
          <cell r="I261">
            <v>9397.5</v>
          </cell>
          <cell r="J261">
            <v>10145</v>
          </cell>
          <cell r="K261">
            <v>10141.700000000001</v>
          </cell>
          <cell r="L261">
            <v>10100</v>
          </cell>
          <cell r="M261">
            <v>8752</v>
          </cell>
          <cell r="N261">
            <v>2891</v>
          </cell>
          <cell r="O261">
            <v>2148</v>
          </cell>
          <cell r="P261">
            <v>2008</v>
          </cell>
          <cell r="Q261">
            <v>1705</v>
          </cell>
          <cell r="R261">
            <v>790.5</v>
          </cell>
          <cell r="S261">
            <v>-1389.7</v>
          </cell>
          <cell r="T261">
            <v>2891</v>
          </cell>
          <cell r="U261">
            <v>987</v>
          </cell>
          <cell r="V261">
            <v>946</v>
          </cell>
          <cell r="W261">
            <v>958</v>
          </cell>
          <cell r="X261">
            <v>2148</v>
          </cell>
          <cell r="Y261">
            <v>751</v>
          </cell>
          <cell r="Z261">
            <v>697</v>
          </cell>
          <cell r="AA261">
            <v>700</v>
          </cell>
          <cell r="AB261">
            <v>2008</v>
          </cell>
          <cell r="AC261">
            <v>670</v>
          </cell>
          <cell r="AD261">
            <v>669</v>
          </cell>
          <cell r="AE261">
            <v>669</v>
          </cell>
          <cell r="AF261">
            <v>1705</v>
          </cell>
          <cell r="AG261">
            <v>570</v>
          </cell>
          <cell r="AH261">
            <v>567</v>
          </cell>
          <cell r="AI261">
            <v>568</v>
          </cell>
          <cell r="AJ261">
            <v>8752</v>
          </cell>
        </row>
        <row r="262">
          <cell r="A262" t="str">
            <v>6014</v>
          </cell>
          <cell r="B262">
            <v>0</v>
          </cell>
          <cell r="D262" t="str">
            <v xml:space="preserve">     -   ЕАС</v>
          </cell>
          <cell r="F262">
            <v>7</v>
          </cell>
          <cell r="G262">
            <v>93</v>
          </cell>
          <cell r="H262">
            <v>161.9</v>
          </cell>
          <cell r="I262">
            <v>563.4</v>
          </cell>
          <cell r="J262">
            <v>902</v>
          </cell>
          <cell r="K262">
            <v>900.2</v>
          </cell>
          <cell r="L262">
            <v>900</v>
          </cell>
          <cell r="M262">
            <v>751</v>
          </cell>
          <cell r="N262">
            <v>207</v>
          </cell>
          <cell r="O262">
            <v>182</v>
          </cell>
          <cell r="P262">
            <v>182</v>
          </cell>
          <cell r="Q262">
            <v>180</v>
          </cell>
          <cell r="R262">
            <v>96.1</v>
          </cell>
          <cell r="S262">
            <v>-149.19999999999999</v>
          </cell>
          <cell r="T262">
            <v>207</v>
          </cell>
          <cell r="U262">
            <v>65</v>
          </cell>
          <cell r="V262">
            <v>77</v>
          </cell>
          <cell r="W262">
            <v>65</v>
          </cell>
          <cell r="X262">
            <v>182</v>
          </cell>
          <cell r="Y262">
            <v>60</v>
          </cell>
          <cell r="Z262">
            <v>61</v>
          </cell>
          <cell r="AA262">
            <v>61</v>
          </cell>
          <cell r="AB262">
            <v>182</v>
          </cell>
          <cell r="AC262">
            <v>60</v>
          </cell>
          <cell r="AD262">
            <v>61</v>
          </cell>
          <cell r="AE262">
            <v>61</v>
          </cell>
          <cell r="AF262">
            <v>180</v>
          </cell>
          <cell r="AG262">
            <v>60</v>
          </cell>
          <cell r="AH262">
            <v>60</v>
          </cell>
          <cell r="AI262">
            <v>60</v>
          </cell>
          <cell r="AJ262">
            <v>751</v>
          </cell>
        </row>
        <row r="263">
          <cell r="A263" t="str">
            <v>043</v>
          </cell>
          <cell r="B263">
            <v>0</v>
          </cell>
          <cell r="D263" t="str">
            <v xml:space="preserve">   ВОХОР</v>
          </cell>
          <cell r="F263">
            <v>0</v>
          </cell>
          <cell r="G263">
            <v>100</v>
          </cell>
          <cell r="H263">
            <v>930.8</v>
          </cell>
          <cell r="I263">
            <v>0</v>
          </cell>
          <cell r="J263">
            <v>164</v>
          </cell>
          <cell r="K263">
            <v>92.8</v>
          </cell>
          <cell r="M263">
            <v>0</v>
          </cell>
          <cell r="S263">
            <v>-92.8</v>
          </cell>
          <cell r="T263">
            <v>0</v>
          </cell>
          <cell r="W263">
            <v>0</v>
          </cell>
          <cell r="X263">
            <v>0</v>
          </cell>
          <cell r="AA263">
            <v>0</v>
          </cell>
          <cell r="AB263">
            <v>0</v>
          </cell>
          <cell r="AE263">
            <v>0</v>
          </cell>
          <cell r="AF263">
            <v>0</v>
          </cell>
          <cell r="AI263">
            <v>0</v>
          </cell>
          <cell r="AJ263">
            <v>0</v>
          </cell>
        </row>
        <row r="264">
          <cell r="A264" t="str">
            <v>015</v>
          </cell>
          <cell r="B264">
            <v>0</v>
          </cell>
          <cell r="D264" t="str">
            <v xml:space="preserve">   КЕН</v>
          </cell>
          <cell r="H264">
            <v>450.1</v>
          </cell>
          <cell r="I264">
            <v>635.5</v>
          </cell>
          <cell r="J264">
            <v>734</v>
          </cell>
          <cell r="K264">
            <v>659.3</v>
          </cell>
          <cell r="L264">
            <v>649</v>
          </cell>
          <cell r="M264">
            <v>922</v>
          </cell>
          <cell r="N264">
            <v>117</v>
          </cell>
          <cell r="O264">
            <v>267</v>
          </cell>
          <cell r="P264">
            <v>267</v>
          </cell>
          <cell r="Q264">
            <v>271</v>
          </cell>
          <cell r="R264">
            <v>4</v>
          </cell>
          <cell r="S264">
            <v>262.7</v>
          </cell>
          <cell r="T264">
            <v>117</v>
          </cell>
          <cell r="U264">
            <v>30</v>
          </cell>
          <cell r="V264">
            <v>38</v>
          </cell>
          <cell r="W264">
            <v>49</v>
          </cell>
          <cell r="X264">
            <v>267</v>
          </cell>
          <cell r="Y264">
            <v>89</v>
          </cell>
          <cell r="Z264">
            <v>88</v>
          </cell>
          <cell r="AA264">
            <v>90</v>
          </cell>
          <cell r="AB264">
            <v>267</v>
          </cell>
          <cell r="AC264">
            <v>88</v>
          </cell>
          <cell r="AD264">
            <v>89</v>
          </cell>
          <cell r="AE264">
            <v>90</v>
          </cell>
          <cell r="AF264">
            <v>271</v>
          </cell>
          <cell r="AG264">
            <v>90</v>
          </cell>
          <cell r="AH264">
            <v>86</v>
          </cell>
          <cell r="AI264">
            <v>95</v>
          </cell>
          <cell r="AJ264">
            <v>922</v>
          </cell>
        </row>
        <row r="265">
          <cell r="A265" t="str">
            <v>019</v>
          </cell>
          <cell r="B265">
            <v>0</v>
          </cell>
          <cell r="D265" t="str">
            <v xml:space="preserve">  в т.ч. - експлуатація</v>
          </cell>
          <cell r="H265">
            <v>402</v>
          </cell>
          <cell r="I265">
            <v>600.5</v>
          </cell>
          <cell r="J265">
            <v>698</v>
          </cell>
          <cell r="K265">
            <v>617.70000000000005</v>
          </cell>
          <cell r="L265">
            <v>649</v>
          </cell>
          <cell r="M265">
            <v>698</v>
          </cell>
          <cell r="N265">
            <v>107</v>
          </cell>
          <cell r="O265">
            <v>197</v>
          </cell>
          <cell r="P265">
            <v>197</v>
          </cell>
          <cell r="Q265">
            <v>197</v>
          </cell>
          <cell r="R265">
            <v>4</v>
          </cell>
          <cell r="S265">
            <v>80.3</v>
          </cell>
          <cell r="T265">
            <v>107</v>
          </cell>
          <cell r="U265">
            <v>30</v>
          </cell>
          <cell r="V265">
            <v>33</v>
          </cell>
          <cell r="W265">
            <v>44</v>
          </cell>
          <cell r="X265">
            <v>197</v>
          </cell>
          <cell r="Y265">
            <v>66</v>
          </cell>
          <cell r="Z265">
            <v>65</v>
          </cell>
          <cell r="AA265">
            <v>66</v>
          </cell>
          <cell r="AB265">
            <v>197</v>
          </cell>
          <cell r="AC265">
            <v>65</v>
          </cell>
          <cell r="AD265">
            <v>66</v>
          </cell>
          <cell r="AE265">
            <v>66</v>
          </cell>
          <cell r="AF265">
            <v>197</v>
          </cell>
          <cell r="AG265">
            <v>65</v>
          </cell>
          <cell r="AH265">
            <v>62</v>
          </cell>
          <cell r="AI265">
            <v>70</v>
          </cell>
          <cell r="AJ265">
            <v>698</v>
          </cell>
        </row>
        <row r="266">
          <cell r="A266" t="str">
            <v>018</v>
          </cell>
          <cell r="B266">
            <v>0</v>
          </cell>
          <cell r="D266" t="str">
            <v xml:space="preserve">             - ремонти</v>
          </cell>
          <cell r="F266">
            <v>0</v>
          </cell>
          <cell r="G266">
            <v>100</v>
          </cell>
          <cell r="H266">
            <v>48.1</v>
          </cell>
          <cell r="I266">
            <v>35</v>
          </cell>
          <cell r="J266">
            <v>36</v>
          </cell>
          <cell r="K266">
            <v>41.6</v>
          </cell>
          <cell r="M266">
            <v>224</v>
          </cell>
          <cell r="N266">
            <v>10</v>
          </cell>
          <cell r="O266">
            <v>70</v>
          </cell>
          <cell r="P266">
            <v>70</v>
          </cell>
          <cell r="Q266">
            <v>74</v>
          </cell>
          <cell r="S266">
            <v>182.4</v>
          </cell>
          <cell r="T266">
            <v>10</v>
          </cell>
          <cell r="V266">
            <v>5</v>
          </cell>
          <cell r="W266">
            <v>5</v>
          </cell>
          <cell r="X266">
            <v>70</v>
          </cell>
          <cell r="Y266">
            <v>23</v>
          </cell>
          <cell r="Z266">
            <v>23</v>
          </cell>
          <cell r="AA266">
            <v>24</v>
          </cell>
          <cell r="AB266">
            <v>70</v>
          </cell>
          <cell r="AC266">
            <v>23</v>
          </cell>
          <cell r="AD266">
            <v>23</v>
          </cell>
          <cell r="AE266">
            <v>24</v>
          </cell>
          <cell r="AF266">
            <v>74</v>
          </cell>
          <cell r="AG266">
            <v>25</v>
          </cell>
          <cell r="AH266">
            <v>24</v>
          </cell>
          <cell r="AI266">
            <v>25</v>
          </cell>
          <cell r="AJ266">
            <v>224</v>
          </cell>
        </row>
        <row r="267">
          <cell r="D267" t="str">
            <v>ДОВІДКОВО:</v>
          </cell>
          <cell r="M267">
            <v>0</v>
          </cell>
          <cell r="S267">
            <v>0</v>
          </cell>
          <cell r="T267">
            <v>0</v>
          </cell>
          <cell r="W267">
            <v>0</v>
          </cell>
          <cell r="X267">
            <v>0</v>
          </cell>
          <cell r="AA267">
            <v>0</v>
          </cell>
          <cell r="AB267">
            <v>0</v>
          </cell>
          <cell r="AE267">
            <v>0</v>
          </cell>
          <cell r="AF267">
            <v>0</v>
          </cell>
          <cell r="AI267">
            <v>0</v>
          </cell>
          <cell r="AJ267">
            <v>0</v>
          </cell>
        </row>
        <row r="268">
          <cell r="A268" t="str">
            <v>021</v>
          </cell>
          <cell r="B268">
            <v>0</v>
          </cell>
          <cell r="D268" t="str">
            <v>амортизація</v>
          </cell>
          <cell r="H268">
            <v>12275.2</v>
          </cell>
          <cell r="I268">
            <v>14227</v>
          </cell>
          <cell r="J268">
            <v>17350</v>
          </cell>
          <cell r="K268">
            <v>17204.8</v>
          </cell>
          <cell r="L268">
            <v>14754</v>
          </cell>
          <cell r="M268">
            <v>25476</v>
          </cell>
          <cell r="N268">
            <v>6600</v>
          </cell>
          <cell r="O268">
            <v>6172</v>
          </cell>
          <cell r="P268">
            <v>6208</v>
          </cell>
          <cell r="Q268">
            <v>6496</v>
          </cell>
          <cell r="R268">
            <v>641</v>
          </cell>
          <cell r="S268">
            <v>8271.2000000000007</v>
          </cell>
          <cell r="T268">
            <v>6600</v>
          </cell>
          <cell r="U268">
            <v>2091</v>
          </cell>
          <cell r="V268">
            <v>2394</v>
          </cell>
          <cell r="W268">
            <v>2115</v>
          </cell>
          <cell r="X268">
            <v>6172</v>
          </cell>
          <cell r="Y268">
            <v>2055.5</v>
          </cell>
          <cell r="Z268">
            <v>2056.5</v>
          </cell>
          <cell r="AA268">
            <v>2060</v>
          </cell>
          <cell r="AB268">
            <v>6208</v>
          </cell>
          <cell r="AC268">
            <v>2067.5</v>
          </cell>
          <cell r="AD268">
            <v>2068.5</v>
          </cell>
          <cell r="AE268">
            <v>2072</v>
          </cell>
          <cell r="AF268">
            <v>6496</v>
          </cell>
          <cell r="AG268">
            <v>2164.5</v>
          </cell>
          <cell r="AH268">
            <v>2165.5</v>
          </cell>
          <cell r="AI268">
            <v>2166</v>
          </cell>
          <cell r="AJ268">
            <v>25476</v>
          </cell>
        </row>
        <row r="269">
          <cell r="A269" t="str">
            <v>040</v>
          </cell>
          <cell r="B269">
            <v>0</v>
          </cell>
          <cell r="D269" t="str">
            <v>Необхідність в фінансуванні (без витрат на оплату праці з відрахуваннями)</v>
          </cell>
          <cell r="H269">
            <v>12453.6</v>
          </cell>
          <cell r="I269">
            <v>21073.8</v>
          </cell>
          <cell r="J269">
            <v>14537.5</v>
          </cell>
          <cell r="K269">
            <v>11257.3</v>
          </cell>
          <cell r="L269" t="e">
            <v>#REF!</v>
          </cell>
          <cell r="M269" t="e">
            <v>#REF!</v>
          </cell>
          <cell r="N269" t="e">
            <v>#REF!</v>
          </cell>
          <cell r="O269" t="e">
            <v>#REF!</v>
          </cell>
          <cell r="P269">
            <v>11086.6</v>
          </cell>
          <cell r="Q269">
            <v>8182.3</v>
          </cell>
          <cell r="R269" t="e">
            <v>#REF!</v>
          </cell>
          <cell r="S269" t="e">
            <v>#REF!</v>
          </cell>
          <cell r="AB269">
            <v>11086.6</v>
          </cell>
        </row>
        <row r="270">
          <cell r="A270" t="str">
            <v>026</v>
          </cell>
          <cell r="B270">
            <v>0</v>
          </cell>
          <cell r="D270" t="str">
            <v>Потреба у витратах майбутніх періодів</v>
          </cell>
          <cell r="G270">
            <v>100</v>
          </cell>
          <cell r="I270">
            <v>0</v>
          </cell>
          <cell r="K270" t="e">
            <v>#N/A</v>
          </cell>
          <cell r="M270">
            <v>0</v>
          </cell>
          <cell r="AB270">
            <v>0</v>
          </cell>
        </row>
        <row r="271">
          <cell r="A271" t="str">
            <v>044</v>
          </cell>
          <cell r="B271">
            <v>0</v>
          </cell>
          <cell r="D271" t="str">
            <v>Витрати пов'язані з ліквідацією наслідків Чорнобильської катастрофи</v>
          </cell>
          <cell r="G271">
            <v>100</v>
          </cell>
          <cell r="I271">
            <v>0</v>
          </cell>
          <cell r="K271" t="e">
            <v>#N/A</v>
          </cell>
          <cell r="M271">
            <v>0</v>
          </cell>
          <cell r="AB271">
            <v>0</v>
          </cell>
        </row>
        <row r="272">
          <cell r="A272" t="str">
            <v>045</v>
          </cell>
          <cell r="B272">
            <v>0</v>
          </cell>
          <cell r="D272" t="str">
            <v>Оплата праці персоналу, який займається виготовленням  матеріальних цінностей</v>
          </cell>
          <cell r="G272">
            <v>100</v>
          </cell>
          <cell r="I272">
            <v>0</v>
          </cell>
          <cell r="K272" t="e">
            <v>#N/A</v>
          </cell>
          <cell r="M272">
            <v>0</v>
          </cell>
          <cell r="AB272">
            <v>0</v>
          </cell>
        </row>
        <row r="273">
          <cell r="A273" t="str">
            <v>046</v>
          </cell>
          <cell r="B273">
            <v>0</v>
          </cell>
          <cell r="D273" t="str">
            <v>Всього фонд оплати праці (1ПВ)</v>
          </cell>
          <cell r="H273">
            <v>20689.900000000001</v>
          </cell>
          <cell r="I273">
            <v>24682</v>
          </cell>
          <cell r="J273">
            <v>25731.4</v>
          </cell>
          <cell r="K273" t="e">
            <v>#N/A</v>
          </cell>
          <cell r="L273">
            <v>26632.1</v>
          </cell>
          <cell r="M273">
            <v>30686</v>
          </cell>
          <cell r="N273">
            <v>7353</v>
          </cell>
          <cell r="O273">
            <v>7597</v>
          </cell>
          <cell r="P273">
            <v>7613.5</v>
          </cell>
          <cell r="Q273">
            <v>8122.5</v>
          </cell>
          <cell r="R273">
            <v>2110</v>
          </cell>
          <cell r="AB273">
            <v>7613.5</v>
          </cell>
        </row>
        <row r="274">
          <cell r="A274" t="str">
            <v>6015</v>
          </cell>
          <cell r="B274">
            <v>0</v>
          </cell>
          <cell r="D274" t="str">
            <v>ЕР</v>
          </cell>
          <cell r="K274" t="e">
            <v>#N/A</v>
          </cell>
          <cell r="AB274">
            <v>0</v>
          </cell>
        </row>
        <row r="275">
          <cell r="T275">
            <v>6594</v>
          </cell>
          <cell r="U275">
            <v>2090</v>
          </cell>
          <cell r="V275">
            <v>2392</v>
          </cell>
          <cell r="W275">
            <v>2112</v>
          </cell>
          <cell r="X275">
            <v>6164</v>
          </cell>
          <cell r="Y275">
            <v>2053</v>
          </cell>
          <cell r="Z275">
            <v>2054</v>
          </cell>
          <cell r="AA275">
            <v>2057</v>
          </cell>
          <cell r="AB275">
            <v>6200</v>
          </cell>
          <cell r="AC275">
            <v>2065</v>
          </cell>
          <cell r="AD275">
            <v>2066</v>
          </cell>
          <cell r="AE275">
            <v>2069</v>
          </cell>
          <cell r="AF275">
            <v>6488</v>
          </cell>
          <cell r="AG275">
            <v>2162</v>
          </cell>
          <cell r="AH275">
            <v>2163</v>
          </cell>
          <cell r="AI275">
            <v>2163</v>
          </cell>
          <cell r="AJ275">
            <v>25446</v>
          </cell>
          <cell r="AK275">
            <v>0</v>
          </cell>
          <cell r="AL275">
            <v>0</v>
          </cell>
        </row>
        <row r="277">
          <cell r="M277" t="str">
            <v>Заступник генерального директора-</v>
          </cell>
          <cell r="V277" t="str">
            <v>Б.В.Циганенко</v>
          </cell>
        </row>
        <row r="278">
          <cell r="L278" t="str">
            <v>Б.В.Циганенко</v>
          </cell>
          <cell r="M278" t="str">
            <v>директор Кабельних мереж</v>
          </cell>
        </row>
        <row r="280">
          <cell r="L280" t="str">
            <v xml:space="preserve">Н.М.Барашивець </v>
          </cell>
          <cell r="M280" t="str">
            <v>Начальник ПЕВ</v>
          </cell>
          <cell r="V280" t="str">
            <v xml:space="preserve">Н.М.Барашивець </v>
          </cell>
        </row>
      </sheetData>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м_812"/>
      <sheetName val="assump"/>
      <sheetName val="IAS Trial Balance"/>
      <sheetName val="DICTS"/>
      <sheetName val="СправСтатей"/>
      <sheetName val="СправСтатейРасхУК"/>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xml:space="preserve">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xml:space="preserve">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xml:space="preserve">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рож охор_шаб"/>
      <sheetName val="Пожежна охорона_шаб"/>
      <sheetName val="Охорона_праці"/>
      <sheetName val="1998"/>
      <sheetName val="м_812"/>
    </sheetNames>
    <sheetDataSet>
      <sheetData sheetId="0"/>
      <sheetData sheetId="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Сторож охор_шаб"/>
      <sheetName val="РЭС п"/>
    </sheetNames>
    <sheetDataSet>
      <sheetData sheetId="0"/>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4"/>
      <sheetName val="Незав.пр-во "/>
      <sheetName val="InputTI"/>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Незав_пр-во_"/>
      <sheetName val="Reconciliation"/>
      <sheetName val="График реализации"/>
      <sheetName val="График_реализации"/>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Analysis NPV"/>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PR"/>
      <sheetName val="Шифр"/>
      <sheetName val="Вводные"/>
    </sheetNames>
    <sheetDataSet>
      <sheetData sheetId="0" refreshError="1"/>
      <sheetData sheetId="1" refreshError="1"/>
      <sheetData sheetId="2" refreshError="1"/>
      <sheetData sheetId="3" refreshError="1"/>
      <sheetData sheetId="4" refreshError="1"/>
      <sheetData sheetId="5" refreshError="1">
        <row r="1">
          <cell r="A1" t="str">
            <v>С</v>
          </cell>
          <cell r="B1" t="str">
            <v>С</v>
          </cell>
          <cell r="C1" t="str">
            <v>*</v>
          </cell>
          <cell r="D1" t="str">
            <v xml:space="preserve"> ПЛАН ВИТРАТ  НА  ПЕРЕДАЧУ  ЕЛЕКТРОЕНЕРГІЇ</v>
          </cell>
        </row>
        <row r="2">
          <cell r="A2" t="str">
            <v>К</v>
          </cell>
          <cell r="B2" t="str">
            <v>К</v>
          </cell>
          <cell r="C2" t="str">
            <v>*</v>
          </cell>
          <cell r="D2" t="str">
            <v>філіала  Кабельні мережі Київенерго</v>
          </cell>
          <cell r="S2" t="str">
            <v xml:space="preserve"> </v>
          </cell>
        </row>
        <row r="3">
          <cell r="A3" t="str">
            <v>Р</v>
          </cell>
          <cell r="B3" t="str">
            <v>Р</v>
          </cell>
          <cell r="C3" t="str">
            <v>*</v>
          </cell>
          <cell r="D3" t="str">
            <v>на 2004 рік</v>
          </cell>
        </row>
        <row r="4">
          <cell r="A4" t="str">
            <v>Ы</v>
          </cell>
          <cell r="B4" t="str">
            <v>Ы</v>
          </cell>
          <cell r="C4" t="str">
            <v>*</v>
          </cell>
        </row>
        <row r="5">
          <cell r="A5" t="str">
            <v>ть</v>
          </cell>
          <cell r="B5" t="str">
            <v>ть</v>
          </cell>
          <cell r="C5" t="str">
            <v>*</v>
          </cell>
          <cell r="S5" t="str">
            <v>тис.грн.</v>
          </cell>
        </row>
        <row r="6">
          <cell r="C6" t="str">
            <v>*</v>
          </cell>
          <cell r="G6" t="str">
            <v>2002 р.</v>
          </cell>
          <cell r="H6" t="str">
            <v>бюджет 2003 р.</v>
          </cell>
          <cell r="K6" t="str">
            <v>9 міс. 2003 р.</v>
          </cell>
          <cell r="M6" t="str">
            <v>2003 р.</v>
          </cell>
          <cell r="O6" t="str">
            <v>Проект плану на 2004 рік</v>
          </cell>
        </row>
        <row r="7">
          <cell r="A7" t="str">
            <v>Код</v>
          </cell>
          <cell r="B7" t="str">
            <v>Пр.</v>
          </cell>
          <cell r="C7" t="str">
            <v>*</v>
          </cell>
          <cell r="D7" t="str">
            <v>№</v>
          </cell>
          <cell r="E7" t="str">
            <v>НАЙМЕНУВАННЯ ВИТРАТ</v>
          </cell>
          <cell r="F7" t="str">
            <v>коду</v>
          </cell>
          <cell r="G7" t="str">
            <v>звіт</v>
          </cell>
          <cell r="H7" t="str">
            <v>перв.</v>
          </cell>
          <cell r="I7" t="str">
            <v>коригу-</v>
          </cell>
          <cell r="J7" t="str">
            <v>скориг.</v>
          </cell>
          <cell r="K7" t="str">
            <v>план</v>
          </cell>
          <cell r="L7" t="str">
            <v>звіт</v>
          </cell>
          <cell r="M7" t="str">
            <v>план</v>
          </cell>
          <cell r="N7" t="str">
            <v>очікув.</v>
          </cell>
          <cell r="O7" t="str">
            <v>Рік</v>
          </cell>
          <cell r="P7" t="str">
            <v>1 кв.</v>
          </cell>
          <cell r="Q7" t="str">
            <v>2 кв.</v>
          </cell>
          <cell r="R7" t="str">
            <v>3 кв.</v>
          </cell>
          <cell r="S7" t="str">
            <v>4 кв.</v>
          </cell>
        </row>
        <row r="8">
          <cell r="C8" t="str">
            <v>*</v>
          </cell>
          <cell r="I8" t="str">
            <v>вання</v>
          </cell>
        </row>
        <row r="9">
          <cell r="A9" t="str">
            <v>0005</v>
          </cell>
          <cell r="B9" t="str">
            <v>О</v>
          </cell>
          <cell r="C9" t="str">
            <v>*</v>
          </cell>
          <cell r="E9" t="str">
            <v>Виробнича собівартість продукції (робіт, послуг)</v>
          </cell>
          <cell r="F9" t="str">
            <v>0005</v>
          </cell>
          <cell r="G9">
            <v>40554.199999999997</v>
          </cell>
          <cell r="H9">
            <v>50768</v>
          </cell>
          <cell r="I9">
            <v>1894</v>
          </cell>
          <cell r="J9">
            <v>52662</v>
          </cell>
          <cell r="K9">
            <v>34941.800000000003</v>
          </cell>
          <cell r="L9">
            <v>34657.5</v>
          </cell>
          <cell r="M9">
            <v>49118.400000000001</v>
          </cell>
          <cell r="N9">
            <v>49061.7</v>
          </cell>
          <cell r="O9">
            <v>70998.899999999994</v>
          </cell>
          <cell r="P9">
            <v>15812.9</v>
          </cell>
          <cell r="Q9">
            <v>18428.599999999999</v>
          </cell>
          <cell r="R9">
            <v>18586.8</v>
          </cell>
          <cell r="S9">
            <v>18170.599999999999</v>
          </cell>
        </row>
        <row r="10">
          <cell r="A10" t="str">
            <v>0010</v>
          </cell>
          <cell r="B10" t="str">
            <v>О</v>
          </cell>
          <cell r="C10" t="str">
            <v>*</v>
          </cell>
          <cell r="D10" t="str">
            <v>1.1.</v>
          </cell>
          <cell r="E10" t="str">
            <v>Прямі витрати - рахунок 23 :</v>
          </cell>
          <cell r="F10" t="str">
            <v>0010</v>
          </cell>
          <cell r="G10">
            <v>23982.3</v>
          </cell>
          <cell r="H10">
            <v>24709</v>
          </cell>
          <cell r="I10">
            <v>0</v>
          </cell>
          <cell r="J10">
            <v>24709</v>
          </cell>
          <cell r="K10">
            <v>18545.2</v>
          </cell>
          <cell r="L10">
            <v>18339.7</v>
          </cell>
          <cell r="M10">
            <v>22819</v>
          </cell>
          <cell r="N10">
            <v>22819</v>
          </cell>
          <cell r="O10">
            <v>36122.400000000001</v>
          </cell>
          <cell r="P10">
            <v>9193.5</v>
          </cell>
          <cell r="Q10">
            <v>9055.9</v>
          </cell>
          <cell r="R10">
            <v>9050.4</v>
          </cell>
          <cell r="S10">
            <v>8822.6</v>
          </cell>
        </row>
        <row r="11">
          <cell r="A11" t="str">
            <v>0020</v>
          </cell>
          <cell r="B11" t="str">
            <v>О</v>
          </cell>
          <cell r="C11" t="str">
            <v>*</v>
          </cell>
          <cell r="D11" t="str">
            <v>1.1.1.</v>
          </cell>
          <cell r="E11" t="str">
            <v>Матеріальні витрати, в т.ч.</v>
          </cell>
          <cell r="F11" t="str">
            <v>0020</v>
          </cell>
          <cell r="G11">
            <v>336.2</v>
          </cell>
          <cell r="H11">
            <v>400</v>
          </cell>
          <cell r="I11">
            <v>0</v>
          </cell>
          <cell r="J11">
            <v>400</v>
          </cell>
          <cell r="K11">
            <v>232</v>
          </cell>
          <cell r="L11">
            <v>226.3</v>
          </cell>
          <cell r="M11">
            <v>350</v>
          </cell>
          <cell r="N11">
            <v>350</v>
          </cell>
          <cell r="O11">
            <v>510</v>
          </cell>
          <cell r="P11">
            <v>138</v>
          </cell>
          <cell r="Q11">
            <v>135</v>
          </cell>
          <cell r="R11">
            <v>125</v>
          </cell>
          <cell r="S11">
            <v>112</v>
          </cell>
        </row>
        <row r="12">
          <cell r="A12" t="str">
            <v>0030</v>
          </cell>
          <cell r="B12" t="str">
            <v>Е</v>
          </cell>
          <cell r="C12" t="str">
            <v>*</v>
          </cell>
          <cell r="D12" t="str">
            <v>1.1.1.1.</v>
          </cell>
          <cell r="E12" t="str">
            <v>Сировина та матеріали</v>
          </cell>
          <cell r="F12" t="str">
            <v>0030</v>
          </cell>
          <cell r="G12">
            <v>336.2</v>
          </cell>
          <cell r="H12">
            <v>400</v>
          </cell>
          <cell r="I12">
            <v>0</v>
          </cell>
          <cell r="J12">
            <v>400</v>
          </cell>
          <cell r="K12">
            <v>232</v>
          </cell>
          <cell r="L12">
            <v>226.3</v>
          </cell>
          <cell r="M12">
            <v>350</v>
          </cell>
          <cell r="N12">
            <v>350</v>
          </cell>
          <cell r="O12">
            <v>510</v>
          </cell>
          <cell r="P12">
            <v>138</v>
          </cell>
          <cell r="Q12">
            <v>135</v>
          </cell>
          <cell r="R12">
            <v>125</v>
          </cell>
          <cell r="S12">
            <v>112</v>
          </cell>
        </row>
        <row r="13">
          <cell r="A13" t="str">
            <v>0040</v>
          </cell>
          <cell r="B13" t="str">
            <v>Е</v>
          </cell>
          <cell r="C13" t="str">
            <v>*</v>
          </cell>
          <cell r="D13" t="str">
            <v>1.1.1.2.</v>
          </cell>
          <cell r="E13" t="str">
            <v>Паливо для технологічних потреб</v>
          </cell>
          <cell r="F13" t="str">
            <v>0040</v>
          </cell>
          <cell r="G13">
            <v>0</v>
          </cell>
          <cell r="H13">
            <v>0</v>
          </cell>
          <cell r="I13">
            <v>0</v>
          </cell>
          <cell r="J13">
            <v>0</v>
          </cell>
          <cell r="K13">
            <v>0</v>
          </cell>
          <cell r="L13">
            <v>0</v>
          </cell>
          <cell r="O13">
            <v>0</v>
          </cell>
        </row>
        <row r="14">
          <cell r="A14" t="str">
            <v>0050</v>
          </cell>
          <cell r="B14" t="str">
            <v>Е</v>
          </cell>
          <cell r="C14" t="str">
            <v>*</v>
          </cell>
          <cell r="D14" t="str">
            <v>1.1.1.3.</v>
          </cell>
          <cell r="E14" t="str">
            <v>Енергія для технологічних потреб</v>
          </cell>
          <cell r="F14" t="str">
            <v>0050</v>
          </cell>
          <cell r="G14">
            <v>0</v>
          </cell>
          <cell r="H14">
            <v>0</v>
          </cell>
          <cell r="I14">
            <v>0</v>
          </cell>
          <cell r="J14">
            <v>0</v>
          </cell>
          <cell r="K14">
            <v>0</v>
          </cell>
          <cell r="L14">
            <v>0</v>
          </cell>
          <cell r="O14">
            <v>0</v>
          </cell>
        </row>
        <row r="15">
          <cell r="A15" t="str">
            <v>0060</v>
          </cell>
          <cell r="B15" t="str">
            <v>Е</v>
          </cell>
          <cell r="C15" t="str">
            <v>*</v>
          </cell>
          <cell r="D15" t="str">
            <v>1.1.1.4.</v>
          </cell>
          <cell r="E15" t="str">
            <v>Вода для технологічних цілей</v>
          </cell>
          <cell r="F15" t="str">
            <v>0060</v>
          </cell>
          <cell r="G15">
            <v>0</v>
          </cell>
          <cell r="H15">
            <v>0</v>
          </cell>
          <cell r="I15">
            <v>0</v>
          </cell>
          <cell r="J15">
            <v>0</v>
          </cell>
          <cell r="K15">
            <v>0</v>
          </cell>
          <cell r="L15">
            <v>0</v>
          </cell>
          <cell r="O15">
            <v>0</v>
          </cell>
        </row>
        <row r="16">
          <cell r="A16" t="str">
            <v>0070</v>
          </cell>
          <cell r="B16" t="str">
            <v>Е</v>
          </cell>
          <cell r="C16" t="str">
            <v>*</v>
          </cell>
          <cell r="D16" t="str">
            <v>1.1.1.5.</v>
          </cell>
          <cell r="E16" t="str">
            <v>Купівельні напівфабрикати та комплектуючі вироби</v>
          </cell>
          <cell r="F16" t="str">
            <v>0070</v>
          </cell>
          <cell r="G16">
            <v>0</v>
          </cell>
          <cell r="H16">
            <v>0</v>
          </cell>
          <cell r="I16">
            <v>0</v>
          </cell>
          <cell r="J16">
            <v>0</v>
          </cell>
          <cell r="K16">
            <v>0</v>
          </cell>
          <cell r="L16">
            <v>0</v>
          </cell>
          <cell r="O16">
            <v>0</v>
          </cell>
        </row>
        <row r="17">
          <cell r="A17" t="str">
            <v>0080</v>
          </cell>
          <cell r="B17" t="str">
            <v>Е</v>
          </cell>
          <cell r="C17" t="str">
            <v>*</v>
          </cell>
          <cell r="D17" t="str">
            <v>1.1.1.6.</v>
          </cell>
          <cell r="E17" t="str">
            <v>Інші матеріали</v>
          </cell>
          <cell r="F17" t="str">
            <v>0080</v>
          </cell>
          <cell r="G17">
            <v>0</v>
          </cell>
          <cell r="H17">
            <v>0</v>
          </cell>
          <cell r="I17">
            <v>0</v>
          </cell>
          <cell r="J17">
            <v>0</v>
          </cell>
          <cell r="K17">
            <v>0</v>
          </cell>
          <cell r="L17">
            <v>0</v>
          </cell>
          <cell r="O17">
            <v>0</v>
          </cell>
        </row>
        <row r="18">
          <cell r="A18" t="str">
            <v>0090</v>
          </cell>
          <cell r="B18" t="str">
            <v>З</v>
          </cell>
          <cell r="C18" t="str">
            <v>*</v>
          </cell>
          <cell r="D18" t="str">
            <v>1.1.2.</v>
          </cell>
          <cell r="E18" t="str">
            <v>Витрати на оплату праці та інші виплати</v>
          </cell>
          <cell r="F18" t="str">
            <v>0090</v>
          </cell>
          <cell r="G18">
            <v>4376.2</v>
          </cell>
          <cell r="H18">
            <v>5136</v>
          </cell>
          <cell r="I18">
            <v>0</v>
          </cell>
          <cell r="J18">
            <v>5136</v>
          </cell>
          <cell r="K18">
            <v>3763.5</v>
          </cell>
          <cell r="L18">
            <v>3632.9</v>
          </cell>
          <cell r="M18">
            <v>4969</v>
          </cell>
          <cell r="N18">
            <v>4969</v>
          </cell>
          <cell r="O18">
            <v>7262</v>
          </cell>
          <cell r="P18">
            <v>1806</v>
          </cell>
          <cell r="Q18">
            <v>1809</v>
          </cell>
          <cell r="R18">
            <v>1715</v>
          </cell>
          <cell r="S18">
            <v>1932</v>
          </cell>
        </row>
        <row r="19">
          <cell r="A19" t="str">
            <v>0100</v>
          </cell>
          <cell r="B19" t="str">
            <v>В</v>
          </cell>
          <cell r="C19" t="str">
            <v>*</v>
          </cell>
          <cell r="D19" t="str">
            <v>1.1.3.</v>
          </cell>
          <cell r="E19" t="str">
            <v>Відрахування на соціальні заходи</v>
          </cell>
          <cell r="F19" t="str">
            <v>0100</v>
          </cell>
          <cell r="G19">
            <v>1619.4</v>
          </cell>
          <cell r="H19">
            <v>1906</v>
          </cell>
          <cell r="I19">
            <v>0</v>
          </cell>
          <cell r="J19">
            <v>1906</v>
          </cell>
          <cell r="K19">
            <v>1429.7</v>
          </cell>
          <cell r="L19">
            <v>1360.9</v>
          </cell>
          <cell r="O19">
            <v>2756</v>
          </cell>
          <cell r="P19">
            <v>724</v>
          </cell>
          <cell r="Q19">
            <v>686</v>
          </cell>
          <cell r="R19">
            <v>863</v>
          </cell>
          <cell r="S19">
            <v>483</v>
          </cell>
        </row>
        <row r="20">
          <cell r="A20" t="str">
            <v>0101</v>
          </cell>
          <cell r="B20" t="str">
            <v>Е</v>
          </cell>
          <cell r="C20" t="str">
            <v>*</v>
          </cell>
          <cell r="E20" t="str">
            <v>Оплата п'яти днів тимчасової непрацездатності</v>
          </cell>
          <cell r="F20" t="str">
            <v>0101</v>
          </cell>
          <cell r="G20">
            <v>112.3</v>
          </cell>
          <cell r="H20">
            <v>100</v>
          </cell>
          <cell r="I20">
            <v>0</v>
          </cell>
          <cell r="J20">
            <v>100</v>
          </cell>
          <cell r="K20">
            <v>99</v>
          </cell>
          <cell r="L20">
            <v>108.4</v>
          </cell>
          <cell r="M20">
            <v>164</v>
          </cell>
          <cell r="N20">
            <v>164</v>
          </cell>
          <cell r="O20">
            <v>204</v>
          </cell>
          <cell r="P20">
            <v>63</v>
          </cell>
          <cell r="Q20">
            <v>45</v>
          </cell>
          <cell r="R20">
            <v>40</v>
          </cell>
          <cell r="S20">
            <v>56</v>
          </cell>
        </row>
        <row r="21">
          <cell r="A21" t="str">
            <v>0110</v>
          </cell>
          <cell r="B21" t="str">
            <v>А</v>
          </cell>
          <cell r="C21" t="str">
            <v>*</v>
          </cell>
          <cell r="D21" t="str">
            <v>1.1.4.</v>
          </cell>
          <cell r="E21" t="str">
            <v xml:space="preserve">Амортизація основних засобів виробничого призначення </v>
          </cell>
          <cell r="F21" t="str">
            <v>0110</v>
          </cell>
          <cell r="G21">
            <v>11510.6</v>
          </cell>
          <cell r="H21">
            <v>11433</v>
          </cell>
          <cell r="I21">
            <v>0</v>
          </cell>
          <cell r="J21">
            <v>11433</v>
          </cell>
          <cell r="K21">
            <v>8258</v>
          </cell>
          <cell r="L21">
            <v>8257.7000000000007</v>
          </cell>
          <cell r="M21">
            <v>10860</v>
          </cell>
          <cell r="N21">
            <v>10860</v>
          </cell>
          <cell r="O21">
            <v>17356.400000000001</v>
          </cell>
          <cell r="P21">
            <v>4452.5</v>
          </cell>
          <cell r="Q21">
            <v>4372.8999999999996</v>
          </cell>
          <cell r="R21">
            <v>4299.3999999999996</v>
          </cell>
          <cell r="S21">
            <v>4231.6000000000004</v>
          </cell>
        </row>
        <row r="22">
          <cell r="A22" t="str">
            <v>0120</v>
          </cell>
          <cell r="B22" t="str">
            <v>О</v>
          </cell>
          <cell r="C22" t="str">
            <v>*</v>
          </cell>
          <cell r="D22" t="str">
            <v>1.1.5</v>
          </cell>
          <cell r="E22" t="str">
            <v>Виробничі послуги</v>
          </cell>
          <cell r="F22" t="str">
            <v>0120</v>
          </cell>
          <cell r="G22">
            <v>6027.6</v>
          </cell>
          <cell r="H22">
            <v>5734</v>
          </cell>
          <cell r="I22">
            <v>0</v>
          </cell>
          <cell r="J22">
            <v>5734</v>
          </cell>
          <cell r="K22">
            <v>4763</v>
          </cell>
          <cell r="L22">
            <v>4753.5</v>
          </cell>
          <cell r="M22">
            <v>6476</v>
          </cell>
          <cell r="N22">
            <v>6476</v>
          </cell>
          <cell r="O22">
            <v>8034</v>
          </cell>
          <cell r="P22">
            <v>2010</v>
          </cell>
          <cell r="Q22">
            <v>2008</v>
          </cell>
          <cell r="R22">
            <v>2008</v>
          </cell>
          <cell r="S22">
            <v>2008</v>
          </cell>
        </row>
        <row r="23">
          <cell r="A23" t="str">
            <v>0130</v>
          </cell>
          <cell r="B23" t="str">
            <v>Е</v>
          </cell>
          <cell r="C23" t="str">
            <v>*</v>
          </cell>
          <cell r="D23" t="str">
            <v>1.1.5.1.</v>
          </cell>
          <cell r="E23" t="str">
            <v>Послуги залізничного транспорту</v>
          </cell>
          <cell r="F23" t="str">
            <v>0130</v>
          </cell>
          <cell r="G23">
            <v>0</v>
          </cell>
          <cell r="H23">
            <v>1</v>
          </cell>
          <cell r="I23">
            <v>0</v>
          </cell>
          <cell r="J23">
            <v>1</v>
          </cell>
          <cell r="K23">
            <v>0</v>
          </cell>
          <cell r="L23">
            <v>0</v>
          </cell>
          <cell r="M23">
            <v>1</v>
          </cell>
          <cell r="N23">
            <v>1</v>
          </cell>
          <cell r="O23">
            <v>1</v>
          </cell>
          <cell r="P23">
            <v>1</v>
          </cell>
          <cell r="Q23">
            <v>0</v>
          </cell>
          <cell r="R23">
            <v>0</v>
          </cell>
          <cell r="S23">
            <v>0</v>
          </cell>
        </row>
        <row r="24">
          <cell r="A24" t="str">
            <v>0140</v>
          </cell>
          <cell r="B24" t="str">
            <v>Е</v>
          </cell>
          <cell r="C24" t="str">
            <v>*</v>
          </cell>
          <cell r="D24" t="str">
            <v>1.1.5.2.</v>
          </cell>
          <cell r="E24" t="str">
            <v>Послуги автотранспотру та інших спец. транспортних засобів</v>
          </cell>
          <cell r="F24" t="str">
            <v>0140</v>
          </cell>
          <cell r="G24">
            <v>6027.6</v>
          </cell>
          <cell r="H24">
            <v>5733</v>
          </cell>
          <cell r="I24">
            <v>0</v>
          </cell>
          <cell r="J24">
            <v>5733</v>
          </cell>
          <cell r="K24">
            <v>4763</v>
          </cell>
          <cell r="L24">
            <v>4753.5</v>
          </cell>
          <cell r="M24">
            <v>6475</v>
          </cell>
          <cell r="N24">
            <v>6475</v>
          </cell>
          <cell r="O24">
            <v>8033</v>
          </cell>
          <cell r="P24">
            <v>2009</v>
          </cell>
          <cell r="Q24">
            <v>2008</v>
          </cell>
          <cell r="R24">
            <v>2008</v>
          </cell>
          <cell r="S24">
            <v>2008</v>
          </cell>
        </row>
        <row r="25">
          <cell r="A25" t="str">
            <v>0150</v>
          </cell>
          <cell r="B25" t="str">
            <v>Е</v>
          </cell>
          <cell r="C25" t="str">
            <v>*</v>
          </cell>
          <cell r="D25" t="str">
            <v>1.1.5.3.</v>
          </cell>
          <cell r="E25" t="str">
            <v>Інші виробничі послуги</v>
          </cell>
          <cell r="F25" t="str">
            <v>0150</v>
          </cell>
          <cell r="G25">
            <v>0</v>
          </cell>
          <cell r="H25">
            <v>0</v>
          </cell>
          <cell r="I25">
            <v>0</v>
          </cell>
          <cell r="J25">
            <v>0</v>
          </cell>
          <cell r="K25">
            <v>0</v>
          </cell>
          <cell r="L25">
            <v>0</v>
          </cell>
          <cell r="O25">
            <v>0</v>
          </cell>
        </row>
        <row r="26">
          <cell r="A26" t="str">
            <v>0160</v>
          </cell>
          <cell r="C26" t="str">
            <v>*</v>
          </cell>
          <cell r="D26" t="str">
            <v>1.1.6.</v>
          </cell>
          <cell r="E26" t="str">
            <v>Інші прямі витрати</v>
          </cell>
          <cell r="F26" t="str">
            <v>0160</v>
          </cell>
          <cell r="G26">
            <v>0</v>
          </cell>
          <cell r="H26">
            <v>0</v>
          </cell>
          <cell r="I26">
            <v>0</v>
          </cell>
          <cell r="J26">
            <v>0</v>
          </cell>
          <cell r="K26">
            <v>0</v>
          </cell>
          <cell r="L26">
            <v>0</v>
          </cell>
          <cell r="O26">
            <v>0</v>
          </cell>
        </row>
        <row r="27">
          <cell r="A27" t="str">
            <v>0170</v>
          </cell>
          <cell r="B27" t="str">
            <v>О</v>
          </cell>
          <cell r="C27" t="str">
            <v>*</v>
          </cell>
          <cell r="D27" t="str">
            <v>1.2.</v>
          </cell>
          <cell r="E27" t="str">
            <v>Загальновиробничі витрати: рахунок        91</v>
          </cell>
          <cell r="F27" t="str">
            <v>0170</v>
          </cell>
          <cell r="G27">
            <v>16571.900000000001</v>
          </cell>
          <cell r="H27">
            <v>26059</v>
          </cell>
          <cell r="I27">
            <v>1894</v>
          </cell>
          <cell r="J27">
            <v>27953</v>
          </cell>
          <cell r="K27">
            <v>16396.599999999999</v>
          </cell>
          <cell r="L27">
            <v>16317.8</v>
          </cell>
          <cell r="M27">
            <v>26299.4</v>
          </cell>
          <cell r="N27">
            <v>26242.7</v>
          </cell>
          <cell r="O27">
            <v>34876.5</v>
          </cell>
          <cell r="P27">
            <v>6619.4</v>
          </cell>
          <cell r="Q27">
            <v>9372.7000000000007</v>
          </cell>
          <cell r="R27">
            <v>9536.4</v>
          </cell>
          <cell r="S27">
            <v>9348</v>
          </cell>
        </row>
        <row r="28">
          <cell r="A28" t="str">
            <v>0180</v>
          </cell>
          <cell r="B28" t="str">
            <v>О</v>
          </cell>
          <cell r="C28" t="str">
            <v>*</v>
          </cell>
          <cell r="D28" t="str">
            <v>1.2.1.</v>
          </cell>
          <cell r="E28" t="str">
            <v>Витрати на управління виробництвом, в т.ч.</v>
          </cell>
          <cell r="F28" t="str">
            <v>0180</v>
          </cell>
          <cell r="G28">
            <v>4178</v>
          </cell>
          <cell r="H28">
            <v>4785</v>
          </cell>
          <cell r="I28">
            <v>0</v>
          </cell>
          <cell r="J28">
            <v>4785</v>
          </cell>
          <cell r="K28">
            <v>3617</v>
          </cell>
          <cell r="L28">
            <v>3588.9</v>
          </cell>
          <cell r="M28">
            <v>3788</v>
          </cell>
          <cell r="N28">
            <v>3788</v>
          </cell>
          <cell r="O28">
            <v>7539</v>
          </cell>
          <cell r="P28">
            <v>1884</v>
          </cell>
          <cell r="Q28">
            <v>1855</v>
          </cell>
          <cell r="R28">
            <v>1769</v>
          </cell>
          <cell r="S28">
            <v>2031</v>
          </cell>
        </row>
        <row r="29">
          <cell r="A29" t="str">
            <v>0190</v>
          </cell>
          <cell r="B29" t="str">
            <v>З</v>
          </cell>
          <cell r="C29" t="str">
            <v>*</v>
          </cell>
          <cell r="D29" t="str">
            <v>1.2.1.1.</v>
          </cell>
          <cell r="E29" t="str">
            <v>Оплата праці апарату управління філіалами, цехами та інші виплати</v>
          </cell>
          <cell r="F29" t="str">
            <v>0190</v>
          </cell>
          <cell r="G29">
            <v>3002.9</v>
          </cell>
          <cell r="H29">
            <v>3388</v>
          </cell>
          <cell r="I29">
            <v>0</v>
          </cell>
          <cell r="J29">
            <v>3388</v>
          </cell>
          <cell r="K29">
            <v>2569.3000000000002</v>
          </cell>
          <cell r="L29">
            <v>2564.9</v>
          </cell>
          <cell r="M29">
            <v>3663</v>
          </cell>
          <cell r="N29">
            <v>3663</v>
          </cell>
          <cell r="O29">
            <v>5368</v>
          </cell>
          <cell r="P29">
            <v>1336</v>
          </cell>
          <cell r="Q29">
            <v>1324</v>
          </cell>
          <cell r="R29">
            <v>1263</v>
          </cell>
          <cell r="S29">
            <v>1445</v>
          </cell>
        </row>
        <row r="30">
          <cell r="A30" t="str">
            <v>0200</v>
          </cell>
          <cell r="B30" t="str">
            <v>В</v>
          </cell>
          <cell r="C30" t="str">
            <v>*</v>
          </cell>
          <cell r="D30" t="str">
            <v>1.2.1.2.</v>
          </cell>
          <cell r="E30" t="str">
            <v>Відрахування на соціальні заходи</v>
          </cell>
          <cell r="F30" t="str">
            <v>0200</v>
          </cell>
          <cell r="G30">
            <v>1067.8</v>
          </cell>
          <cell r="H30">
            <v>1285</v>
          </cell>
          <cell r="I30">
            <v>0</v>
          </cell>
          <cell r="J30">
            <v>1285</v>
          </cell>
          <cell r="K30">
            <v>969.7</v>
          </cell>
          <cell r="L30">
            <v>943.8</v>
          </cell>
          <cell r="O30">
            <v>2038</v>
          </cell>
          <cell r="P30">
            <v>507</v>
          </cell>
          <cell r="Q30">
            <v>503</v>
          </cell>
          <cell r="R30">
            <v>479</v>
          </cell>
          <cell r="S30">
            <v>549</v>
          </cell>
        </row>
        <row r="31">
          <cell r="A31" t="str">
            <v>0201</v>
          </cell>
          <cell r="B31" t="str">
            <v>Е</v>
          </cell>
          <cell r="C31" t="str">
            <v>*</v>
          </cell>
          <cell r="E31" t="str">
            <v>Оплата п'яти днів тимчасової непрацездатності</v>
          </cell>
          <cell r="F31" t="str">
            <v>0201</v>
          </cell>
          <cell r="G31">
            <v>37.799999999999997</v>
          </cell>
          <cell r="H31">
            <v>40</v>
          </cell>
          <cell r="I31">
            <v>0</v>
          </cell>
          <cell r="J31">
            <v>40</v>
          </cell>
          <cell r="K31">
            <v>31</v>
          </cell>
          <cell r="L31">
            <v>33.4</v>
          </cell>
          <cell r="M31">
            <v>53</v>
          </cell>
          <cell r="N31">
            <v>53</v>
          </cell>
          <cell r="O31">
            <v>53</v>
          </cell>
          <cell r="P31">
            <v>21</v>
          </cell>
          <cell r="Q31">
            <v>8</v>
          </cell>
          <cell r="R31">
            <v>7</v>
          </cell>
          <cell r="S31">
            <v>17</v>
          </cell>
        </row>
        <row r="32">
          <cell r="A32" t="str">
            <v>0210</v>
          </cell>
          <cell r="B32" t="str">
            <v>Е</v>
          </cell>
          <cell r="C32" t="str">
            <v>*</v>
          </cell>
          <cell r="D32" t="str">
            <v>1.2.1.3.</v>
          </cell>
          <cell r="E32" t="str">
            <v>Службові відрядження та місцеві службові роз'їзди</v>
          </cell>
          <cell r="F32" t="str">
            <v>0210</v>
          </cell>
          <cell r="G32">
            <v>69.5</v>
          </cell>
          <cell r="H32">
            <v>72</v>
          </cell>
          <cell r="I32">
            <v>0</v>
          </cell>
          <cell r="J32">
            <v>72</v>
          </cell>
          <cell r="K32">
            <v>47</v>
          </cell>
          <cell r="L32">
            <v>46.8</v>
          </cell>
          <cell r="M32">
            <v>72</v>
          </cell>
          <cell r="N32">
            <v>72</v>
          </cell>
          <cell r="O32">
            <v>80</v>
          </cell>
          <cell r="P32">
            <v>20</v>
          </cell>
          <cell r="Q32">
            <v>20</v>
          </cell>
          <cell r="R32">
            <v>20</v>
          </cell>
          <cell r="S32">
            <v>20</v>
          </cell>
        </row>
        <row r="33">
          <cell r="A33" t="str">
            <v>0220</v>
          </cell>
          <cell r="B33" t="str">
            <v>А</v>
          </cell>
          <cell r="C33" t="str">
            <v>*</v>
          </cell>
          <cell r="D33" t="str">
            <v>1.2.2.</v>
          </cell>
          <cell r="E33" t="str">
            <v>Амортизація основних засобів загальновиробничого призначення</v>
          </cell>
          <cell r="F33" t="str">
            <v>0220</v>
          </cell>
          <cell r="G33">
            <v>215.2</v>
          </cell>
          <cell r="H33">
            <v>230</v>
          </cell>
          <cell r="I33">
            <v>0</v>
          </cell>
          <cell r="J33">
            <v>230</v>
          </cell>
          <cell r="K33">
            <v>146</v>
          </cell>
          <cell r="L33">
            <v>145.19999999999999</v>
          </cell>
          <cell r="M33">
            <v>194</v>
          </cell>
          <cell r="N33">
            <v>194</v>
          </cell>
          <cell r="O33">
            <v>294</v>
          </cell>
          <cell r="P33">
            <v>73</v>
          </cell>
          <cell r="Q33">
            <v>74</v>
          </cell>
          <cell r="R33">
            <v>74</v>
          </cell>
          <cell r="S33">
            <v>73</v>
          </cell>
        </row>
        <row r="34">
          <cell r="A34" t="str">
            <v>0230</v>
          </cell>
          <cell r="B34" t="str">
            <v>А</v>
          </cell>
          <cell r="C34" t="str">
            <v>*</v>
          </cell>
          <cell r="D34" t="str">
            <v>1.2.3.</v>
          </cell>
          <cell r="E34" t="str">
            <v>Амортизація інших необоротних матеріальних активів</v>
          </cell>
          <cell r="F34" t="str">
            <v>0230</v>
          </cell>
          <cell r="G34">
            <v>99.9</v>
          </cell>
          <cell r="H34">
            <v>146</v>
          </cell>
          <cell r="I34">
            <v>0</v>
          </cell>
          <cell r="J34">
            <v>146</v>
          </cell>
          <cell r="K34">
            <v>168</v>
          </cell>
          <cell r="L34">
            <v>141.6</v>
          </cell>
          <cell r="M34">
            <v>180</v>
          </cell>
          <cell r="N34">
            <v>180</v>
          </cell>
          <cell r="O34">
            <v>250</v>
          </cell>
          <cell r="P34">
            <v>62</v>
          </cell>
          <cell r="Q34">
            <v>63</v>
          </cell>
          <cell r="R34">
            <v>62</v>
          </cell>
          <cell r="S34">
            <v>63</v>
          </cell>
        </row>
        <row r="35">
          <cell r="A35" t="str">
            <v>0240</v>
          </cell>
          <cell r="B35" t="str">
            <v>А</v>
          </cell>
          <cell r="C35" t="str">
            <v>*</v>
          </cell>
          <cell r="D35" t="str">
            <v>1.2.4.</v>
          </cell>
          <cell r="E35" t="str">
            <v>Амортизація нематеріальних активів загальновиробничого призначення</v>
          </cell>
          <cell r="F35" t="str">
            <v>0240</v>
          </cell>
          <cell r="G35">
            <v>69.900000000000006</v>
          </cell>
          <cell r="H35">
            <v>66</v>
          </cell>
          <cell r="I35">
            <v>0</v>
          </cell>
          <cell r="J35">
            <v>66</v>
          </cell>
          <cell r="K35">
            <v>49</v>
          </cell>
          <cell r="L35">
            <v>48.4</v>
          </cell>
          <cell r="M35">
            <v>64</v>
          </cell>
          <cell r="N35">
            <v>63.8</v>
          </cell>
          <cell r="O35">
            <v>61.6</v>
          </cell>
          <cell r="P35">
            <v>15.5</v>
          </cell>
          <cell r="Q35">
            <v>15.4</v>
          </cell>
          <cell r="R35">
            <v>15.4</v>
          </cell>
          <cell r="S35">
            <v>15.3</v>
          </cell>
        </row>
        <row r="36">
          <cell r="A36" t="str">
            <v>0250</v>
          </cell>
          <cell r="B36" t="str">
            <v>О</v>
          </cell>
          <cell r="C36" t="str">
            <v>*</v>
          </cell>
          <cell r="D36" t="str">
            <v>1.2.5.</v>
          </cell>
          <cell r="E36" t="str">
            <v>Утримання приміщень загальновиробничого призначення, в т.ч.</v>
          </cell>
          <cell r="F36" t="str">
            <v>0250</v>
          </cell>
          <cell r="G36">
            <v>618.9</v>
          </cell>
          <cell r="H36">
            <v>1701.3</v>
          </cell>
          <cell r="I36">
            <v>0</v>
          </cell>
          <cell r="J36">
            <v>1701.3</v>
          </cell>
          <cell r="K36">
            <v>1205.0999999999999</v>
          </cell>
          <cell r="L36">
            <v>1187.7</v>
          </cell>
          <cell r="M36">
            <v>1684.3</v>
          </cell>
          <cell r="N36">
            <v>1657.9</v>
          </cell>
          <cell r="O36">
            <v>2154</v>
          </cell>
          <cell r="P36">
            <v>631.20000000000005</v>
          </cell>
          <cell r="Q36">
            <v>483.3</v>
          </cell>
          <cell r="R36">
            <v>435.4</v>
          </cell>
          <cell r="S36">
            <v>604.1</v>
          </cell>
        </row>
        <row r="37">
          <cell r="A37" t="str">
            <v>0260</v>
          </cell>
          <cell r="B37" t="str">
            <v>Е</v>
          </cell>
          <cell r="C37" t="str">
            <v>*</v>
          </cell>
          <cell r="D37" t="str">
            <v>1.2.5.1.</v>
          </cell>
          <cell r="E37" t="str">
            <v>Опалення</v>
          </cell>
          <cell r="F37" t="str">
            <v>0260</v>
          </cell>
          <cell r="G37">
            <v>388.9</v>
          </cell>
          <cell r="H37">
            <v>435</v>
          </cell>
          <cell r="I37">
            <v>0</v>
          </cell>
          <cell r="J37">
            <v>435</v>
          </cell>
          <cell r="K37">
            <v>280.5</v>
          </cell>
          <cell r="L37">
            <v>274.8</v>
          </cell>
          <cell r="M37">
            <v>435</v>
          </cell>
          <cell r="N37">
            <v>430</v>
          </cell>
          <cell r="O37">
            <v>540</v>
          </cell>
          <cell r="P37">
            <v>230</v>
          </cell>
          <cell r="Q37">
            <v>54</v>
          </cell>
          <cell r="R37">
            <v>36</v>
          </cell>
          <cell r="S37">
            <v>220</v>
          </cell>
        </row>
        <row r="38">
          <cell r="A38" t="str">
            <v>0270</v>
          </cell>
          <cell r="B38" t="str">
            <v>Е</v>
          </cell>
          <cell r="C38" t="str">
            <v>*</v>
          </cell>
          <cell r="D38" t="str">
            <v>1.2.5.2.</v>
          </cell>
          <cell r="E38" t="str">
            <v>Освітлення</v>
          </cell>
          <cell r="F38" t="str">
            <v>0270</v>
          </cell>
          <cell r="G38">
            <v>62.4</v>
          </cell>
          <cell r="H38">
            <v>67</v>
          </cell>
          <cell r="I38">
            <v>0</v>
          </cell>
          <cell r="J38">
            <v>67</v>
          </cell>
          <cell r="K38">
            <v>48.5</v>
          </cell>
          <cell r="L38">
            <v>48.2</v>
          </cell>
          <cell r="M38">
            <v>67</v>
          </cell>
          <cell r="N38">
            <v>67</v>
          </cell>
          <cell r="O38">
            <v>107</v>
          </cell>
          <cell r="P38">
            <v>29</v>
          </cell>
          <cell r="Q38">
            <v>25</v>
          </cell>
          <cell r="R38">
            <v>25</v>
          </cell>
          <cell r="S38">
            <v>28</v>
          </cell>
        </row>
        <row r="39">
          <cell r="A39" t="str">
            <v>0280</v>
          </cell>
          <cell r="B39" t="str">
            <v>Е</v>
          </cell>
          <cell r="C39" t="str">
            <v>*</v>
          </cell>
          <cell r="D39" t="str">
            <v>1.2.5.3.</v>
          </cell>
          <cell r="E39" t="str">
            <v>Водопостачання та водовідведення</v>
          </cell>
          <cell r="F39" t="str">
            <v>0280</v>
          </cell>
          <cell r="G39">
            <v>77.7</v>
          </cell>
          <cell r="H39">
            <v>86</v>
          </cell>
          <cell r="I39">
            <v>0</v>
          </cell>
          <cell r="J39">
            <v>86</v>
          </cell>
          <cell r="K39">
            <v>62</v>
          </cell>
          <cell r="L39">
            <v>62</v>
          </cell>
          <cell r="M39">
            <v>82</v>
          </cell>
          <cell r="N39">
            <v>82</v>
          </cell>
          <cell r="O39">
            <v>116</v>
          </cell>
          <cell r="P39">
            <v>28</v>
          </cell>
          <cell r="Q39">
            <v>30</v>
          </cell>
          <cell r="R39">
            <v>30</v>
          </cell>
          <cell r="S39">
            <v>28</v>
          </cell>
        </row>
        <row r="40">
          <cell r="A40" t="str">
            <v>0290</v>
          </cell>
          <cell r="B40" t="str">
            <v>Е</v>
          </cell>
          <cell r="C40" t="str">
            <v>*</v>
          </cell>
          <cell r="D40" t="str">
            <v>1.2.5.4.</v>
          </cell>
          <cell r="E40" t="str">
            <v>Витрати на пожежну охорону</v>
          </cell>
          <cell r="F40" t="str">
            <v>0290</v>
          </cell>
          <cell r="G40">
            <v>16.2</v>
          </cell>
          <cell r="H40">
            <v>32</v>
          </cell>
          <cell r="I40">
            <v>0</v>
          </cell>
          <cell r="J40">
            <v>32</v>
          </cell>
          <cell r="K40">
            <v>28.8</v>
          </cell>
          <cell r="L40">
            <v>28.6</v>
          </cell>
          <cell r="M40">
            <v>32</v>
          </cell>
          <cell r="N40">
            <v>32</v>
          </cell>
          <cell r="O40">
            <v>32</v>
          </cell>
          <cell r="P40">
            <v>16</v>
          </cell>
          <cell r="Q40">
            <v>0</v>
          </cell>
          <cell r="R40">
            <v>16</v>
          </cell>
          <cell r="S40">
            <v>0</v>
          </cell>
        </row>
        <row r="41">
          <cell r="A41" t="str">
            <v>0300</v>
          </cell>
          <cell r="B41" t="str">
            <v>Е</v>
          </cell>
          <cell r="C41" t="str">
            <v>*</v>
          </cell>
          <cell r="D41" t="str">
            <v>1.2.5.5.</v>
          </cell>
          <cell r="E41" t="str">
            <v>Обслуговування ліфтів</v>
          </cell>
          <cell r="F41" t="str">
            <v>0300</v>
          </cell>
          <cell r="G41">
            <v>0</v>
          </cell>
          <cell r="H41">
            <v>0</v>
          </cell>
          <cell r="I41">
            <v>0</v>
          </cell>
          <cell r="J41">
            <v>0</v>
          </cell>
          <cell r="K41">
            <v>0</v>
          </cell>
          <cell r="L41">
            <v>0</v>
          </cell>
          <cell r="O41">
            <v>0</v>
          </cell>
        </row>
        <row r="42">
          <cell r="A42" t="str">
            <v>0310</v>
          </cell>
          <cell r="B42" t="str">
            <v>Е</v>
          </cell>
          <cell r="C42" t="str">
            <v>*</v>
          </cell>
          <cell r="D42" t="str">
            <v>1.2.5.6.</v>
          </cell>
          <cell r="E42" t="str">
            <v>Оренда основних засобів, необоротних активів активів загальновиробничого призначення</v>
          </cell>
          <cell r="F42" t="str">
            <v>0310</v>
          </cell>
          <cell r="G42">
            <v>0</v>
          </cell>
          <cell r="H42">
            <v>0</v>
          </cell>
          <cell r="I42">
            <v>0</v>
          </cell>
          <cell r="J42">
            <v>0</v>
          </cell>
          <cell r="K42">
            <v>0</v>
          </cell>
          <cell r="L42">
            <v>0</v>
          </cell>
          <cell r="O42">
            <v>0</v>
          </cell>
        </row>
        <row r="43">
          <cell r="A43" t="str">
            <v>0320</v>
          </cell>
          <cell r="B43" t="str">
            <v>Е</v>
          </cell>
          <cell r="C43" t="str">
            <v>*</v>
          </cell>
          <cell r="D43" t="str">
            <v>1.2.5.7.</v>
          </cell>
          <cell r="E43" t="str">
            <v>Страхування основних засобів та інших видів страхування</v>
          </cell>
          <cell r="F43" t="str">
            <v>0320</v>
          </cell>
          <cell r="G43">
            <v>29.6</v>
          </cell>
          <cell r="H43">
            <v>46</v>
          </cell>
          <cell r="I43">
            <v>0</v>
          </cell>
          <cell r="J43">
            <v>46</v>
          </cell>
          <cell r="K43">
            <v>36.5</v>
          </cell>
          <cell r="L43">
            <v>36.200000000000003</v>
          </cell>
          <cell r="M43">
            <v>36.5</v>
          </cell>
          <cell r="N43">
            <v>36.200000000000003</v>
          </cell>
          <cell r="O43">
            <v>46</v>
          </cell>
          <cell r="P43">
            <v>0</v>
          </cell>
          <cell r="Q43">
            <v>46</v>
          </cell>
          <cell r="R43">
            <v>0</v>
          </cell>
          <cell r="S43">
            <v>0</v>
          </cell>
        </row>
        <row r="44">
          <cell r="A44" t="str">
            <v>0330</v>
          </cell>
          <cell r="B44" t="str">
            <v>Е</v>
          </cell>
          <cell r="C44" t="str">
            <v>*</v>
          </cell>
          <cell r="D44" t="str">
            <v>1.2.5.8.</v>
          </cell>
          <cell r="E44" t="str">
            <v>Витратні матеріали</v>
          </cell>
          <cell r="F44" t="str">
            <v>0330</v>
          </cell>
          <cell r="G44">
            <v>32.1</v>
          </cell>
          <cell r="H44">
            <v>34</v>
          </cell>
          <cell r="I44">
            <v>0</v>
          </cell>
          <cell r="J44">
            <v>34</v>
          </cell>
          <cell r="K44">
            <v>23.3</v>
          </cell>
          <cell r="L44">
            <v>23.3</v>
          </cell>
          <cell r="M44">
            <v>33</v>
          </cell>
          <cell r="N44">
            <v>33</v>
          </cell>
          <cell r="O44">
            <v>44</v>
          </cell>
          <cell r="P44">
            <v>11</v>
          </cell>
          <cell r="Q44">
            <v>11</v>
          </cell>
          <cell r="R44">
            <v>11</v>
          </cell>
          <cell r="S44">
            <v>11</v>
          </cell>
        </row>
        <row r="45">
          <cell r="A45" t="str">
            <v>0291</v>
          </cell>
          <cell r="B45" t="str">
            <v>Е</v>
          </cell>
          <cell r="C45" t="str">
            <v>*</v>
          </cell>
          <cell r="D45" t="str">
            <v>1.2.5.9.</v>
          </cell>
          <cell r="E45" t="str">
            <v>Витрати на сторожову охорону</v>
          </cell>
          <cell r="F45" t="str">
            <v>0291</v>
          </cell>
          <cell r="G45">
            <v>7.9</v>
          </cell>
          <cell r="H45">
            <v>994.3</v>
          </cell>
          <cell r="I45">
            <v>0</v>
          </cell>
          <cell r="J45">
            <v>994.3</v>
          </cell>
          <cell r="K45">
            <v>722.5</v>
          </cell>
          <cell r="L45">
            <v>711.9</v>
          </cell>
          <cell r="M45">
            <v>994.3</v>
          </cell>
          <cell r="N45">
            <v>973.2</v>
          </cell>
          <cell r="O45">
            <v>1260</v>
          </cell>
          <cell r="P45">
            <v>315</v>
          </cell>
          <cell r="Q45">
            <v>315</v>
          </cell>
          <cell r="R45">
            <v>315</v>
          </cell>
          <cell r="S45">
            <v>315</v>
          </cell>
        </row>
        <row r="46">
          <cell r="A46" t="str">
            <v>0292</v>
          </cell>
          <cell r="B46" t="str">
            <v>Е</v>
          </cell>
          <cell r="C46" t="str">
            <v>*</v>
          </cell>
          <cell r="D46" t="str">
            <v>1.2.5.10.</v>
          </cell>
          <cell r="E46" t="str">
            <v>Профдезинфекція, санепідемстанція</v>
          </cell>
          <cell r="F46" t="str">
            <v>0292</v>
          </cell>
          <cell r="G46">
            <v>4.0999999999999996</v>
          </cell>
          <cell r="H46">
            <v>7</v>
          </cell>
          <cell r="I46">
            <v>0</v>
          </cell>
          <cell r="J46">
            <v>7</v>
          </cell>
          <cell r="K46">
            <v>3</v>
          </cell>
          <cell r="L46">
            <v>2.7</v>
          </cell>
          <cell r="M46">
            <v>4.5</v>
          </cell>
          <cell r="N46">
            <v>4.5</v>
          </cell>
          <cell r="O46">
            <v>9</v>
          </cell>
          <cell r="P46">
            <v>2.2000000000000002</v>
          </cell>
          <cell r="Q46">
            <v>2.2999999999999998</v>
          </cell>
          <cell r="R46">
            <v>2.4</v>
          </cell>
          <cell r="S46">
            <v>2.1</v>
          </cell>
        </row>
        <row r="47">
          <cell r="A47" t="str">
            <v>0340</v>
          </cell>
          <cell r="B47" t="str">
            <v>О</v>
          </cell>
          <cell r="C47" t="str">
            <v>*</v>
          </cell>
          <cell r="D47" t="str">
            <v>1.2.6.1.</v>
          </cell>
          <cell r="E47" t="str">
            <v>Ремонт основних засобів та інших необоротних активів, в т.ч.</v>
          </cell>
          <cell r="F47" t="str">
            <v>0340</v>
          </cell>
          <cell r="G47">
            <v>7271.9</v>
          </cell>
          <cell r="H47">
            <v>12098</v>
          </cell>
          <cell r="I47">
            <v>3674</v>
          </cell>
          <cell r="J47">
            <v>15772</v>
          </cell>
          <cell r="K47">
            <v>7699</v>
          </cell>
          <cell r="L47">
            <v>7790.8</v>
          </cell>
          <cell r="M47">
            <v>15772</v>
          </cell>
          <cell r="N47">
            <v>15772</v>
          </cell>
          <cell r="O47">
            <v>15991</v>
          </cell>
          <cell r="P47">
            <v>1752</v>
          </cell>
          <cell r="Q47">
            <v>4795</v>
          </cell>
          <cell r="R47">
            <v>5089</v>
          </cell>
          <cell r="S47">
            <v>4355</v>
          </cell>
        </row>
        <row r="48">
          <cell r="A48" t="str">
            <v>0341</v>
          </cell>
          <cell r="B48" t="str">
            <v>Р</v>
          </cell>
          <cell r="C48" t="str">
            <v>*</v>
          </cell>
          <cell r="D48" t="str">
            <v>1.2.6.1.1.</v>
          </cell>
          <cell r="E48" t="str">
            <v>Витрати на ремонт підрядним способом (рах.910/02)</v>
          </cell>
          <cell r="F48" t="str">
            <v>0341</v>
          </cell>
          <cell r="G48">
            <v>3003.5</v>
          </cell>
          <cell r="H48">
            <v>6227</v>
          </cell>
          <cell r="I48">
            <v>2126</v>
          </cell>
          <cell r="J48">
            <v>8353</v>
          </cell>
          <cell r="K48">
            <v>3713</v>
          </cell>
          <cell r="L48">
            <v>3712.5</v>
          </cell>
          <cell r="M48">
            <v>8353</v>
          </cell>
          <cell r="N48">
            <v>8353</v>
          </cell>
          <cell r="O48">
            <v>8751</v>
          </cell>
          <cell r="P48">
            <v>593</v>
          </cell>
          <cell r="Q48">
            <v>2686</v>
          </cell>
          <cell r="R48">
            <v>2932</v>
          </cell>
          <cell r="S48">
            <v>2540</v>
          </cell>
        </row>
        <row r="49">
          <cell r="A49" t="str">
            <v>0370</v>
          </cell>
          <cell r="C49" t="str">
            <v>*</v>
          </cell>
          <cell r="D49" t="str">
            <v>1.2.6.1.2.</v>
          </cell>
          <cell r="E49" t="str">
            <v>Витрати на ремонт господарським способом (рах.910/03), в т.ч.</v>
          </cell>
          <cell r="F49" t="str">
            <v>0370</v>
          </cell>
          <cell r="G49">
            <v>4268.3999999999996</v>
          </cell>
          <cell r="H49">
            <v>5871</v>
          </cell>
          <cell r="I49">
            <v>1548</v>
          </cell>
          <cell r="J49">
            <v>7419</v>
          </cell>
          <cell r="K49">
            <v>3986</v>
          </cell>
          <cell r="L49">
            <v>4078.3</v>
          </cell>
          <cell r="M49">
            <v>7419</v>
          </cell>
          <cell r="N49">
            <v>7419</v>
          </cell>
          <cell r="O49">
            <v>7240</v>
          </cell>
          <cell r="P49">
            <v>1159</v>
          </cell>
          <cell r="Q49">
            <v>2109</v>
          </cell>
          <cell r="R49">
            <v>2157</v>
          </cell>
          <cell r="S49">
            <v>1815</v>
          </cell>
        </row>
        <row r="50">
          <cell r="A50" t="str">
            <v>0380</v>
          </cell>
          <cell r="B50" t="str">
            <v>Р</v>
          </cell>
          <cell r="C50" t="str">
            <v>*</v>
          </cell>
          <cell r="D50" t="str">
            <v>1.2.6.1.2.1</v>
          </cell>
          <cell r="E50" t="str">
            <v>Матеріали на ремонт господарським способом</v>
          </cell>
          <cell r="F50" t="str">
            <v>0380</v>
          </cell>
          <cell r="G50">
            <v>2567.4</v>
          </cell>
          <cell r="H50">
            <v>3635</v>
          </cell>
          <cell r="I50">
            <v>1548</v>
          </cell>
          <cell r="J50">
            <v>5183</v>
          </cell>
          <cell r="K50">
            <v>2482</v>
          </cell>
          <cell r="L50">
            <v>2574.3000000000002</v>
          </cell>
          <cell r="M50">
            <v>5183</v>
          </cell>
          <cell r="N50">
            <v>5183</v>
          </cell>
          <cell r="O50">
            <v>4851</v>
          </cell>
          <cell r="P50">
            <v>570</v>
          </cell>
          <cell r="Q50">
            <v>1513</v>
          </cell>
          <cell r="R50">
            <v>1598</v>
          </cell>
          <cell r="S50">
            <v>1170</v>
          </cell>
        </row>
        <row r="51">
          <cell r="A51" t="str">
            <v>0371</v>
          </cell>
          <cell r="B51" t="str">
            <v>Р</v>
          </cell>
          <cell r="C51" t="str">
            <v>*</v>
          </cell>
          <cell r="D51" t="str">
            <v>1.2.6.1.2.4</v>
          </cell>
          <cell r="E51" t="str">
            <v>Транспортні витрати на ремонт господарським способом</v>
          </cell>
          <cell r="F51" t="str">
            <v>0371</v>
          </cell>
          <cell r="G51">
            <v>0</v>
          </cell>
          <cell r="H51">
            <v>0</v>
          </cell>
          <cell r="I51">
            <v>0</v>
          </cell>
          <cell r="J51">
            <v>0</v>
          </cell>
          <cell r="K51">
            <v>0</v>
          </cell>
          <cell r="L51">
            <v>0</v>
          </cell>
          <cell r="O51">
            <v>0</v>
          </cell>
          <cell r="P51">
            <v>0</v>
          </cell>
          <cell r="Q51">
            <v>0</v>
          </cell>
          <cell r="R51">
            <v>0</v>
          </cell>
          <cell r="S51">
            <v>0</v>
          </cell>
        </row>
        <row r="52">
          <cell r="A52" t="str">
            <v>0390</v>
          </cell>
          <cell r="B52" t="str">
            <v>З</v>
          </cell>
          <cell r="C52" t="str">
            <v>*</v>
          </cell>
          <cell r="D52" t="str">
            <v>1.2.6.1.2.2</v>
          </cell>
          <cell r="E52" t="str">
            <v>Оплата праці працівників та інші виплати</v>
          </cell>
          <cell r="F52" t="str">
            <v>0390</v>
          </cell>
          <cell r="G52">
            <v>1231.5999999999999</v>
          </cell>
          <cell r="H52">
            <v>1619</v>
          </cell>
          <cell r="I52">
            <v>0</v>
          </cell>
          <cell r="J52">
            <v>1619</v>
          </cell>
          <cell r="K52">
            <v>1091</v>
          </cell>
          <cell r="L52">
            <v>1090.2</v>
          </cell>
          <cell r="M52">
            <v>1619</v>
          </cell>
          <cell r="N52">
            <v>1619</v>
          </cell>
          <cell r="O52">
            <v>1732</v>
          </cell>
          <cell r="P52">
            <v>427</v>
          </cell>
          <cell r="Q52">
            <v>432</v>
          </cell>
          <cell r="R52">
            <v>405</v>
          </cell>
          <cell r="S52">
            <v>468</v>
          </cell>
        </row>
        <row r="53">
          <cell r="A53" t="str">
            <v>0400</v>
          </cell>
          <cell r="B53" t="str">
            <v>В</v>
          </cell>
          <cell r="C53" t="str">
            <v>*</v>
          </cell>
          <cell r="D53" t="str">
            <v>1.2.6.1.2.3</v>
          </cell>
          <cell r="E53" t="str">
            <v>Відрахування на соціальні заходи</v>
          </cell>
          <cell r="F53" t="str">
            <v>0400</v>
          </cell>
          <cell r="G53">
            <v>469.4</v>
          </cell>
          <cell r="H53">
            <v>617</v>
          </cell>
          <cell r="I53">
            <v>0</v>
          </cell>
          <cell r="J53">
            <v>617</v>
          </cell>
          <cell r="K53">
            <v>413</v>
          </cell>
          <cell r="L53">
            <v>413.8</v>
          </cell>
          <cell r="M53">
            <v>617</v>
          </cell>
          <cell r="N53">
            <v>617</v>
          </cell>
          <cell r="O53">
            <v>657</v>
          </cell>
          <cell r="P53">
            <v>162</v>
          </cell>
          <cell r="Q53">
            <v>164</v>
          </cell>
          <cell r="R53">
            <v>154</v>
          </cell>
          <cell r="S53">
            <v>177</v>
          </cell>
        </row>
        <row r="54">
          <cell r="A54" t="str">
            <v>0401</v>
          </cell>
          <cell r="B54" t="str">
            <v>Р</v>
          </cell>
          <cell r="C54" t="str">
            <v>*</v>
          </cell>
          <cell r="D54" t="str">
            <v>1.2.6.1.2.3.1</v>
          </cell>
          <cell r="E54" t="str">
            <v>Оплата п'яти днів тимчасової непрацездатності</v>
          </cell>
          <cell r="F54" t="str">
            <v>0401</v>
          </cell>
          <cell r="G54">
            <v>0</v>
          </cell>
          <cell r="H54">
            <v>0</v>
          </cell>
          <cell r="I54">
            <v>0</v>
          </cell>
          <cell r="J54">
            <v>0</v>
          </cell>
          <cell r="K54">
            <v>0</v>
          </cell>
          <cell r="L54">
            <v>0</v>
          </cell>
          <cell r="O54">
            <v>0</v>
          </cell>
        </row>
        <row r="55">
          <cell r="A55" t="str">
            <v>0410</v>
          </cell>
          <cell r="B55" t="str">
            <v>Е</v>
          </cell>
          <cell r="C55" t="str">
            <v>*</v>
          </cell>
          <cell r="D55" t="str">
            <v>1.2.6.2.</v>
          </cell>
          <cell r="E55" t="str">
            <v>Експлуатація основних засобів та  інших необоротних активів загальновиробничого призначення</v>
          </cell>
          <cell r="F55" t="str">
            <v>0410</v>
          </cell>
          <cell r="G55">
            <v>32.799999999999997</v>
          </cell>
          <cell r="H55">
            <v>31</v>
          </cell>
          <cell r="I55">
            <v>0</v>
          </cell>
          <cell r="J55">
            <v>31</v>
          </cell>
          <cell r="K55">
            <v>28.5</v>
          </cell>
          <cell r="L55">
            <v>26.3</v>
          </cell>
          <cell r="M55">
            <v>40</v>
          </cell>
          <cell r="N55">
            <v>40</v>
          </cell>
          <cell r="O55">
            <v>50</v>
          </cell>
          <cell r="P55">
            <v>12</v>
          </cell>
          <cell r="Q55">
            <v>13</v>
          </cell>
          <cell r="R55">
            <v>13</v>
          </cell>
          <cell r="S55">
            <v>12</v>
          </cell>
        </row>
        <row r="56">
          <cell r="A56" t="str">
            <v>0430</v>
          </cell>
          <cell r="B56" t="str">
            <v>О</v>
          </cell>
          <cell r="C56" t="str">
            <v>*</v>
          </cell>
          <cell r="D56" t="str">
            <v>1.2.7.</v>
          </cell>
          <cell r="E56" t="str">
            <v>Витрати на вдосконалення технологій та організації виробництва в т.ч.</v>
          </cell>
          <cell r="F56" t="str">
            <v>0430</v>
          </cell>
          <cell r="G56">
            <v>581.9</v>
          </cell>
          <cell r="H56">
            <v>601</v>
          </cell>
          <cell r="I56">
            <v>0</v>
          </cell>
          <cell r="J56">
            <v>601</v>
          </cell>
          <cell r="K56">
            <v>370.6</v>
          </cell>
          <cell r="L56">
            <v>376.4</v>
          </cell>
          <cell r="M56">
            <v>558</v>
          </cell>
          <cell r="N56">
            <v>558</v>
          </cell>
          <cell r="O56">
            <v>939</v>
          </cell>
          <cell r="P56">
            <v>234.5</v>
          </cell>
          <cell r="Q56">
            <v>233</v>
          </cell>
          <cell r="R56">
            <v>230</v>
          </cell>
          <cell r="S56">
            <v>241.5</v>
          </cell>
        </row>
        <row r="57">
          <cell r="A57" t="str">
            <v>0440</v>
          </cell>
          <cell r="B57" t="str">
            <v>З</v>
          </cell>
          <cell r="C57" t="str">
            <v>*</v>
          </cell>
          <cell r="D57" t="str">
            <v>1.2.7.1.</v>
          </cell>
          <cell r="E57" t="str">
            <v>Оплата праці працівників та інші виплати</v>
          </cell>
          <cell r="F57" t="str">
            <v>0440</v>
          </cell>
          <cell r="G57">
            <v>52.9</v>
          </cell>
          <cell r="H57">
            <v>76</v>
          </cell>
          <cell r="I57">
            <v>0</v>
          </cell>
          <cell r="J57">
            <v>76</v>
          </cell>
          <cell r="K57">
            <v>51</v>
          </cell>
          <cell r="L57">
            <v>45.3</v>
          </cell>
          <cell r="M57">
            <v>62</v>
          </cell>
          <cell r="N57">
            <v>62</v>
          </cell>
          <cell r="O57">
            <v>100</v>
          </cell>
          <cell r="P57">
            <v>25</v>
          </cell>
          <cell r="Q57">
            <v>24</v>
          </cell>
          <cell r="R57">
            <v>22</v>
          </cell>
          <cell r="S57">
            <v>29</v>
          </cell>
        </row>
        <row r="58">
          <cell r="A58" t="str">
            <v>0450</v>
          </cell>
          <cell r="B58" t="str">
            <v>В</v>
          </cell>
          <cell r="C58" t="str">
            <v>*</v>
          </cell>
          <cell r="D58" t="str">
            <v>1.2.7.2.</v>
          </cell>
          <cell r="E58" t="str">
            <v>Відрахування на соціальні заходи</v>
          </cell>
          <cell r="F58" t="str">
            <v>0450</v>
          </cell>
          <cell r="G58">
            <v>19.5</v>
          </cell>
          <cell r="H58">
            <v>29</v>
          </cell>
          <cell r="I58">
            <v>0</v>
          </cell>
          <cell r="J58">
            <v>29</v>
          </cell>
          <cell r="K58">
            <v>19.600000000000001</v>
          </cell>
          <cell r="L58">
            <v>17.2</v>
          </cell>
          <cell r="O58">
            <v>38</v>
          </cell>
          <cell r="P58">
            <v>9</v>
          </cell>
          <cell r="Q58">
            <v>9</v>
          </cell>
          <cell r="R58">
            <v>8</v>
          </cell>
          <cell r="S58">
            <v>12</v>
          </cell>
        </row>
        <row r="59">
          <cell r="A59" t="str">
            <v>0451</v>
          </cell>
          <cell r="B59" t="str">
            <v>Е</v>
          </cell>
          <cell r="C59" t="str">
            <v>*</v>
          </cell>
          <cell r="E59" t="str">
            <v>Оплата п'яти днів тимчасової непрацездатності</v>
          </cell>
          <cell r="F59" t="str">
            <v>0451</v>
          </cell>
          <cell r="G59">
            <v>0.8</v>
          </cell>
          <cell r="H59">
            <v>1</v>
          </cell>
          <cell r="I59">
            <v>0</v>
          </cell>
          <cell r="J59">
            <v>1</v>
          </cell>
          <cell r="K59">
            <v>1</v>
          </cell>
          <cell r="L59">
            <v>0.4</v>
          </cell>
          <cell r="M59">
            <v>1</v>
          </cell>
          <cell r="N59">
            <v>1</v>
          </cell>
          <cell r="O59">
            <v>1</v>
          </cell>
          <cell r="P59">
            <v>0.5</v>
          </cell>
          <cell r="S59">
            <v>0.5</v>
          </cell>
        </row>
        <row r="60">
          <cell r="A60" t="str">
            <v>0431</v>
          </cell>
          <cell r="B60" t="str">
            <v>Е</v>
          </cell>
          <cell r="C60" t="str">
            <v>*</v>
          </cell>
          <cell r="D60" t="str">
            <v>1.2.7.3.</v>
          </cell>
          <cell r="E60" t="str">
            <v>Інші витрати на вдосконалення технологій та організації виробництва</v>
          </cell>
          <cell r="F60" t="str">
            <v>0431</v>
          </cell>
          <cell r="G60">
            <v>508.7</v>
          </cell>
          <cell r="H60">
            <v>495</v>
          </cell>
          <cell r="I60">
            <v>0</v>
          </cell>
          <cell r="J60">
            <v>495</v>
          </cell>
          <cell r="K60">
            <v>299</v>
          </cell>
          <cell r="L60">
            <v>313.5</v>
          </cell>
          <cell r="M60">
            <v>495</v>
          </cell>
          <cell r="N60">
            <v>495</v>
          </cell>
          <cell r="O60">
            <v>800</v>
          </cell>
          <cell r="P60">
            <v>200</v>
          </cell>
          <cell r="Q60">
            <v>200</v>
          </cell>
          <cell r="R60">
            <v>200</v>
          </cell>
          <cell r="S60">
            <v>200</v>
          </cell>
        </row>
        <row r="61">
          <cell r="A61" t="str">
            <v>0470</v>
          </cell>
          <cell r="B61" t="str">
            <v>О</v>
          </cell>
          <cell r="C61" t="str">
            <v>*</v>
          </cell>
          <cell r="D61" t="str">
            <v>1.2.9.</v>
          </cell>
          <cell r="E61" t="str">
            <v>Витрати на обслуговування виробничого процесу, в т.ч.</v>
          </cell>
          <cell r="F61" t="str">
            <v>0470</v>
          </cell>
          <cell r="G61">
            <v>1983.3</v>
          </cell>
          <cell r="H61">
            <v>2374</v>
          </cell>
          <cell r="I61">
            <v>0</v>
          </cell>
          <cell r="J61">
            <v>2374</v>
          </cell>
          <cell r="K61">
            <v>1926.1</v>
          </cell>
          <cell r="L61">
            <v>1864</v>
          </cell>
          <cell r="M61">
            <v>1915</v>
          </cell>
          <cell r="N61">
            <v>1915</v>
          </cell>
          <cell r="O61">
            <v>3320.6</v>
          </cell>
          <cell r="P61">
            <v>823.6</v>
          </cell>
          <cell r="Q61">
            <v>823.3</v>
          </cell>
          <cell r="R61">
            <v>779.1</v>
          </cell>
          <cell r="S61">
            <v>894.6</v>
          </cell>
        </row>
        <row r="62">
          <cell r="A62" t="str">
            <v>0480</v>
          </cell>
          <cell r="B62" t="str">
            <v>З</v>
          </cell>
          <cell r="C62" t="str">
            <v>*</v>
          </cell>
          <cell r="D62" t="str">
            <v>1.2.9.1.</v>
          </cell>
          <cell r="E62" t="str">
            <v>Оплата праці працівників та інші виплати</v>
          </cell>
          <cell r="F62" t="str">
            <v>0480</v>
          </cell>
          <cell r="G62">
            <v>1414.3</v>
          </cell>
          <cell r="H62">
            <v>1702</v>
          </cell>
          <cell r="I62">
            <v>0</v>
          </cell>
          <cell r="J62">
            <v>1702</v>
          </cell>
          <cell r="K62">
            <v>1375.5</v>
          </cell>
          <cell r="L62">
            <v>1335.9</v>
          </cell>
          <cell r="M62">
            <v>1881</v>
          </cell>
          <cell r="N62">
            <v>1881</v>
          </cell>
          <cell r="O62">
            <v>2308</v>
          </cell>
          <cell r="P62">
            <v>571</v>
          </cell>
          <cell r="Q62">
            <v>574</v>
          </cell>
          <cell r="R62">
            <v>541</v>
          </cell>
          <cell r="S62">
            <v>622</v>
          </cell>
        </row>
        <row r="63">
          <cell r="A63" t="str">
            <v>0490</v>
          </cell>
          <cell r="B63" t="str">
            <v>В</v>
          </cell>
          <cell r="C63" t="str">
            <v>*</v>
          </cell>
          <cell r="D63" t="str">
            <v>1.2.9.2.</v>
          </cell>
          <cell r="E63" t="str">
            <v>Відрахування на соціальні заходи</v>
          </cell>
          <cell r="F63" t="str">
            <v>0490</v>
          </cell>
          <cell r="G63">
            <v>535.79999999999995</v>
          </cell>
          <cell r="H63">
            <v>649</v>
          </cell>
          <cell r="I63">
            <v>0</v>
          </cell>
          <cell r="J63">
            <v>649</v>
          </cell>
          <cell r="K63">
            <v>528.1</v>
          </cell>
          <cell r="L63">
            <v>501.7</v>
          </cell>
          <cell r="O63">
            <v>876</v>
          </cell>
          <cell r="P63">
            <v>217</v>
          </cell>
          <cell r="Q63">
            <v>218</v>
          </cell>
          <cell r="R63">
            <v>205</v>
          </cell>
          <cell r="S63">
            <v>236</v>
          </cell>
        </row>
        <row r="64">
          <cell r="A64" t="str">
            <v>0491</v>
          </cell>
          <cell r="B64" t="str">
            <v>Е</v>
          </cell>
          <cell r="C64" t="str">
            <v>*</v>
          </cell>
          <cell r="E64" t="str">
            <v>Оплата п'яти днів тимчасової непрацездатності</v>
          </cell>
          <cell r="F64" t="str">
            <v>0491</v>
          </cell>
          <cell r="G64">
            <v>23.1</v>
          </cell>
          <cell r="H64">
            <v>17</v>
          </cell>
          <cell r="I64">
            <v>0</v>
          </cell>
          <cell r="J64">
            <v>17</v>
          </cell>
          <cell r="K64">
            <v>19</v>
          </cell>
          <cell r="L64">
            <v>22.9</v>
          </cell>
          <cell r="M64">
            <v>30</v>
          </cell>
          <cell r="N64">
            <v>30</v>
          </cell>
          <cell r="O64">
            <v>30</v>
          </cell>
          <cell r="P64">
            <v>10</v>
          </cell>
          <cell r="Q64">
            <v>5</v>
          </cell>
          <cell r="R64">
            <v>5</v>
          </cell>
          <cell r="S64">
            <v>10</v>
          </cell>
        </row>
        <row r="65">
          <cell r="A65" t="str">
            <v>0471</v>
          </cell>
          <cell r="B65" t="str">
            <v>Е</v>
          </cell>
          <cell r="C65" t="str">
            <v>*</v>
          </cell>
          <cell r="D65" t="str">
            <v>1.2.9.3.</v>
          </cell>
          <cell r="E65" t="str">
            <v>Пуско-налагоджувальні роботи</v>
          </cell>
          <cell r="F65" t="str">
            <v>0471</v>
          </cell>
          <cell r="G65">
            <v>0</v>
          </cell>
          <cell r="H65">
            <v>0</v>
          </cell>
          <cell r="I65">
            <v>0</v>
          </cell>
          <cell r="J65">
            <v>0</v>
          </cell>
          <cell r="K65">
            <v>0</v>
          </cell>
          <cell r="L65">
            <v>0</v>
          </cell>
          <cell r="O65">
            <v>0</v>
          </cell>
        </row>
        <row r="66">
          <cell r="A66" t="str">
            <v>0472</v>
          </cell>
          <cell r="B66" t="str">
            <v>Е</v>
          </cell>
          <cell r="C66" t="str">
            <v>*</v>
          </cell>
          <cell r="D66" t="str">
            <v>1.2.9.4.</v>
          </cell>
          <cell r="E66" t="str">
            <v>Проведення випробувань, повірок</v>
          </cell>
          <cell r="F66" t="str">
            <v>0472</v>
          </cell>
          <cell r="G66">
            <v>6.6</v>
          </cell>
          <cell r="H66">
            <v>6</v>
          </cell>
          <cell r="I66">
            <v>0</v>
          </cell>
          <cell r="J66">
            <v>6</v>
          </cell>
          <cell r="K66">
            <v>3.5</v>
          </cell>
          <cell r="L66">
            <v>3.5</v>
          </cell>
          <cell r="M66">
            <v>4</v>
          </cell>
          <cell r="N66">
            <v>4</v>
          </cell>
          <cell r="O66">
            <v>6.6</v>
          </cell>
          <cell r="P66">
            <v>0.6</v>
          </cell>
          <cell r="Q66">
            <v>1.3</v>
          </cell>
          <cell r="R66">
            <v>3.1</v>
          </cell>
          <cell r="S66">
            <v>1.6</v>
          </cell>
        </row>
        <row r="67">
          <cell r="A67" t="str">
            <v>0473</v>
          </cell>
          <cell r="B67" t="str">
            <v>Е</v>
          </cell>
          <cell r="C67" t="str">
            <v>*</v>
          </cell>
          <cell r="D67" t="str">
            <v>1.2.9.4.</v>
          </cell>
          <cell r="E67" t="str">
            <v>Інші витрати на обслуговування виробничого процесу</v>
          </cell>
          <cell r="F67" t="str">
            <v>0473</v>
          </cell>
          <cell r="G67">
            <v>3.5</v>
          </cell>
          <cell r="H67">
            <v>0</v>
          </cell>
          <cell r="I67">
            <v>0</v>
          </cell>
          <cell r="J67">
            <v>0</v>
          </cell>
          <cell r="K67">
            <v>0</v>
          </cell>
          <cell r="L67">
            <v>0</v>
          </cell>
          <cell r="O67">
            <v>100</v>
          </cell>
          <cell r="P67">
            <v>25</v>
          </cell>
          <cell r="Q67">
            <v>25</v>
          </cell>
          <cell r="R67">
            <v>25</v>
          </cell>
          <cell r="S67">
            <v>25</v>
          </cell>
        </row>
        <row r="68">
          <cell r="A68" t="str">
            <v>0510</v>
          </cell>
          <cell r="C68" t="str">
            <v>*</v>
          </cell>
          <cell r="D68" t="str">
            <v>1.2.10.</v>
          </cell>
          <cell r="E68" t="str">
            <v>Технологічний контроль за виробничими процесами</v>
          </cell>
          <cell r="F68" t="str">
            <v>0510</v>
          </cell>
          <cell r="G68">
            <v>0</v>
          </cell>
          <cell r="H68">
            <v>0</v>
          </cell>
          <cell r="I68">
            <v>0</v>
          </cell>
          <cell r="J68">
            <v>0</v>
          </cell>
          <cell r="K68">
            <v>0</v>
          </cell>
          <cell r="L68">
            <v>0</v>
          </cell>
          <cell r="O68">
            <v>0</v>
          </cell>
        </row>
        <row r="69">
          <cell r="A69" t="str">
            <v>0520</v>
          </cell>
          <cell r="B69" t="str">
            <v>О</v>
          </cell>
          <cell r="C69" t="str">
            <v>*</v>
          </cell>
          <cell r="D69" t="str">
            <v>1.2.11.</v>
          </cell>
          <cell r="E69" t="str">
            <v>Витрати на охорону праці, техніку безпеки та екологічні витрати, в т.ч.</v>
          </cell>
          <cell r="F69" t="str">
            <v>0520</v>
          </cell>
          <cell r="G69">
            <v>263.5</v>
          </cell>
          <cell r="H69">
            <v>360</v>
          </cell>
          <cell r="I69">
            <v>0</v>
          </cell>
          <cell r="J69">
            <v>360</v>
          </cell>
          <cell r="K69">
            <v>284.3</v>
          </cell>
          <cell r="L69">
            <v>266.8</v>
          </cell>
          <cell r="M69">
            <v>336</v>
          </cell>
          <cell r="N69">
            <v>341.9</v>
          </cell>
          <cell r="O69">
            <v>588.20000000000005</v>
          </cell>
          <cell r="P69">
            <v>186.3</v>
          </cell>
          <cell r="Q69">
            <v>112.3</v>
          </cell>
          <cell r="R69">
            <v>130.30000000000001</v>
          </cell>
          <cell r="S69">
            <v>159.30000000000001</v>
          </cell>
        </row>
        <row r="70">
          <cell r="A70" t="str">
            <v>0530</v>
          </cell>
          <cell r="B70" t="str">
            <v>З</v>
          </cell>
          <cell r="C70" t="str">
            <v>*</v>
          </cell>
          <cell r="D70" t="str">
            <v>1.2.11.1.</v>
          </cell>
          <cell r="E70" t="str">
            <v>Оплата праці робітників та інші виплати</v>
          </cell>
          <cell r="F70" t="str">
            <v>0530</v>
          </cell>
          <cell r="G70">
            <v>68.400000000000006</v>
          </cell>
          <cell r="H70">
            <v>84</v>
          </cell>
          <cell r="I70">
            <v>0</v>
          </cell>
          <cell r="J70">
            <v>84</v>
          </cell>
          <cell r="K70">
            <v>56</v>
          </cell>
          <cell r="L70">
            <v>47.5</v>
          </cell>
          <cell r="M70">
            <v>60</v>
          </cell>
          <cell r="N70">
            <v>60</v>
          </cell>
          <cell r="O70">
            <v>126</v>
          </cell>
          <cell r="P70">
            <v>68</v>
          </cell>
          <cell r="Q70">
            <v>19</v>
          </cell>
          <cell r="R70">
            <v>18</v>
          </cell>
          <cell r="S70">
            <v>21</v>
          </cell>
        </row>
        <row r="71">
          <cell r="A71" t="str">
            <v>0540</v>
          </cell>
          <cell r="B71" t="str">
            <v>В</v>
          </cell>
          <cell r="C71" t="str">
            <v>*</v>
          </cell>
          <cell r="D71" t="str">
            <v>1.2.11.2.</v>
          </cell>
          <cell r="E71" t="str">
            <v>Відрахування на соціальні заходи</v>
          </cell>
          <cell r="F71" t="str">
            <v>0540</v>
          </cell>
          <cell r="G71">
            <v>24.6</v>
          </cell>
          <cell r="H71">
            <v>33</v>
          </cell>
          <cell r="I71">
            <v>0</v>
          </cell>
          <cell r="J71">
            <v>33</v>
          </cell>
          <cell r="K71">
            <v>22.4</v>
          </cell>
          <cell r="L71">
            <v>17.8</v>
          </cell>
          <cell r="O71">
            <v>48</v>
          </cell>
          <cell r="P71">
            <v>26</v>
          </cell>
          <cell r="Q71">
            <v>7</v>
          </cell>
          <cell r="R71">
            <v>7</v>
          </cell>
          <cell r="S71">
            <v>8</v>
          </cell>
        </row>
        <row r="72">
          <cell r="A72" t="str">
            <v>0541</v>
          </cell>
          <cell r="B72" t="str">
            <v>Е</v>
          </cell>
          <cell r="C72" t="str">
            <v>*</v>
          </cell>
          <cell r="E72" t="str">
            <v>Оплата п'яти днів тимчасової непрацездатності</v>
          </cell>
          <cell r="F72" t="str">
            <v>0541</v>
          </cell>
          <cell r="G72">
            <v>0.6</v>
          </cell>
          <cell r="H72">
            <v>1</v>
          </cell>
          <cell r="I72">
            <v>0</v>
          </cell>
          <cell r="J72">
            <v>1</v>
          </cell>
          <cell r="K72">
            <v>1</v>
          </cell>
          <cell r="L72">
            <v>1</v>
          </cell>
          <cell r="M72">
            <v>2</v>
          </cell>
          <cell r="N72">
            <v>2</v>
          </cell>
          <cell r="O72">
            <v>2</v>
          </cell>
          <cell r="P72">
            <v>1</v>
          </cell>
          <cell r="S72">
            <v>1</v>
          </cell>
        </row>
        <row r="73">
          <cell r="A73" t="str">
            <v>0511</v>
          </cell>
          <cell r="B73" t="str">
            <v>Е</v>
          </cell>
          <cell r="C73" t="str">
            <v>*</v>
          </cell>
          <cell r="D73" t="str">
            <v>1.2.11.3.</v>
          </cell>
          <cell r="E73" t="str">
            <v>Спецодяг</v>
          </cell>
          <cell r="F73" t="str">
            <v>0511</v>
          </cell>
          <cell r="G73">
            <v>109.1</v>
          </cell>
          <cell r="H73">
            <v>155</v>
          </cell>
          <cell r="I73">
            <v>0</v>
          </cell>
          <cell r="J73">
            <v>155</v>
          </cell>
          <cell r="K73">
            <v>85</v>
          </cell>
          <cell r="L73">
            <v>84.4</v>
          </cell>
          <cell r="M73">
            <v>120</v>
          </cell>
          <cell r="N73">
            <v>120</v>
          </cell>
          <cell r="O73">
            <v>198</v>
          </cell>
          <cell r="P73">
            <v>51</v>
          </cell>
          <cell r="Q73">
            <v>44</v>
          </cell>
          <cell r="R73">
            <v>48</v>
          </cell>
          <cell r="S73">
            <v>55</v>
          </cell>
        </row>
        <row r="74">
          <cell r="A74" t="str">
            <v>0512</v>
          </cell>
          <cell r="B74" t="str">
            <v>Е</v>
          </cell>
          <cell r="C74" t="str">
            <v>*</v>
          </cell>
          <cell r="D74" t="str">
            <v>1.2.11.4.</v>
          </cell>
          <cell r="E74" t="str">
            <v>Спецхарчування</v>
          </cell>
          <cell r="F74" t="str">
            <v>0512</v>
          </cell>
          <cell r="G74">
            <v>12.7</v>
          </cell>
          <cell r="H74">
            <v>18</v>
          </cell>
          <cell r="I74">
            <v>0</v>
          </cell>
          <cell r="J74">
            <v>18</v>
          </cell>
          <cell r="K74">
            <v>10.4</v>
          </cell>
          <cell r="L74">
            <v>10</v>
          </cell>
          <cell r="M74">
            <v>15</v>
          </cell>
          <cell r="N74">
            <v>13</v>
          </cell>
          <cell r="O74">
            <v>18.2</v>
          </cell>
          <cell r="P74">
            <v>4.3</v>
          </cell>
          <cell r="Q74">
            <v>4.3</v>
          </cell>
          <cell r="R74">
            <v>5.3</v>
          </cell>
          <cell r="S74">
            <v>4.3</v>
          </cell>
        </row>
        <row r="75">
          <cell r="A75" t="str">
            <v>0513</v>
          </cell>
          <cell r="B75" t="str">
            <v>Е</v>
          </cell>
          <cell r="C75" t="str">
            <v>*</v>
          </cell>
          <cell r="D75" t="str">
            <v>1.2.11.5.</v>
          </cell>
          <cell r="E75" t="str">
            <v>Захисні та інші засоби</v>
          </cell>
          <cell r="F75" t="str">
            <v>0513</v>
          </cell>
          <cell r="G75">
            <v>45.3</v>
          </cell>
          <cell r="H75">
            <v>48</v>
          </cell>
          <cell r="I75">
            <v>0</v>
          </cell>
          <cell r="J75">
            <v>48</v>
          </cell>
          <cell r="K75">
            <v>97</v>
          </cell>
          <cell r="L75">
            <v>96.8</v>
          </cell>
          <cell r="M75">
            <v>118</v>
          </cell>
          <cell r="N75">
            <v>118</v>
          </cell>
          <cell r="O75">
            <v>126</v>
          </cell>
          <cell r="P75">
            <v>31</v>
          </cell>
          <cell r="Q75">
            <v>33</v>
          </cell>
          <cell r="R75">
            <v>32</v>
          </cell>
          <cell r="S75">
            <v>30</v>
          </cell>
        </row>
        <row r="76">
          <cell r="A76" t="str">
            <v>0514</v>
          </cell>
          <cell r="B76" t="str">
            <v>Е</v>
          </cell>
          <cell r="C76" t="str">
            <v>*</v>
          </cell>
          <cell r="D76" t="str">
            <v>1.2.11.6.</v>
          </cell>
          <cell r="E76" t="str">
            <v xml:space="preserve">Інші витрати на охорону праці, техніку безпеки </v>
          </cell>
          <cell r="F76" t="str">
            <v>0514</v>
          </cell>
          <cell r="G76">
            <v>2.4</v>
          </cell>
          <cell r="H76">
            <v>20</v>
          </cell>
          <cell r="I76">
            <v>0</v>
          </cell>
          <cell r="J76">
            <v>20</v>
          </cell>
          <cell r="K76">
            <v>12</v>
          </cell>
          <cell r="L76">
            <v>8.9</v>
          </cell>
          <cell r="M76">
            <v>20</v>
          </cell>
          <cell r="N76">
            <v>27.9</v>
          </cell>
          <cell r="O76">
            <v>70</v>
          </cell>
          <cell r="P76">
            <v>5</v>
          </cell>
          <cell r="Q76">
            <v>5</v>
          </cell>
          <cell r="R76">
            <v>20</v>
          </cell>
          <cell r="S76">
            <v>40</v>
          </cell>
        </row>
        <row r="77">
          <cell r="A77" t="str">
            <v>0515</v>
          </cell>
          <cell r="B77" t="str">
            <v>Е</v>
          </cell>
          <cell r="C77" t="str">
            <v>*</v>
          </cell>
          <cell r="D77" t="str">
            <v>1.2.11.7.</v>
          </cell>
          <cell r="E77" t="str">
            <v>Екологічні витрати</v>
          </cell>
          <cell r="F77" t="str">
            <v>0515</v>
          </cell>
          <cell r="G77">
            <v>0.4</v>
          </cell>
          <cell r="H77">
            <v>1</v>
          </cell>
          <cell r="I77">
            <v>0</v>
          </cell>
          <cell r="J77">
            <v>1</v>
          </cell>
          <cell r="K77">
            <v>0.5</v>
          </cell>
          <cell r="L77">
            <v>0.4</v>
          </cell>
          <cell r="M77">
            <v>1</v>
          </cell>
          <cell r="N77">
            <v>1</v>
          </cell>
          <cell r="O77">
            <v>0</v>
          </cell>
        </row>
        <row r="78">
          <cell r="A78" t="str">
            <v>0550</v>
          </cell>
          <cell r="B78" t="str">
            <v>О</v>
          </cell>
          <cell r="C78" t="str">
            <v>*</v>
          </cell>
          <cell r="D78" t="str">
            <v>1.2.12.</v>
          </cell>
          <cell r="E78" t="str">
            <v>Інші витрати загальновиробничого призначення:</v>
          </cell>
          <cell r="F78" t="str">
            <v>0550</v>
          </cell>
          <cell r="G78">
            <v>1256.5999999999999</v>
          </cell>
          <cell r="H78">
            <v>3666.7</v>
          </cell>
          <cell r="I78">
            <v>-1780</v>
          </cell>
          <cell r="J78">
            <v>1886.7</v>
          </cell>
          <cell r="K78">
            <v>903</v>
          </cell>
          <cell r="L78">
            <v>881.7</v>
          </cell>
          <cell r="M78">
            <v>1768.1</v>
          </cell>
          <cell r="N78">
            <v>1732.1</v>
          </cell>
          <cell r="O78">
            <v>3689.1</v>
          </cell>
          <cell r="P78">
            <v>945.3</v>
          </cell>
          <cell r="Q78">
            <v>905.4</v>
          </cell>
          <cell r="R78">
            <v>939.2</v>
          </cell>
          <cell r="S78">
            <v>899.2</v>
          </cell>
        </row>
        <row r="79">
          <cell r="A79" t="str">
            <v>0560</v>
          </cell>
          <cell r="B79" t="str">
            <v>Е</v>
          </cell>
          <cell r="C79" t="str">
            <v>*</v>
          </cell>
          <cell r="D79" t="str">
            <v>1.2.12.1.</v>
          </cell>
          <cell r="E79" t="str">
            <v>Розрахунково-касове обслуговування та інші послуги банків</v>
          </cell>
          <cell r="F79" t="str">
            <v>0560</v>
          </cell>
          <cell r="G79">
            <v>91.2</v>
          </cell>
          <cell r="H79">
            <v>90</v>
          </cell>
          <cell r="I79">
            <v>0</v>
          </cell>
          <cell r="J79">
            <v>90</v>
          </cell>
          <cell r="K79">
            <v>78</v>
          </cell>
          <cell r="L79">
            <v>76.7</v>
          </cell>
          <cell r="M79">
            <v>102</v>
          </cell>
          <cell r="N79">
            <v>102</v>
          </cell>
          <cell r="O79">
            <v>140</v>
          </cell>
          <cell r="P79">
            <v>35</v>
          </cell>
          <cell r="Q79">
            <v>35</v>
          </cell>
          <cell r="R79">
            <v>35</v>
          </cell>
          <cell r="S79">
            <v>35</v>
          </cell>
        </row>
        <row r="80">
          <cell r="A80" t="str">
            <v>0570</v>
          </cell>
          <cell r="B80" t="str">
            <v>Е</v>
          </cell>
          <cell r="C80" t="str">
            <v>*</v>
          </cell>
          <cell r="D80" t="str">
            <v>1.2.12.2.</v>
          </cell>
          <cell r="E80" t="str">
            <v>Витрати на зв'язок (поштові, телеграфні, телефонні,  факс тощо)</v>
          </cell>
          <cell r="F80" t="str">
            <v>0570</v>
          </cell>
          <cell r="G80">
            <v>361.3</v>
          </cell>
          <cell r="H80">
            <v>399</v>
          </cell>
          <cell r="I80">
            <v>0</v>
          </cell>
          <cell r="J80">
            <v>399</v>
          </cell>
          <cell r="K80">
            <v>272</v>
          </cell>
          <cell r="L80">
            <v>271.5</v>
          </cell>
          <cell r="M80">
            <v>398</v>
          </cell>
          <cell r="N80">
            <v>392</v>
          </cell>
          <cell r="O80">
            <v>401</v>
          </cell>
          <cell r="P80">
            <v>100.8</v>
          </cell>
          <cell r="Q80">
            <v>99.8</v>
          </cell>
          <cell r="R80">
            <v>99.7</v>
          </cell>
          <cell r="S80">
            <v>100.7</v>
          </cell>
        </row>
        <row r="81">
          <cell r="A81" t="str">
            <v>0580</v>
          </cell>
          <cell r="B81" t="str">
            <v>Е</v>
          </cell>
          <cell r="C81" t="str">
            <v>*</v>
          </cell>
          <cell r="D81" t="str">
            <v>1.2.12.3.</v>
          </cell>
          <cell r="E81" t="str">
            <v>Інформаційно-обчислювальні послуги виробничого характеру</v>
          </cell>
          <cell r="F81" t="str">
            <v>0580</v>
          </cell>
          <cell r="G81">
            <v>16.5</v>
          </cell>
          <cell r="H81">
            <v>19</v>
          </cell>
          <cell r="I81">
            <v>0</v>
          </cell>
          <cell r="J81">
            <v>19</v>
          </cell>
          <cell r="K81">
            <v>17</v>
          </cell>
          <cell r="L81">
            <v>16.899999999999999</v>
          </cell>
          <cell r="M81">
            <v>20</v>
          </cell>
          <cell r="N81">
            <v>20</v>
          </cell>
          <cell r="O81">
            <v>20</v>
          </cell>
          <cell r="P81">
            <v>5</v>
          </cell>
          <cell r="Q81">
            <v>5</v>
          </cell>
          <cell r="R81">
            <v>5</v>
          </cell>
          <cell r="S81">
            <v>5</v>
          </cell>
        </row>
        <row r="82">
          <cell r="A82" t="str">
            <v>0590</v>
          </cell>
          <cell r="B82" t="str">
            <v>Е</v>
          </cell>
          <cell r="C82" t="str">
            <v>*</v>
          </cell>
          <cell r="D82" t="str">
            <v>1.2.12.4.</v>
          </cell>
          <cell r="E82" t="str">
            <v xml:space="preserve">Канцелярські типографські, палітурні </v>
          </cell>
          <cell r="F82" t="str">
            <v>0590</v>
          </cell>
          <cell r="G82">
            <v>62.2</v>
          </cell>
          <cell r="H82">
            <v>66</v>
          </cell>
          <cell r="I82">
            <v>0</v>
          </cell>
          <cell r="J82">
            <v>66</v>
          </cell>
          <cell r="K82">
            <v>53.4</v>
          </cell>
          <cell r="L82">
            <v>53.3</v>
          </cell>
          <cell r="M82">
            <v>66</v>
          </cell>
          <cell r="N82">
            <v>66</v>
          </cell>
          <cell r="O82">
            <v>70</v>
          </cell>
          <cell r="P82">
            <v>16</v>
          </cell>
          <cell r="Q82">
            <v>16</v>
          </cell>
          <cell r="R82">
            <v>21</v>
          </cell>
          <cell r="S82">
            <v>17</v>
          </cell>
        </row>
        <row r="83">
          <cell r="A83" t="str">
            <v>0600</v>
          </cell>
          <cell r="B83" t="str">
            <v>Е</v>
          </cell>
          <cell r="C83" t="str">
            <v>*</v>
          </cell>
          <cell r="D83" t="str">
            <v>1.2.12.5.</v>
          </cell>
          <cell r="E83" t="str">
            <v>Відшкодування за внутрішньобудинкове обслуговування електричних мереж</v>
          </cell>
          <cell r="F83" t="str">
            <v>0600</v>
          </cell>
          <cell r="G83">
            <v>0</v>
          </cell>
          <cell r="H83">
            <v>0</v>
          </cell>
          <cell r="I83">
            <v>0</v>
          </cell>
          <cell r="J83">
            <v>0</v>
          </cell>
          <cell r="K83">
            <v>0</v>
          </cell>
          <cell r="L83">
            <v>0</v>
          </cell>
          <cell r="O83">
            <v>0</v>
          </cell>
        </row>
        <row r="84">
          <cell r="A84" t="str">
            <v>0610</v>
          </cell>
          <cell r="B84" t="str">
            <v>Е</v>
          </cell>
          <cell r="C84" t="str">
            <v>*</v>
          </cell>
          <cell r="D84" t="str">
            <v>1.2.12.6.</v>
          </cell>
          <cell r="E84" t="str">
            <v>Відшкодування за внутрішньобудинкове обслуговування теплових мереж</v>
          </cell>
          <cell r="F84" t="str">
            <v>0610</v>
          </cell>
          <cell r="G84">
            <v>0</v>
          </cell>
          <cell r="H84">
            <v>0</v>
          </cell>
          <cell r="I84">
            <v>0</v>
          </cell>
          <cell r="J84">
            <v>0</v>
          </cell>
          <cell r="K84">
            <v>0</v>
          </cell>
          <cell r="L84">
            <v>0</v>
          </cell>
          <cell r="O84">
            <v>0</v>
          </cell>
        </row>
        <row r="85">
          <cell r="A85" t="str">
            <v>0620</v>
          </cell>
          <cell r="B85" t="str">
            <v>Е</v>
          </cell>
          <cell r="C85" t="str">
            <v>*</v>
          </cell>
          <cell r="D85" t="str">
            <v>1.2.12.7.</v>
          </cell>
          <cell r="E85" t="str">
            <v>Утримання колекторів</v>
          </cell>
          <cell r="F85" t="str">
            <v>0620</v>
          </cell>
          <cell r="G85">
            <v>7.5</v>
          </cell>
          <cell r="H85">
            <v>8</v>
          </cell>
          <cell r="I85">
            <v>0</v>
          </cell>
          <cell r="J85">
            <v>8</v>
          </cell>
          <cell r="K85">
            <v>4</v>
          </cell>
          <cell r="L85">
            <v>3.9</v>
          </cell>
          <cell r="M85">
            <v>5.2</v>
          </cell>
          <cell r="N85">
            <v>5.2</v>
          </cell>
          <cell r="O85">
            <v>5.2</v>
          </cell>
          <cell r="P85">
            <v>1.3</v>
          </cell>
          <cell r="Q85">
            <v>1.3</v>
          </cell>
          <cell r="R85">
            <v>1.3</v>
          </cell>
          <cell r="S85">
            <v>1.3</v>
          </cell>
        </row>
        <row r="86">
          <cell r="A86" t="str">
            <v>0630</v>
          </cell>
          <cell r="B86" t="str">
            <v>Е</v>
          </cell>
          <cell r="C86" t="str">
            <v>*</v>
          </cell>
          <cell r="D86" t="str">
            <v>1.2.12.8.</v>
          </cell>
          <cell r="E86" t="str">
            <v>Виробничі відходи</v>
          </cell>
          <cell r="F86" t="str">
            <v>0630</v>
          </cell>
          <cell r="G86">
            <v>0.1</v>
          </cell>
          <cell r="H86">
            <v>1</v>
          </cell>
          <cell r="I86">
            <v>0</v>
          </cell>
          <cell r="J86">
            <v>1</v>
          </cell>
          <cell r="K86">
            <v>0</v>
          </cell>
          <cell r="L86">
            <v>0</v>
          </cell>
          <cell r="O86">
            <v>0</v>
          </cell>
        </row>
        <row r="87">
          <cell r="A87" t="str">
            <v>0640</v>
          </cell>
          <cell r="B87" t="str">
            <v>Е</v>
          </cell>
          <cell r="C87" t="str">
            <v>*</v>
          </cell>
          <cell r="D87" t="str">
            <v>1.2.12.9.</v>
          </cell>
          <cell r="E87" t="str">
            <v xml:space="preserve">Послуги автотранспорту та механізмів </v>
          </cell>
          <cell r="F87" t="str">
            <v>0640</v>
          </cell>
          <cell r="G87">
            <v>490.8</v>
          </cell>
          <cell r="H87">
            <v>450</v>
          </cell>
          <cell r="I87">
            <v>0</v>
          </cell>
          <cell r="J87">
            <v>450</v>
          </cell>
          <cell r="K87">
            <v>233</v>
          </cell>
          <cell r="L87">
            <v>228.8</v>
          </cell>
          <cell r="M87">
            <v>315</v>
          </cell>
          <cell r="N87">
            <v>315</v>
          </cell>
          <cell r="O87">
            <v>327</v>
          </cell>
          <cell r="P87">
            <v>81</v>
          </cell>
          <cell r="Q87">
            <v>82</v>
          </cell>
          <cell r="R87">
            <v>82</v>
          </cell>
          <cell r="S87">
            <v>82</v>
          </cell>
        </row>
        <row r="88">
          <cell r="A88" t="str">
            <v>0650</v>
          </cell>
          <cell r="B88" t="str">
            <v>Е</v>
          </cell>
          <cell r="C88" t="str">
            <v>*</v>
          </cell>
          <cell r="D88" t="str">
            <v>1.2.12.10.</v>
          </cell>
          <cell r="E88" t="str">
            <v>Витрати з підготовки та перепідготовки кадрів, пов'язані з виробничою діяльністю</v>
          </cell>
          <cell r="F88" t="str">
            <v>0650</v>
          </cell>
          <cell r="G88">
            <v>78.8</v>
          </cell>
          <cell r="H88">
            <v>91</v>
          </cell>
          <cell r="I88">
            <v>520</v>
          </cell>
          <cell r="J88">
            <v>611</v>
          </cell>
          <cell r="K88">
            <v>100</v>
          </cell>
          <cell r="L88">
            <v>88.9</v>
          </cell>
          <cell r="M88">
            <v>624</v>
          </cell>
          <cell r="N88">
            <v>624</v>
          </cell>
          <cell r="O88">
            <v>111</v>
          </cell>
          <cell r="P88">
            <v>50.5</v>
          </cell>
          <cell r="Q88">
            <v>8</v>
          </cell>
          <cell r="R88">
            <v>47.5</v>
          </cell>
          <cell r="S88">
            <v>5</v>
          </cell>
        </row>
        <row r="89">
          <cell r="A89" t="str">
            <v>0660</v>
          </cell>
          <cell r="B89" t="str">
            <v>Б</v>
          </cell>
          <cell r="C89" t="str">
            <v>*</v>
          </cell>
          <cell r="D89" t="str">
            <v>1.2.12.11.</v>
          </cell>
          <cell r="E89" t="str">
            <v>Плата за землю</v>
          </cell>
          <cell r="F89" t="str">
            <v>0660</v>
          </cell>
          <cell r="G89">
            <v>13</v>
          </cell>
          <cell r="H89">
            <v>2340</v>
          </cell>
          <cell r="I89">
            <v>-2300</v>
          </cell>
          <cell r="J89">
            <v>40</v>
          </cell>
          <cell r="K89">
            <v>41</v>
          </cell>
          <cell r="L89">
            <v>37.200000000000003</v>
          </cell>
          <cell r="M89">
            <v>46</v>
          </cell>
          <cell r="N89">
            <v>46</v>
          </cell>
          <cell r="O89">
            <v>2343</v>
          </cell>
          <cell r="P89">
            <v>586</v>
          </cell>
          <cell r="Q89">
            <v>586</v>
          </cell>
          <cell r="R89">
            <v>586</v>
          </cell>
          <cell r="S89">
            <v>585</v>
          </cell>
        </row>
        <row r="90">
          <cell r="A90" t="str">
            <v>0670</v>
          </cell>
          <cell r="B90" t="str">
            <v>Е</v>
          </cell>
          <cell r="C90" t="str">
            <v>*</v>
          </cell>
          <cell r="D90" t="str">
            <v>1.2.12.12.</v>
          </cell>
          <cell r="E90" t="str">
            <v>Плата за використання водних ресурсів</v>
          </cell>
          <cell r="F90" t="str">
            <v>0670</v>
          </cell>
          <cell r="G90">
            <v>1.2</v>
          </cell>
          <cell r="H90">
            <v>1</v>
          </cell>
          <cell r="I90">
            <v>0</v>
          </cell>
          <cell r="J90">
            <v>1</v>
          </cell>
          <cell r="K90">
            <v>0.8</v>
          </cell>
          <cell r="L90">
            <v>1</v>
          </cell>
          <cell r="M90">
            <v>1.4</v>
          </cell>
          <cell r="N90">
            <v>1.4</v>
          </cell>
          <cell r="O90">
            <v>1.4</v>
          </cell>
          <cell r="P90">
            <v>0.4</v>
          </cell>
          <cell r="Q90">
            <v>0.4</v>
          </cell>
          <cell r="R90">
            <v>0.3</v>
          </cell>
          <cell r="S90">
            <v>0.3</v>
          </cell>
        </row>
        <row r="91">
          <cell r="A91" t="str">
            <v>0680</v>
          </cell>
          <cell r="B91" t="str">
            <v>Е</v>
          </cell>
          <cell r="C91" t="str">
            <v>*</v>
          </cell>
          <cell r="D91" t="str">
            <v>1.2.12.13.</v>
          </cell>
          <cell r="E91" t="str">
            <v>Плата за забруднення навколишнього природного середовища</v>
          </cell>
          <cell r="F91" t="str">
            <v>0680</v>
          </cell>
          <cell r="G91">
            <v>0</v>
          </cell>
          <cell r="H91">
            <v>0</v>
          </cell>
          <cell r="I91">
            <v>0</v>
          </cell>
          <cell r="J91">
            <v>0</v>
          </cell>
          <cell r="K91">
            <v>0</v>
          </cell>
          <cell r="L91">
            <v>0</v>
          </cell>
          <cell r="O91">
            <v>0</v>
          </cell>
        </row>
        <row r="92">
          <cell r="A92" t="str">
            <v>0690</v>
          </cell>
          <cell r="B92" t="str">
            <v>Е</v>
          </cell>
          <cell r="C92" t="str">
            <v>*</v>
          </cell>
          <cell r="D92" t="str">
            <v>1.2.12.14.</v>
          </cell>
          <cell r="E92" t="str">
            <v>Комунальний податок</v>
          </cell>
          <cell r="F92" t="str">
            <v>0690</v>
          </cell>
          <cell r="G92">
            <v>20.3</v>
          </cell>
          <cell r="H92">
            <v>21</v>
          </cell>
          <cell r="I92">
            <v>0</v>
          </cell>
          <cell r="J92">
            <v>21</v>
          </cell>
          <cell r="K92">
            <v>15.2</v>
          </cell>
          <cell r="L92">
            <v>15.3</v>
          </cell>
          <cell r="M92">
            <v>20.5</v>
          </cell>
          <cell r="N92">
            <v>20.5</v>
          </cell>
          <cell r="O92">
            <v>24</v>
          </cell>
          <cell r="P92">
            <v>6</v>
          </cell>
          <cell r="Q92">
            <v>6</v>
          </cell>
          <cell r="R92">
            <v>6</v>
          </cell>
          <cell r="S92">
            <v>6</v>
          </cell>
        </row>
        <row r="93">
          <cell r="A93" t="str">
            <v>0710</v>
          </cell>
          <cell r="B93" t="str">
            <v>Е</v>
          </cell>
          <cell r="C93" t="str">
            <v>*</v>
          </cell>
          <cell r="D93" t="str">
            <v>1.2.12.16.</v>
          </cell>
          <cell r="E93" t="str">
            <v>Податок з власників транспортних засобів</v>
          </cell>
          <cell r="F93" t="str">
            <v>0710</v>
          </cell>
          <cell r="G93">
            <v>0</v>
          </cell>
          <cell r="H93">
            <v>0</v>
          </cell>
          <cell r="I93">
            <v>0</v>
          </cell>
          <cell r="J93">
            <v>0</v>
          </cell>
          <cell r="K93">
            <v>0</v>
          </cell>
          <cell r="L93">
            <v>0</v>
          </cell>
          <cell r="O93">
            <v>0</v>
          </cell>
        </row>
        <row r="94">
          <cell r="A94" t="str">
            <v>0720</v>
          </cell>
          <cell r="B94" t="str">
            <v>Е</v>
          </cell>
          <cell r="C94" t="str">
            <v>*</v>
          </cell>
          <cell r="D94" t="str">
            <v>1.2.12.17.</v>
          </cell>
          <cell r="E94" t="str">
            <v>Техлітература, підписка</v>
          </cell>
          <cell r="F94" t="str">
            <v>0720</v>
          </cell>
          <cell r="G94">
            <v>16.5</v>
          </cell>
          <cell r="H94">
            <v>21</v>
          </cell>
          <cell r="I94">
            <v>0</v>
          </cell>
          <cell r="J94">
            <v>21</v>
          </cell>
          <cell r="K94">
            <v>14.2</v>
          </cell>
          <cell r="L94">
            <v>14.1</v>
          </cell>
          <cell r="M94">
            <v>21</v>
          </cell>
          <cell r="N94">
            <v>21</v>
          </cell>
          <cell r="O94">
            <v>25</v>
          </cell>
          <cell r="P94">
            <v>2</v>
          </cell>
          <cell r="Q94">
            <v>11.5</v>
          </cell>
          <cell r="R94">
            <v>2</v>
          </cell>
          <cell r="S94">
            <v>9.5</v>
          </cell>
        </row>
        <row r="95">
          <cell r="A95" t="str">
            <v>0730</v>
          </cell>
          <cell r="B95" t="str">
            <v>Е</v>
          </cell>
          <cell r="C95" t="str">
            <v>*</v>
          </cell>
          <cell r="D95" t="str">
            <v>1.2.12.18.</v>
          </cell>
          <cell r="E95" t="str">
            <v>Автопослуги</v>
          </cell>
          <cell r="F95" t="str">
            <v>0730</v>
          </cell>
          <cell r="G95">
            <v>0</v>
          </cell>
          <cell r="H95">
            <v>0</v>
          </cell>
          <cell r="I95">
            <v>0</v>
          </cell>
          <cell r="J95">
            <v>0</v>
          </cell>
          <cell r="K95">
            <v>0</v>
          </cell>
          <cell r="L95">
            <v>0</v>
          </cell>
          <cell r="O95">
            <v>0</v>
          </cell>
        </row>
        <row r="96">
          <cell r="A96" t="str">
            <v>0740</v>
          </cell>
          <cell r="B96" t="str">
            <v>Е</v>
          </cell>
          <cell r="C96" t="str">
            <v>*</v>
          </cell>
          <cell r="D96" t="str">
            <v>1.2.12.19.</v>
          </cell>
          <cell r="E96" t="str">
            <v>Вивіз сміття (промислових відходів)</v>
          </cell>
          <cell r="F96" t="str">
            <v>0740</v>
          </cell>
          <cell r="G96">
            <v>30.8</v>
          </cell>
          <cell r="H96">
            <v>40</v>
          </cell>
          <cell r="I96">
            <v>0</v>
          </cell>
          <cell r="J96">
            <v>40</v>
          </cell>
          <cell r="K96">
            <v>25</v>
          </cell>
          <cell r="L96">
            <v>24.8</v>
          </cell>
          <cell r="M96">
            <v>38</v>
          </cell>
          <cell r="N96">
            <v>38</v>
          </cell>
          <cell r="O96">
            <v>48</v>
          </cell>
          <cell r="P96">
            <v>11</v>
          </cell>
          <cell r="Q96">
            <v>13</v>
          </cell>
          <cell r="R96">
            <v>13</v>
          </cell>
          <cell r="S96">
            <v>11</v>
          </cell>
        </row>
        <row r="97">
          <cell r="A97" t="str">
            <v>0750</v>
          </cell>
          <cell r="B97" t="str">
            <v>Е</v>
          </cell>
          <cell r="C97" t="str">
            <v>*</v>
          </cell>
          <cell r="D97" t="str">
            <v>1.2.12.20.</v>
          </cell>
          <cell r="E97" t="str">
            <v>Цивільна оборона</v>
          </cell>
          <cell r="F97" t="str">
            <v>0750</v>
          </cell>
          <cell r="G97">
            <v>0</v>
          </cell>
          <cell r="H97">
            <v>22</v>
          </cell>
          <cell r="I97">
            <v>0</v>
          </cell>
          <cell r="J97">
            <v>22</v>
          </cell>
          <cell r="K97">
            <v>0</v>
          </cell>
          <cell r="L97">
            <v>0</v>
          </cell>
          <cell r="M97">
            <v>22</v>
          </cell>
          <cell r="O97">
            <v>10</v>
          </cell>
          <cell r="P97">
            <v>10</v>
          </cell>
          <cell r="Q97">
            <v>0</v>
          </cell>
          <cell r="R97">
            <v>0</v>
          </cell>
          <cell r="S97">
            <v>0</v>
          </cell>
        </row>
        <row r="98">
          <cell r="A98" t="str">
            <v>0760</v>
          </cell>
          <cell r="B98" t="str">
            <v>Е</v>
          </cell>
          <cell r="C98" t="str">
            <v>*</v>
          </cell>
          <cell r="D98" t="str">
            <v>1.2.12.21.</v>
          </cell>
          <cell r="E98" t="str">
            <v>Хімчистка та прання білизни</v>
          </cell>
          <cell r="F98" t="str">
            <v>0760</v>
          </cell>
          <cell r="G98">
            <v>8.1</v>
          </cell>
          <cell r="H98">
            <v>14</v>
          </cell>
          <cell r="I98">
            <v>0</v>
          </cell>
          <cell r="J98">
            <v>14</v>
          </cell>
          <cell r="K98">
            <v>5</v>
          </cell>
          <cell r="L98">
            <v>4.8</v>
          </cell>
          <cell r="M98">
            <v>8</v>
          </cell>
          <cell r="N98">
            <v>8</v>
          </cell>
          <cell r="O98">
            <v>12</v>
          </cell>
          <cell r="P98">
            <v>2</v>
          </cell>
          <cell r="Q98">
            <v>4</v>
          </cell>
          <cell r="R98">
            <v>2</v>
          </cell>
          <cell r="S98">
            <v>4</v>
          </cell>
        </row>
        <row r="99">
          <cell r="A99" t="str">
            <v>0770</v>
          </cell>
          <cell r="B99" t="str">
            <v>Е</v>
          </cell>
          <cell r="C99" t="str">
            <v>*</v>
          </cell>
          <cell r="D99" t="str">
            <v>1.2.12.22.</v>
          </cell>
          <cell r="E99" t="str">
            <v>Техобслуговування техніки</v>
          </cell>
          <cell r="F99" t="str">
            <v>0770</v>
          </cell>
          <cell r="G99">
            <v>58.3</v>
          </cell>
          <cell r="H99">
            <v>83.7</v>
          </cell>
          <cell r="I99">
            <v>0</v>
          </cell>
          <cell r="J99">
            <v>83.7</v>
          </cell>
          <cell r="K99">
            <v>44.4</v>
          </cell>
          <cell r="L99">
            <v>44.5</v>
          </cell>
          <cell r="M99">
            <v>81</v>
          </cell>
          <cell r="N99">
            <v>73</v>
          </cell>
          <cell r="O99">
            <v>151.5</v>
          </cell>
          <cell r="P99">
            <v>38.299999999999997</v>
          </cell>
          <cell r="Q99">
            <v>37.4</v>
          </cell>
          <cell r="R99">
            <v>38.4</v>
          </cell>
          <cell r="S99">
            <v>37.4</v>
          </cell>
        </row>
        <row r="100">
          <cell r="A100" t="str">
            <v>0780</v>
          </cell>
          <cell r="B100" t="str">
            <v>Е</v>
          </cell>
          <cell r="C100" t="str">
            <v>*</v>
          </cell>
          <cell r="D100" t="str">
            <v>1.2.12.23.</v>
          </cell>
          <cell r="E100" t="str">
            <v>Витрати на одержання дозволу на розриття для робіт на теплових мережах</v>
          </cell>
          <cell r="F100" t="str">
            <v>0780</v>
          </cell>
          <cell r="G100">
            <v>0</v>
          </cell>
          <cell r="H100">
            <v>0</v>
          </cell>
          <cell r="I100">
            <v>0</v>
          </cell>
          <cell r="J100">
            <v>0</v>
          </cell>
          <cell r="K100">
            <v>0</v>
          </cell>
          <cell r="L100">
            <v>0</v>
          </cell>
          <cell r="O100">
            <v>0</v>
          </cell>
        </row>
        <row r="101">
          <cell r="A101" t="str">
            <v>0790</v>
          </cell>
          <cell r="B101" t="str">
            <v>Е</v>
          </cell>
          <cell r="C101" t="str">
            <v>*</v>
          </cell>
          <cell r="D101" t="str">
            <v>1.2.12.24.</v>
          </cell>
          <cell r="E101" t="str">
            <v>Готельний збір</v>
          </cell>
          <cell r="F101" t="str">
            <v>0790</v>
          </cell>
          <cell r="G101">
            <v>0</v>
          </cell>
          <cell r="H101">
            <v>0</v>
          </cell>
          <cell r="I101">
            <v>0</v>
          </cell>
          <cell r="J101">
            <v>0</v>
          </cell>
          <cell r="K101">
            <v>0</v>
          </cell>
          <cell r="L101">
            <v>0</v>
          </cell>
          <cell r="O101">
            <v>0</v>
          </cell>
        </row>
        <row r="102">
          <cell r="A102" t="str">
            <v>0800</v>
          </cell>
          <cell r="B102" t="str">
            <v>Е</v>
          </cell>
          <cell r="C102" t="str">
            <v>*</v>
          </cell>
          <cell r="D102" t="str">
            <v>1.2.12.25.</v>
          </cell>
          <cell r="E102" t="str">
            <v>Збір на розвиток виноградарства, садівництва і хмелярства</v>
          </cell>
          <cell r="F102" t="str">
            <v>0800</v>
          </cell>
          <cell r="G102">
            <v>0</v>
          </cell>
          <cell r="H102">
            <v>0</v>
          </cell>
          <cell r="I102">
            <v>0</v>
          </cell>
          <cell r="J102">
            <v>0</v>
          </cell>
          <cell r="K102">
            <v>0</v>
          </cell>
          <cell r="L102">
            <v>0</v>
          </cell>
          <cell r="O102">
            <v>0</v>
          </cell>
        </row>
        <row r="103">
          <cell r="A103" t="str">
            <v>0810</v>
          </cell>
          <cell r="B103" t="str">
            <v>Е</v>
          </cell>
          <cell r="C103" t="str">
            <v>*</v>
          </cell>
          <cell r="D103" t="str">
            <v>1.2.12.26.</v>
          </cell>
          <cell r="E103" t="str">
            <v>Перекачка стічних вод</v>
          </cell>
          <cell r="F103" t="str">
            <v>0810</v>
          </cell>
          <cell r="G103">
            <v>0</v>
          </cell>
          <cell r="H103">
            <v>0</v>
          </cell>
          <cell r="I103">
            <v>0</v>
          </cell>
          <cell r="J103">
            <v>0</v>
          </cell>
          <cell r="K103">
            <v>0</v>
          </cell>
          <cell r="L103">
            <v>0</v>
          </cell>
          <cell r="O103">
            <v>0</v>
          </cell>
        </row>
        <row r="104">
          <cell r="A104" t="str">
            <v>0811</v>
          </cell>
          <cell r="B104" t="str">
            <v>Е</v>
          </cell>
          <cell r="C104" t="str">
            <v>*</v>
          </cell>
          <cell r="D104" t="str">
            <v>1.2.12.27.</v>
          </cell>
          <cell r="E104" t="str">
            <v>Витрати із страхування цивільної відповідальності</v>
          </cell>
          <cell r="F104" t="str">
            <v>0811</v>
          </cell>
          <cell r="G104">
            <v>0</v>
          </cell>
          <cell r="H104">
            <v>0</v>
          </cell>
          <cell r="I104">
            <v>0</v>
          </cell>
          <cell r="J104">
            <v>0</v>
          </cell>
          <cell r="K104">
            <v>0</v>
          </cell>
          <cell r="L104">
            <v>0</v>
          </cell>
          <cell r="O104">
            <v>0</v>
          </cell>
        </row>
        <row r="105">
          <cell r="A105" t="str">
            <v>0812</v>
          </cell>
          <cell r="B105" t="str">
            <v>Е</v>
          </cell>
          <cell r="C105" t="str">
            <v>*</v>
          </cell>
          <cell r="D105" t="str">
            <v>1.2.12.28.</v>
          </cell>
          <cell r="E105" t="str">
            <v>Оплата вартості спеціальних дозволів</v>
          </cell>
          <cell r="F105" t="str">
            <v>0812</v>
          </cell>
          <cell r="G105">
            <v>0</v>
          </cell>
          <cell r="H105">
            <v>0</v>
          </cell>
          <cell r="I105">
            <v>0</v>
          </cell>
          <cell r="J105">
            <v>0</v>
          </cell>
          <cell r="K105">
            <v>0</v>
          </cell>
          <cell r="L105">
            <v>0</v>
          </cell>
          <cell r="O105">
            <v>0</v>
          </cell>
        </row>
        <row r="106">
          <cell r="A106" t="str">
            <v>0820</v>
          </cell>
          <cell r="B106" t="str">
            <v>Е</v>
          </cell>
          <cell r="C106" t="str">
            <v>*</v>
          </cell>
          <cell r="D106" t="str">
            <v>1.2.12.27.</v>
          </cell>
          <cell r="E106" t="str">
            <v>Інші</v>
          </cell>
          <cell r="F106" t="str">
            <v>0820</v>
          </cell>
          <cell r="G106">
            <v>0</v>
          </cell>
          <cell r="H106">
            <v>0</v>
          </cell>
          <cell r="I106">
            <v>0</v>
          </cell>
          <cell r="J106">
            <v>0</v>
          </cell>
          <cell r="K106">
            <v>0</v>
          </cell>
          <cell r="L106">
            <v>0</v>
          </cell>
          <cell r="O106">
            <v>0</v>
          </cell>
        </row>
        <row r="107">
          <cell r="A107" t="str">
            <v>0611</v>
          </cell>
          <cell r="B107" t="str">
            <v>Е</v>
          </cell>
          <cell r="C107" t="str">
            <v>*</v>
          </cell>
          <cell r="D107" t="str">
            <v>1.2.12.29.</v>
          </cell>
          <cell r="E107" t="str">
            <v>Послуги житлових організацій з розрахунків за теплову енергію</v>
          </cell>
          <cell r="F107" t="str">
            <v>0611</v>
          </cell>
          <cell r="G107">
            <v>0</v>
          </cell>
          <cell r="H107">
            <v>0</v>
          </cell>
          <cell r="I107">
            <v>0</v>
          </cell>
          <cell r="J107">
            <v>0</v>
          </cell>
          <cell r="K107">
            <v>0</v>
          </cell>
          <cell r="L107">
            <v>0</v>
          </cell>
          <cell r="O107">
            <v>0</v>
          </cell>
        </row>
        <row r="108">
          <cell r="A108" t="str">
            <v>0900</v>
          </cell>
          <cell r="B108" t="str">
            <v>О</v>
          </cell>
          <cell r="C108" t="str">
            <v>*</v>
          </cell>
          <cell r="D108" t="str">
            <v>2.</v>
          </cell>
          <cell r="E108" t="str">
            <v>Адміністративні витрати  - рахунок 92:</v>
          </cell>
          <cell r="F108" t="str">
            <v>0900</v>
          </cell>
          <cell r="G108">
            <v>5.9</v>
          </cell>
          <cell r="H108">
            <v>10</v>
          </cell>
          <cell r="I108">
            <v>0</v>
          </cell>
          <cell r="J108">
            <v>10</v>
          </cell>
          <cell r="K108">
            <v>7</v>
          </cell>
          <cell r="L108">
            <v>5.2</v>
          </cell>
          <cell r="M108">
            <v>10</v>
          </cell>
          <cell r="N108">
            <v>10</v>
          </cell>
          <cell r="O108">
            <v>10</v>
          </cell>
          <cell r="P108">
            <v>4</v>
          </cell>
          <cell r="Q108">
            <v>2</v>
          </cell>
          <cell r="R108">
            <v>2</v>
          </cell>
          <cell r="S108">
            <v>2</v>
          </cell>
        </row>
        <row r="109">
          <cell r="A109" t="str">
            <v>0910</v>
          </cell>
          <cell r="B109" t="str">
            <v>О</v>
          </cell>
          <cell r="C109" t="str">
            <v>*</v>
          </cell>
          <cell r="D109" t="str">
            <v>2.1.</v>
          </cell>
          <cell r="E109" t="str">
            <v>Загальнокорпоративні витрати в т.ч.</v>
          </cell>
          <cell r="F109" t="str">
            <v>0910</v>
          </cell>
          <cell r="G109">
            <v>0</v>
          </cell>
          <cell r="H109">
            <v>1</v>
          </cell>
          <cell r="I109">
            <v>0</v>
          </cell>
          <cell r="J109">
            <v>1</v>
          </cell>
          <cell r="K109">
            <v>1</v>
          </cell>
          <cell r="L109">
            <v>0</v>
          </cell>
          <cell r="M109">
            <v>1</v>
          </cell>
          <cell r="N109">
            <v>1</v>
          </cell>
          <cell r="O109">
            <v>1</v>
          </cell>
          <cell r="P109">
            <v>1</v>
          </cell>
          <cell r="Q109">
            <v>0</v>
          </cell>
          <cell r="R109">
            <v>0</v>
          </cell>
          <cell r="S109">
            <v>0</v>
          </cell>
        </row>
        <row r="110">
          <cell r="A110" t="str">
            <v>0920</v>
          </cell>
          <cell r="C110" t="str">
            <v>*</v>
          </cell>
          <cell r="D110" t="str">
            <v>2.1.1.</v>
          </cell>
          <cell r="E110" t="str">
            <v>Організаційні витрати</v>
          </cell>
          <cell r="F110" t="str">
            <v>0920</v>
          </cell>
          <cell r="H110">
            <v>0</v>
          </cell>
          <cell r="I110">
            <v>0</v>
          </cell>
          <cell r="J110">
            <v>0</v>
          </cell>
          <cell r="K110">
            <v>0</v>
          </cell>
          <cell r="O110">
            <v>0</v>
          </cell>
        </row>
        <row r="111">
          <cell r="A111" t="str">
            <v>0930</v>
          </cell>
          <cell r="C111" t="str">
            <v>*</v>
          </cell>
          <cell r="D111" t="str">
            <v>2.1.2.</v>
          </cell>
          <cell r="E111" t="str">
            <v>Витрати на проведення річних зборів</v>
          </cell>
          <cell r="F111" t="str">
            <v>0930</v>
          </cell>
          <cell r="H111">
            <v>0</v>
          </cell>
          <cell r="I111">
            <v>0</v>
          </cell>
          <cell r="J111">
            <v>0</v>
          </cell>
          <cell r="K111">
            <v>0</v>
          </cell>
          <cell r="O111">
            <v>0</v>
          </cell>
        </row>
        <row r="112">
          <cell r="A112" t="str">
            <v>0940</v>
          </cell>
          <cell r="B112" t="str">
            <v>Е</v>
          </cell>
          <cell r="C112" t="str">
            <v>*</v>
          </cell>
          <cell r="D112" t="str">
            <v>2.1.3.</v>
          </cell>
          <cell r="E112" t="str">
            <v>Представницькі витрати</v>
          </cell>
          <cell r="F112" t="str">
            <v>0940</v>
          </cell>
          <cell r="H112">
            <v>1</v>
          </cell>
          <cell r="I112">
            <v>0</v>
          </cell>
          <cell r="J112">
            <v>1</v>
          </cell>
          <cell r="K112">
            <v>1</v>
          </cell>
          <cell r="M112">
            <v>1</v>
          </cell>
          <cell r="N112">
            <v>1</v>
          </cell>
          <cell r="O112">
            <v>1</v>
          </cell>
          <cell r="P112">
            <v>1</v>
          </cell>
        </row>
        <row r="113">
          <cell r="A113" t="str">
            <v>0950</v>
          </cell>
          <cell r="C113" t="str">
            <v>*</v>
          </cell>
          <cell r="D113" t="str">
            <v>2.1.4.</v>
          </cell>
          <cell r="E113" t="str">
            <v>Відрахування 'Енергореєстру'</v>
          </cell>
          <cell r="F113" t="str">
            <v>0950</v>
          </cell>
          <cell r="H113">
            <v>0</v>
          </cell>
          <cell r="I113">
            <v>0</v>
          </cell>
          <cell r="J113">
            <v>0</v>
          </cell>
          <cell r="K113">
            <v>0</v>
          </cell>
          <cell r="O113">
            <v>0</v>
          </cell>
        </row>
        <row r="114">
          <cell r="A114" t="str">
            <v>0960</v>
          </cell>
          <cell r="C114" t="str">
            <v>*</v>
          </cell>
          <cell r="D114" t="str">
            <v>2.2.</v>
          </cell>
          <cell r="E114" t="str">
            <v>Витрати на утримання апарату управління підприємством, іншого загальногосподарського персоналу</v>
          </cell>
          <cell r="F114" t="str">
            <v>0960</v>
          </cell>
          <cell r="G114">
            <v>0</v>
          </cell>
          <cell r="H114">
            <v>0</v>
          </cell>
          <cell r="I114">
            <v>0</v>
          </cell>
          <cell r="J114">
            <v>0</v>
          </cell>
          <cell r="K114">
            <v>0</v>
          </cell>
          <cell r="L114">
            <v>0</v>
          </cell>
          <cell r="M114">
            <v>0</v>
          </cell>
          <cell r="N114">
            <v>0</v>
          </cell>
          <cell r="O114">
            <v>0</v>
          </cell>
          <cell r="P114">
            <v>0</v>
          </cell>
          <cell r="Q114">
            <v>0</v>
          </cell>
          <cell r="R114">
            <v>0</v>
          </cell>
          <cell r="S114">
            <v>0</v>
          </cell>
        </row>
        <row r="115">
          <cell r="A115" t="str">
            <v>0970</v>
          </cell>
          <cell r="C115" t="str">
            <v>*</v>
          </cell>
          <cell r="D115" t="str">
            <v>2.2.1.</v>
          </cell>
          <cell r="E115" t="str">
            <v>Оплата праці апарату управління підприємством та інші виплати</v>
          </cell>
          <cell r="F115" t="str">
            <v>0970</v>
          </cell>
          <cell r="H115">
            <v>0</v>
          </cell>
          <cell r="I115">
            <v>0</v>
          </cell>
          <cell r="J115">
            <v>0</v>
          </cell>
          <cell r="K115">
            <v>0</v>
          </cell>
          <cell r="O115">
            <v>0</v>
          </cell>
        </row>
        <row r="116">
          <cell r="A116" t="str">
            <v>0980</v>
          </cell>
          <cell r="C116" t="str">
            <v>*</v>
          </cell>
          <cell r="D116" t="str">
            <v>2.2.2.</v>
          </cell>
          <cell r="E116" t="str">
            <v>Відрахування на соціальні заходи</v>
          </cell>
          <cell r="F116" t="str">
            <v>0980</v>
          </cell>
          <cell r="H116">
            <v>0</v>
          </cell>
          <cell r="I116">
            <v>0</v>
          </cell>
          <cell r="J116">
            <v>0</v>
          </cell>
          <cell r="K116">
            <v>0</v>
          </cell>
          <cell r="O116">
            <v>0</v>
          </cell>
        </row>
        <row r="117">
          <cell r="A117" t="str">
            <v>0981</v>
          </cell>
          <cell r="C117" t="str">
            <v>*</v>
          </cell>
          <cell r="E117" t="str">
            <v>Оплата п'яти днів тимчасової непрацездатності</v>
          </cell>
          <cell r="F117" t="str">
            <v>0981</v>
          </cell>
          <cell r="H117">
            <v>0</v>
          </cell>
          <cell r="I117">
            <v>0</v>
          </cell>
          <cell r="J117">
            <v>0</v>
          </cell>
          <cell r="K117">
            <v>0</v>
          </cell>
          <cell r="O117">
            <v>0</v>
          </cell>
        </row>
        <row r="118">
          <cell r="A118" t="str">
            <v>0990</v>
          </cell>
          <cell r="C118" t="str">
            <v>*</v>
          </cell>
          <cell r="D118" t="str">
            <v>2.3.</v>
          </cell>
          <cell r="E118" t="str">
            <v>Витрати на службові відрядження, місцеві службові роз"їзди</v>
          </cell>
          <cell r="F118" t="str">
            <v>0990</v>
          </cell>
          <cell r="H118">
            <v>0</v>
          </cell>
          <cell r="I118">
            <v>0</v>
          </cell>
          <cell r="J118">
            <v>0</v>
          </cell>
          <cell r="K118">
            <v>0</v>
          </cell>
          <cell r="O118">
            <v>0</v>
          </cell>
        </row>
        <row r="119">
          <cell r="A119" t="str">
            <v>1000</v>
          </cell>
          <cell r="C119" t="str">
            <v>*</v>
          </cell>
          <cell r="D119" t="str">
            <v>2.4.</v>
          </cell>
          <cell r="E119" t="str">
            <v>Витрати на утримання основних фондів,інших нематеріальних активів загальногосподарського призначення, в т.ч.</v>
          </cell>
          <cell r="F119" t="str">
            <v>1000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t="str">
            <v>1010</v>
          </cell>
          <cell r="C120" t="str">
            <v>*</v>
          </cell>
          <cell r="D120" t="str">
            <v>2.4.1.</v>
          </cell>
          <cell r="E120" t="str">
            <v>Операційна оренда</v>
          </cell>
          <cell r="F120" t="str">
            <v>1010</v>
          </cell>
          <cell r="H120">
            <v>0</v>
          </cell>
          <cell r="I120">
            <v>0</v>
          </cell>
          <cell r="J120">
            <v>0</v>
          </cell>
          <cell r="K120">
            <v>0</v>
          </cell>
          <cell r="O120">
            <v>0</v>
          </cell>
        </row>
        <row r="121">
          <cell r="A121" t="str">
            <v>1020</v>
          </cell>
          <cell r="C121" t="str">
            <v>*</v>
          </cell>
          <cell r="D121" t="str">
            <v>2.4.2.</v>
          </cell>
          <cell r="E121" t="str">
            <v>Страхування майна</v>
          </cell>
          <cell r="F121" t="str">
            <v>1020</v>
          </cell>
          <cell r="H121">
            <v>0</v>
          </cell>
          <cell r="I121">
            <v>0</v>
          </cell>
          <cell r="J121">
            <v>0</v>
          </cell>
          <cell r="K121">
            <v>0</v>
          </cell>
          <cell r="O121">
            <v>0</v>
          </cell>
        </row>
        <row r="122">
          <cell r="A122" t="str">
            <v>1030</v>
          </cell>
          <cell r="C122" t="str">
            <v>*</v>
          </cell>
          <cell r="D122" t="str">
            <v>2.4.3.</v>
          </cell>
          <cell r="E122" t="str">
            <v>Опалення</v>
          </cell>
          <cell r="F122" t="str">
            <v>1030</v>
          </cell>
          <cell r="H122">
            <v>0</v>
          </cell>
          <cell r="I122">
            <v>0</v>
          </cell>
          <cell r="J122">
            <v>0</v>
          </cell>
          <cell r="K122">
            <v>0</v>
          </cell>
          <cell r="O122">
            <v>0</v>
          </cell>
        </row>
        <row r="123">
          <cell r="A123" t="str">
            <v>1040</v>
          </cell>
          <cell r="C123" t="str">
            <v>*</v>
          </cell>
          <cell r="D123" t="str">
            <v>2.4.4.</v>
          </cell>
          <cell r="E123" t="str">
            <v>Освітлення</v>
          </cell>
          <cell r="F123" t="str">
            <v>1040</v>
          </cell>
          <cell r="H123">
            <v>0</v>
          </cell>
          <cell r="I123">
            <v>0</v>
          </cell>
          <cell r="J123">
            <v>0</v>
          </cell>
          <cell r="K123">
            <v>0</v>
          </cell>
          <cell r="O123">
            <v>0</v>
          </cell>
        </row>
        <row r="124">
          <cell r="A124" t="str">
            <v>1050</v>
          </cell>
          <cell r="C124" t="str">
            <v>*</v>
          </cell>
          <cell r="D124" t="str">
            <v>2.4.5.</v>
          </cell>
          <cell r="E124" t="str">
            <v>Водопостачання та водовідведення</v>
          </cell>
          <cell r="F124" t="str">
            <v>1050</v>
          </cell>
          <cell r="H124">
            <v>0</v>
          </cell>
          <cell r="I124">
            <v>0</v>
          </cell>
          <cell r="J124">
            <v>0</v>
          </cell>
          <cell r="K124">
            <v>0</v>
          </cell>
          <cell r="O124">
            <v>0</v>
          </cell>
        </row>
        <row r="125">
          <cell r="A125" t="str">
            <v>1060</v>
          </cell>
          <cell r="C125" t="str">
            <v>*</v>
          </cell>
          <cell r="D125" t="str">
            <v>2.4.6.</v>
          </cell>
          <cell r="E125" t="str">
            <v>Витрати на сторожову та пожежну охорону</v>
          </cell>
          <cell r="F125" t="str">
            <v>1060</v>
          </cell>
          <cell r="H125">
            <v>0</v>
          </cell>
          <cell r="I125">
            <v>0</v>
          </cell>
          <cell r="J125">
            <v>0</v>
          </cell>
          <cell r="K125">
            <v>0</v>
          </cell>
          <cell r="O125">
            <v>0</v>
          </cell>
        </row>
        <row r="126">
          <cell r="A126" t="str">
            <v>1070</v>
          </cell>
          <cell r="C126" t="str">
            <v>*</v>
          </cell>
          <cell r="D126" t="str">
            <v>2.4.7.</v>
          </cell>
          <cell r="E126" t="str">
            <v>Ремонт основних засобів загальногоспод. використання підрядним способом (рахунок 920/02)</v>
          </cell>
          <cell r="F126" t="str">
            <v>1070</v>
          </cell>
          <cell r="H126">
            <v>0</v>
          </cell>
          <cell r="I126">
            <v>0</v>
          </cell>
          <cell r="J126">
            <v>0</v>
          </cell>
          <cell r="K126">
            <v>0</v>
          </cell>
          <cell r="O126">
            <v>0</v>
          </cell>
        </row>
        <row r="127">
          <cell r="A127" t="str">
            <v>1071</v>
          </cell>
          <cell r="C127" t="str">
            <v>*</v>
          </cell>
          <cell r="D127" t="str">
            <v>2.4.10.</v>
          </cell>
          <cell r="E127" t="str">
            <v>Ремонт основних засобів загальногоспод. використання госп.способом (рахунок 920/03)</v>
          </cell>
          <cell r="F127" t="str">
            <v>1071</v>
          </cell>
          <cell r="H127">
            <v>0</v>
          </cell>
          <cell r="I127">
            <v>0</v>
          </cell>
          <cell r="J127">
            <v>0</v>
          </cell>
          <cell r="K127">
            <v>0</v>
          </cell>
          <cell r="O127">
            <v>0</v>
          </cell>
        </row>
        <row r="128">
          <cell r="A128" t="str">
            <v>1072</v>
          </cell>
          <cell r="C128" t="str">
            <v>*</v>
          </cell>
          <cell r="D128" t="str">
            <v>2.4.11.</v>
          </cell>
          <cell r="E128" t="str">
            <v>Ремонт малоцінних необоротних активів</v>
          </cell>
          <cell r="F128" t="str">
            <v>1072</v>
          </cell>
          <cell r="H128">
            <v>0</v>
          </cell>
          <cell r="I128">
            <v>0</v>
          </cell>
          <cell r="J128">
            <v>0</v>
          </cell>
          <cell r="K128">
            <v>0</v>
          </cell>
          <cell r="O128">
            <v>0</v>
          </cell>
        </row>
        <row r="129">
          <cell r="A129" t="str">
            <v>1080</v>
          </cell>
          <cell r="C129" t="str">
            <v>*</v>
          </cell>
          <cell r="D129" t="str">
            <v>2.4.8.</v>
          </cell>
          <cell r="E129" t="str">
            <v>Витратині матеріали</v>
          </cell>
          <cell r="F129" t="str">
            <v>1080</v>
          </cell>
          <cell r="H129">
            <v>0</v>
          </cell>
          <cell r="I129">
            <v>0</v>
          </cell>
          <cell r="J129">
            <v>0</v>
          </cell>
          <cell r="K129">
            <v>0</v>
          </cell>
          <cell r="O129">
            <v>0</v>
          </cell>
        </row>
        <row r="130">
          <cell r="A130" t="str">
            <v>1090</v>
          </cell>
          <cell r="C130" t="str">
            <v>*</v>
          </cell>
          <cell r="D130" t="str">
            <v>2.4.9.</v>
          </cell>
          <cell r="E130" t="str">
            <v>Інше утримання приміщень</v>
          </cell>
          <cell r="F130" t="str">
            <v>1090</v>
          </cell>
          <cell r="H130">
            <v>0</v>
          </cell>
          <cell r="I130">
            <v>0</v>
          </cell>
          <cell r="J130">
            <v>0</v>
          </cell>
          <cell r="K130">
            <v>0</v>
          </cell>
          <cell r="O130">
            <v>0</v>
          </cell>
        </row>
        <row r="131">
          <cell r="A131" t="str">
            <v>1100</v>
          </cell>
          <cell r="B131" t="str">
            <v>О</v>
          </cell>
          <cell r="C131" t="str">
            <v>*</v>
          </cell>
          <cell r="D131" t="str">
            <v>2.5.</v>
          </cell>
          <cell r="E131" t="str">
            <v>Винагороди за професійні послуги в т.ч.</v>
          </cell>
          <cell r="F131" t="str">
            <v>1100</v>
          </cell>
          <cell r="G131">
            <v>5.9</v>
          </cell>
          <cell r="H131">
            <v>9</v>
          </cell>
          <cell r="I131">
            <v>0</v>
          </cell>
          <cell r="J131">
            <v>9</v>
          </cell>
          <cell r="K131">
            <v>6</v>
          </cell>
          <cell r="L131">
            <v>5.2</v>
          </cell>
          <cell r="M131">
            <v>9</v>
          </cell>
          <cell r="N131">
            <v>9</v>
          </cell>
          <cell r="O131">
            <v>9</v>
          </cell>
          <cell r="P131">
            <v>3</v>
          </cell>
          <cell r="Q131">
            <v>2</v>
          </cell>
          <cell r="R131">
            <v>2</v>
          </cell>
          <cell r="S131">
            <v>2</v>
          </cell>
        </row>
        <row r="132">
          <cell r="A132" t="str">
            <v>1110</v>
          </cell>
          <cell r="B132" t="str">
            <v>Е</v>
          </cell>
          <cell r="C132" t="str">
            <v>*</v>
          </cell>
          <cell r="D132" t="str">
            <v>2.5.1.</v>
          </cell>
          <cell r="E132" t="str">
            <v>Юридичні, аудиторські,експертні послуги тощо</v>
          </cell>
          <cell r="F132" t="str">
            <v>1110</v>
          </cell>
          <cell r="G132">
            <v>5.9</v>
          </cell>
          <cell r="H132">
            <v>9</v>
          </cell>
          <cell r="I132">
            <v>0</v>
          </cell>
          <cell r="J132">
            <v>9</v>
          </cell>
          <cell r="K132">
            <v>6</v>
          </cell>
          <cell r="L132">
            <v>5.2</v>
          </cell>
          <cell r="M132">
            <v>9</v>
          </cell>
          <cell r="N132">
            <v>9</v>
          </cell>
          <cell r="O132">
            <v>9</v>
          </cell>
          <cell r="P132">
            <v>3</v>
          </cell>
          <cell r="Q132">
            <v>2</v>
          </cell>
          <cell r="R132">
            <v>2</v>
          </cell>
          <cell r="S132">
            <v>2</v>
          </cell>
        </row>
        <row r="133">
          <cell r="A133" t="str">
            <v>1111</v>
          </cell>
          <cell r="B133" t="str">
            <v>Е</v>
          </cell>
          <cell r="C133" t="str">
            <v>*</v>
          </cell>
          <cell r="D133" t="str">
            <v>2.5.2.</v>
          </cell>
          <cell r="E133" t="str">
            <v xml:space="preserve">Інше </v>
          </cell>
          <cell r="F133" t="str">
            <v>1111</v>
          </cell>
          <cell r="G133">
            <v>0</v>
          </cell>
          <cell r="H133">
            <v>0</v>
          </cell>
          <cell r="I133">
            <v>0</v>
          </cell>
          <cell r="J133">
            <v>0</v>
          </cell>
          <cell r="K133">
            <v>0</v>
          </cell>
          <cell r="L133">
            <v>0</v>
          </cell>
          <cell r="O133">
            <v>0</v>
          </cell>
        </row>
        <row r="134">
          <cell r="A134" t="str">
            <v>1120</v>
          </cell>
          <cell r="C134" t="str">
            <v>*</v>
          </cell>
          <cell r="D134" t="str">
            <v>2.6.</v>
          </cell>
          <cell r="E134" t="str">
            <v>Витрати на зв'язок (поштові, телеграфні, телефонні, факс тощо)</v>
          </cell>
          <cell r="F134" t="str">
            <v>1120</v>
          </cell>
          <cell r="G134">
            <v>0</v>
          </cell>
          <cell r="H134">
            <v>0</v>
          </cell>
          <cell r="I134">
            <v>0</v>
          </cell>
          <cell r="J134">
            <v>0</v>
          </cell>
          <cell r="K134">
            <v>0</v>
          </cell>
          <cell r="L134">
            <v>0</v>
          </cell>
          <cell r="O134">
            <v>0</v>
          </cell>
        </row>
        <row r="135">
          <cell r="A135" t="str">
            <v>1130</v>
          </cell>
          <cell r="C135" t="str">
            <v>*</v>
          </cell>
          <cell r="D135" t="str">
            <v>2.7.</v>
          </cell>
          <cell r="E135" t="str">
            <v>Амортизація основних засобів загальногосподарського призначення</v>
          </cell>
          <cell r="F135" t="str">
            <v>1130</v>
          </cell>
          <cell r="G135">
            <v>0</v>
          </cell>
          <cell r="H135">
            <v>0</v>
          </cell>
          <cell r="I135">
            <v>0</v>
          </cell>
          <cell r="J135">
            <v>0</v>
          </cell>
          <cell r="K135">
            <v>0</v>
          </cell>
          <cell r="L135">
            <v>0</v>
          </cell>
          <cell r="O135">
            <v>0</v>
          </cell>
        </row>
        <row r="136">
          <cell r="A136" t="str">
            <v>1140</v>
          </cell>
          <cell r="C136" t="str">
            <v>*</v>
          </cell>
          <cell r="D136" t="str">
            <v>2.8.</v>
          </cell>
          <cell r="E136" t="str">
            <v>Амортизація інших необоротних матеріальних активів</v>
          </cell>
          <cell r="F136" t="str">
            <v>1140</v>
          </cell>
          <cell r="G136">
            <v>0</v>
          </cell>
          <cell r="H136">
            <v>0</v>
          </cell>
          <cell r="I136">
            <v>0</v>
          </cell>
          <cell r="J136">
            <v>0</v>
          </cell>
          <cell r="K136">
            <v>0</v>
          </cell>
          <cell r="L136">
            <v>0</v>
          </cell>
          <cell r="O136">
            <v>0</v>
          </cell>
        </row>
        <row r="137">
          <cell r="A137" t="str">
            <v>1150</v>
          </cell>
          <cell r="C137" t="str">
            <v>*</v>
          </cell>
          <cell r="D137" t="str">
            <v>2.9.</v>
          </cell>
          <cell r="E137" t="str">
            <v>Амортизація нематеріальних активів загальногосподарського призначення</v>
          </cell>
          <cell r="F137" t="str">
            <v>1150</v>
          </cell>
          <cell r="G137">
            <v>0</v>
          </cell>
          <cell r="H137">
            <v>0</v>
          </cell>
          <cell r="I137">
            <v>0</v>
          </cell>
          <cell r="J137">
            <v>0</v>
          </cell>
          <cell r="K137">
            <v>0</v>
          </cell>
          <cell r="L137">
            <v>0</v>
          </cell>
          <cell r="O137">
            <v>0</v>
          </cell>
        </row>
        <row r="138">
          <cell r="A138" t="str">
            <v>1160</v>
          </cell>
          <cell r="C138" t="str">
            <v>*</v>
          </cell>
          <cell r="D138" t="str">
            <v>2.10.</v>
          </cell>
          <cell r="E138" t="str">
            <v>Витрати на врегулювання спорів у судових органах</v>
          </cell>
          <cell r="F138" t="str">
            <v>1160</v>
          </cell>
          <cell r="G138">
            <v>0</v>
          </cell>
          <cell r="H138">
            <v>0</v>
          </cell>
          <cell r="I138">
            <v>0</v>
          </cell>
          <cell r="J138">
            <v>0</v>
          </cell>
          <cell r="K138">
            <v>0</v>
          </cell>
          <cell r="L138">
            <v>0</v>
          </cell>
          <cell r="O138">
            <v>0</v>
          </cell>
        </row>
        <row r="139">
          <cell r="A139" t="str">
            <v>1170</v>
          </cell>
          <cell r="C139" t="str">
            <v>*</v>
          </cell>
          <cell r="D139" t="str">
            <v>2.11.</v>
          </cell>
          <cell r="E139" t="str">
            <v>Плата за розрахунково-касове обслуговування та інші послуги банків</v>
          </cell>
          <cell r="F139" t="str">
            <v>1170</v>
          </cell>
          <cell r="G139">
            <v>0</v>
          </cell>
          <cell r="H139">
            <v>0</v>
          </cell>
          <cell r="I139">
            <v>0</v>
          </cell>
          <cell r="J139">
            <v>0</v>
          </cell>
          <cell r="K139">
            <v>0</v>
          </cell>
          <cell r="L139">
            <v>0</v>
          </cell>
          <cell r="O139">
            <v>0</v>
          </cell>
        </row>
        <row r="140">
          <cell r="A140" t="str">
            <v>1180</v>
          </cell>
          <cell r="C140" t="str">
            <v>*</v>
          </cell>
          <cell r="D140" t="str">
            <v>2.12.</v>
          </cell>
          <cell r="E140" t="str">
            <v>Інші витрати загальногосподарського призначення, в т.ч.</v>
          </cell>
          <cell r="F140" t="str">
            <v>1180</v>
          </cell>
          <cell r="G140">
            <v>0</v>
          </cell>
          <cell r="H140">
            <v>0</v>
          </cell>
          <cell r="I140">
            <v>0</v>
          </cell>
          <cell r="J140">
            <v>0</v>
          </cell>
          <cell r="K140">
            <v>0</v>
          </cell>
          <cell r="L140">
            <v>0</v>
          </cell>
          <cell r="M140">
            <v>0</v>
          </cell>
          <cell r="N140">
            <v>0</v>
          </cell>
          <cell r="O140">
            <v>0</v>
          </cell>
          <cell r="P140">
            <v>0</v>
          </cell>
          <cell r="Q140">
            <v>0</v>
          </cell>
          <cell r="R140">
            <v>0</v>
          </cell>
          <cell r="S140">
            <v>0</v>
          </cell>
        </row>
        <row r="141">
          <cell r="A141" t="str">
            <v>1190</v>
          </cell>
          <cell r="C141" t="str">
            <v>*</v>
          </cell>
          <cell r="D141" t="str">
            <v>2.12.1.</v>
          </cell>
          <cell r="E141" t="str">
            <v>Канцелярські та типографські, рекламні видання та об'яви</v>
          </cell>
          <cell r="F141" t="str">
            <v>1190</v>
          </cell>
          <cell r="H141">
            <v>0</v>
          </cell>
          <cell r="I141">
            <v>0</v>
          </cell>
          <cell r="J141">
            <v>0</v>
          </cell>
          <cell r="K141">
            <v>0</v>
          </cell>
          <cell r="O141">
            <v>0</v>
          </cell>
        </row>
        <row r="142">
          <cell r="A142" t="str">
            <v>1200</v>
          </cell>
          <cell r="C142" t="str">
            <v>*</v>
          </cell>
          <cell r="D142" t="str">
            <v>2.12.2.</v>
          </cell>
          <cell r="E142" t="str">
            <v>Підготовка та перепідготовка кадрів</v>
          </cell>
          <cell r="F142" t="str">
            <v>1200</v>
          </cell>
          <cell r="H142">
            <v>0</v>
          </cell>
          <cell r="I142">
            <v>0</v>
          </cell>
          <cell r="J142">
            <v>0</v>
          </cell>
          <cell r="K142">
            <v>0</v>
          </cell>
          <cell r="O142">
            <v>0</v>
          </cell>
        </row>
        <row r="143">
          <cell r="A143" t="str">
            <v>1210</v>
          </cell>
          <cell r="C143" t="str">
            <v>*</v>
          </cell>
          <cell r="D143" t="str">
            <v>2.12.3.</v>
          </cell>
          <cell r="E143" t="str">
            <v>Інформаційно-обчислювальні послуги</v>
          </cell>
          <cell r="F143" t="str">
            <v>1210</v>
          </cell>
          <cell r="H143">
            <v>0</v>
          </cell>
          <cell r="I143">
            <v>0</v>
          </cell>
          <cell r="J143">
            <v>0</v>
          </cell>
          <cell r="K143">
            <v>0</v>
          </cell>
          <cell r="O143">
            <v>0</v>
          </cell>
        </row>
        <row r="144">
          <cell r="A144" t="str">
            <v>1220</v>
          </cell>
          <cell r="C144" t="str">
            <v>*</v>
          </cell>
          <cell r="D144" t="str">
            <v>2.12.5.</v>
          </cell>
          <cell r="E144" t="str">
            <v>Підписка, техлітература</v>
          </cell>
          <cell r="F144" t="str">
            <v>1220</v>
          </cell>
          <cell r="H144">
            <v>0</v>
          </cell>
          <cell r="I144">
            <v>0</v>
          </cell>
          <cell r="J144">
            <v>0</v>
          </cell>
          <cell r="K144">
            <v>0</v>
          </cell>
          <cell r="O144">
            <v>0</v>
          </cell>
        </row>
        <row r="145">
          <cell r="A145" t="str">
            <v>1230</v>
          </cell>
          <cell r="C145" t="str">
            <v>*</v>
          </cell>
          <cell r="D145" t="str">
            <v>2.12.6.</v>
          </cell>
          <cell r="E145" t="str">
            <v>Послуги автотранспорту</v>
          </cell>
          <cell r="F145" t="str">
            <v>1230</v>
          </cell>
          <cell r="H145">
            <v>0</v>
          </cell>
          <cell r="I145">
            <v>0</v>
          </cell>
          <cell r="J145">
            <v>0</v>
          </cell>
          <cell r="K145">
            <v>0</v>
          </cell>
          <cell r="O145">
            <v>0</v>
          </cell>
        </row>
        <row r="146">
          <cell r="A146" t="str">
            <v>1240</v>
          </cell>
          <cell r="C146" t="str">
            <v>*</v>
          </cell>
          <cell r="D146" t="str">
            <v>2.12.7.</v>
          </cell>
          <cell r="E146" t="str">
            <v>Витрати на цивільну оборону</v>
          </cell>
          <cell r="F146" t="str">
            <v>1240</v>
          </cell>
          <cell r="H146">
            <v>0</v>
          </cell>
          <cell r="I146">
            <v>0</v>
          </cell>
          <cell r="J146">
            <v>0</v>
          </cell>
          <cell r="K146">
            <v>0</v>
          </cell>
          <cell r="O146">
            <v>0</v>
          </cell>
        </row>
        <row r="147">
          <cell r="A147" t="str">
            <v>1250</v>
          </cell>
          <cell r="C147" t="str">
            <v>*</v>
          </cell>
          <cell r="D147" t="str">
            <v>2.12.8.</v>
          </cell>
          <cell r="E147" t="str">
            <v xml:space="preserve">Матеріали на експлуатацію </v>
          </cell>
          <cell r="F147" t="str">
            <v>1250</v>
          </cell>
          <cell r="H147">
            <v>0</v>
          </cell>
          <cell r="I147">
            <v>0</v>
          </cell>
          <cell r="J147">
            <v>0</v>
          </cell>
          <cell r="K147">
            <v>0</v>
          </cell>
          <cell r="O147">
            <v>0</v>
          </cell>
        </row>
        <row r="148">
          <cell r="A148" t="str">
            <v>1260</v>
          </cell>
          <cell r="C148" t="str">
            <v>*</v>
          </cell>
          <cell r="D148" t="str">
            <v>2.12.9.</v>
          </cell>
          <cell r="E148" t="str">
            <v>Плата за землю</v>
          </cell>
          <cell r="F148" t="str">
            <v>1260</v>
          </cell>
          <cell r="H148">
            <v>0</v>
          </cell>
          <cell r="I148">
            <v>0</v>
          </cell>
          <cell r="J148">
            <v>0</v>
          </cell>
          <cell r="K148">
            <v>0</v>
          </cell>
          <cell r="O148">
            <v>0</v>
          </cell>
        </row>
        <row r="149">
          <cell r="A149" t="str">
            <v>1270</v>
          </cell>
          <cell r="C149" t="str">
            <v>*</v>
          </cell>
          <cell r="D149" t="str">
            <v>2.12.10.</v>
          </cell>
          <cell r="E149" t="str">
            <v>Комунальний податок</v>
          </cell>
          <cell r="F149" t="str">
            <v>1270</v>
          </cell>
          <cell r="H149">
            <v>0</v>
          </cell>
          <cell r="I149">
            <v>0</v>
          </cell>
          <cell r="J149">
            <v>0</v>
          </cell>
          <cell r="K149">
            <v>0</v>
          </cell>
          <cell r="O149">
            <v>0</v>
          </cell>
        </row>
        <row r="150">
          <cell r="A150" t="str">
            <v>1280</v>
          </cell>
          <cell r="C150" t="str">
            <v>*</v>
          </cell>
          <cell r="D150" t="str">
            <v>2.12.11.</v>
          </cell>
          <cell r="E150" t="str">
            <v>Податок з власників транспортних засобів</v>
          </cell>
          <cell r="F150" t="str">
            <v>1280</v>
          </cell>
          <cell r="H150">
            <v>0</v>
          </cell>
          <cell r="I150">
            <v>0</v>
          </cell>
          <cell r="J150">
            <v>0</v>
          </cell>
          <cell r="K150">
            <v>0</v>
          </cell>
          <cell r="O150">
            <v>0</v>
          </cell>
        </row>
        <row r="151">
          <cell r="A151" t="str">
            <v>1281</v>
          </cell>
          <cell r="C151" t="str">
            <v>*</v>
          </cell>
          <cell r="D151" t="str">
            <v>2.12.12.</v>
          </cell>
          <cell r="E151" t="str">
            <v>Плата за ліцензію</v>
          </cell>
          <cell r="F151" t="str">
            <v>1281</v>
          </cell>
          <cell r="H151">
            <v>0</v>
          </cell>
          <cell r="I151">
            <v>0</v>
          </cell>
          <cell r="J151">
            <v>0</v>
          </cell>
          <cell r="K151">
            <v>0</v>
          </cell>
          <cell r="O151">
            <v>0</v>
          </cell>
        </row>
        <row r="152">
          <cell r="A152" t="str">
            <v>1282</v>
          </cell>
          <cell r="C152" t="str">
            <v>*</v>
          </cell>
          <cell r="D152" t="str">
            <v>2.12.12.1.</v>
          </cell>
          <cell r="E152" t="str">
            <v>Державне мито</v>
          </cell>
          <cell r="F152" t="str">
            <v>1282</v>
          </cell>
          <cell r="H152">
            <v>0</v>
          </cell>
          <cell r="I152">
            <v>0</v>
          </cell>
          <cell r="J152">
            <v>0</v>
          </cell>
          <cell r="K152">
            <v>0</v>
          </cell>
          <cell r="O152">
            <v>0</v>
          </cell>
        </row>
        <row r="153">
          <cell r="A153" t="str">
            <v>1290</v>
          </cell>
          <cell r="C153" t="str">
            <v>*</v>
          </cell>
          <cell r="D153" t="str">
            <v>2.12.13.</v>
          </cell>
          <cell r="E153" t="str">
            <v>Інші</v>
          </cell>
          <cell r="F153" t="str">
            <v>1290</v>
          </cell>
          <cell r="H153">
            <v>0</v>
          </cell>
          <cell r="I153">
            <v>0</v>
          </cell>
          <cell r="J153">
            <v>0</v>
          </cell>
          <cell r="K153">
            <v>0</v>
          </cell>
          <cell r="O153">
            <v>0</v>
          </cell>
        </row>
        <row r="154">
          <cell r="A154" t="str">
            <v>1700</v>
          </cell>
          <cell r="B154" t="str">
            <v>О</v>
          </cell>
          <cell r="C154" t="str">
            <v>*</v>
          </cell>
          <cell r="D154" t="str">
            <v>4.</v>
          </cell>
          <cell r="E154" t="str">
            <v>Інші витрати операційної діяльності - рахунок 94</v>
          </cell>
          <cell r="F154" t="str">
            <v>1700</v>
          </cell>
          <cell r="G154">
            <v>604.20000000000005</v>
          </cell>
          <cell r="H154">
            <v>292.10000000000002</v>
          </cell>
          <cell r="I154">
            <v>34</v>
          </cell>
          <cell r="J154">
            <v>326.10000000000002</v>
          </cell>
          <cell r="K154">
            <v>319</v>
          </cell>
          <cell r="L154">
            <v>316.60000000000002</v>
          </cell>
          <cell r="M154">
            <v>377.5</v>
          </cell>
          <cell r="N154">
            <v>407.6</v>
          </cell>
          <cell r="O154">
            <v>218.8</v>
          </cell>
          <cell r="P154">
            <v>56.4</v>
          </cell>
          <cell r="Q154">
            <v>53.2</v>
          </cell>
          <cell r="R154">
            <v>53.5</v>
          </cell>
          <cell r="S154">
            <v>55.7</v>
          </cell>
        </row>
        <row r="155">
          <cell r="A155" t="str">
            <v>1701</v>
          </cell>
          <cell r="B155" t="str">
            <v>С</v>
          </cell>
          <cell r="C155" t="str">
            <v>*</v>
          </cell>
          <cell r="D155" t="str">
            <v>4.1</v>
          </cell>
          <cell r="E155" t="str">
            <v>Дослідження та розробки відповідно до П(С)БО 8 (рах.941)</v>
          </cell>
          <cell r="F155" t="str">
            <v>1701</v>
          </cell>
          <cell r="G155">
            <v>0</v>
          </cell>
          <cell r="H155">
            <v>0</v>
          </cell>
          <cell r="I155">
            <v>0</v>
          </cell>
          <cell r="J155">
            <v>0</v>
          </cell>
          <cell r="K155">
            <v>0</v>
          </cell>
          <cell r="L155">
            <v>0</v>
          </cell>
          <cell r="O155">
            <v>0</v>
          </cell>
        </row>
        <row r="156">
          <cell r="A156" t="str">
            <v>1702</v>
          </cell>
          <cell r="B156" t="str">
            <v>С</v>
          </cell>
          <cell r="C156" t="str">
            <v>*</v>
          </cell>
          <cell r="D156" t="str">
            <v>4.2</v>
          </cell>
          <cell r="E156" t="str">
            <v>Собівартість реалізованої іноземної валюти (рах.942)</v>
          </cell>
          <cell r="F156" t="str">
            <v>1702</v>
          </cell>
          <cell r="G156">
            <v>0</v>
          </cell>
          <cell r="H156">
            <v>0</v>
          </cell>
          <cell r="I156">
            <v>0</v>
          </cell>
          <cell r="J156">
            <v>0</v>
          </cell>
          <cell r="K156">
            <v>0</v>
          </cell>
          <cell r="L156">
            <v>0</v>
          </cell>
          <cell r="O156">
            <v>0</v>
          </cell>
        </row>
        <row r="157">
          <cell r="A157" t="str">
            <v>1714</v>
          </cell>
          <cell r="B157" t="str">
            <v>О</v>
          </cell>
          <cell r="C157" t="str">
            <v>*</v>
          </cell>
          <cell r="D157" t="str">
            <v>4.3</v>
          </cell>
          <cell r="E157" t="str">
            <v>Собівартість реалізованих виробничих запасів (рах.943)</v>
          </cell>
          <cell r="F157" t="str">
            <v>1714</v>
          </cell>
          <cell r="G157">
            <v>1</v>
          </cell>
          <cell r="H157">
            <v>0</v>
          </cell>
          <cell r="I157">
            <v>0</v>
          </cell>
          <cell r="J157">
            <v>0</v>
          </cell>
          <cell r="K157">
            <v>0</v>
          </cell>
          <cell r="L157">
            <v>0.1</v>
          </cell>
          <cell r="N157">
            <v>0.1</v>
          </cell>
          <cell r="O157">
            <v>0</v>
          </cell>
        </row>
        <row r="158">
          <cell r="A158" t="str">
            <v>1703</v>
          </cell>
          <cell r="B158" t="str">
            <v>С</v>
          </cell>
          <cell r="C158" t="str">
            <v>*</v>
          </cell>
          <cell r="D158" t="str">
            <v>4.3.1</v>
          </cell>
          <cell r="E158" t="str">
            <v>Собівартість реалізованих виробничих запасів (рах.943 00)</v>
          </cell>
          <cell r="F158" t="str">
            <v>1703</v>
          </cell>
          <cell r="G158">
            <v>0</v>
          </cell>
          <cell r="H158">
            <v>0</v>
          </cell>
          <cell r="I158">
            <v>0</v>
          </cell>
          <cell r="J158">
            <v>0</v>
          </cell>
          <cell r="K158">
            <v>0</v>
          </cell>
          <cell r="L158">
            <v>0</v>
          </cell>
          <cell r="O158">
            <v>0</v>
          </cell>
        </row>
        <row r="159">
          <cell r="A159" t="str">
            <v>1713</v>
          </cell>
          <cell r="B159" t="str">
            <v>С</v>
          </cell>
          <cell r="C159" t="str">
            <v>*</v>
          </cell>
          <cell r="D159" t="str">
            <v>4.3.2</v>
          </cell>
          <cell r="E159" t="str">
            <v>Собівартість реалізованого металобрухту (рах.943 01)</v>
          </cell>
          <cell r="F159" t="str">
            <v>1713</v>
          </cell>
          <cell r="G159">
            <v>0</v>
          </cell>
          <cell r="H159">
            <v>0</v>
          </cell>
          <cell r="I159">
            <v>0</v>
          </cell>
          <cell r="J159">
            <v>0</v>
          </cell>
          <cell r="K159">
            <v>0</v>
          </cell>
          <cell r="L159">
            <v>0</v>
          </cell>
          <cell r="O159">
            <v>0</v>
          </cell>
        </row>
        <row r="160">
          <cell r="A160" t="str">
            <v>1715</v>
          </cell>
          <cell r="B160" t="str">
            <v>С</v>
          </cell>
          <cell r="C160" t="str">
            <v>*</v>
          </cell>
          <cell r="E160" t="str">
            <v>Собівартість реалізованих виробничих запасів  в компанії  (рах.943 02)</v>
          </cell>
          <cell r="F160" t="str">
            <v>1715</v>
          </cell>
          <cell r="G160">
            <v>0</v>
          </cell>
          <cell r="H160">
            <v>0</v>
          </cell>
          <cell r="I160">
            <v>0</v>
          </cell>
          <cell r="J160">
            <v>0</v>
          </cell>
          <cell r="K160">
            <v>0</v>
          </cell>
          <cell r="L160">
            <v>0.1</v>
          </cell>
          <cell r="N160">
            <v>0.1</v>
          </cell>
        </row>
        <row r="161">
          <cell r="A161" t="str">
            <v>1716</v>
          </cell>
          <cell r="B161" t="str">
            <v>С</v>
          </cell>
          <cell r="C161" t="str">
            <v>*</v>
          </cell>
          <cell r="D161" t="str">
            <v>4.3.3</v>
          </cell>
          <cell r="E161" t="str">
            <v>Собівартість реалізованих виробничих запасів  на сторону  (рах.943 03)</v>
          </cell>
          <cell r="F161" t="str">
            <v>1716</v>
          </cell>
          <cell r="G161">
            <v>1</v>
          </cell>
          <cell r="H161">
            <v>0</v>
          </cell>
          <cell r="I161">
            <v>0</v>
          </cell>
          <cell r="J161">
            <v>0</v>
          </cell>
          <cell r="K161">
            <v>0</v>
          </cell>
          <cell r="L161">
            <v>0</v>
          </cell>
          <cell r="O161">
            <v>0</v>
          </cell>
        </row>
        <row r="162">
          <cell r="A162" t="str">
            <v>1704</v>
          </cell>
          <cell r="B162" t="str">
            <v>С</v>
          </cell>
          <cell r="C162" t="str">
            <v>*</v>
          </cell>
          <cell r="D162" t="str">
            <v>4.4</v>
          </cell>
          <cell r="E162" t="str">
            <v>Безнадійна дебіт.заборг.та відрахування до резерву сумнівних боргів (рах. 944)</v>
          </cell>
          <cell r="F162" t="str">
            <v>1704</v>
          </cell>
          <cell r="G162">
            <v>121.1</v>
          </cell>
          <cell r="H162">
            <v>0</v>
          </cell>
          <cell r="I162">
            <v>0</v>
          </cell>
          <cell r="J162">
            <v>0</v>
          </cell>
          <cell r="K162">
            <v>0</v>
          </cell>
          <cell r="L162">
            <v>0</v>
          </cell>
          <cell r="O162">
            <v>0</v>
          </cell>
        </row>
        <row r="163">
          <cell r="A163" t="str">
            <v>1705</v>
          </cell>
          <cell r="B163" t="str">
            <v>С</v>
          </cell>
          <cell r="C163" t="str">
            <v>*</v>
          </cell>
          <cell r="D163" t="str">
            <v>4.5</v>
          </cell>
          <cell r="E163" t="str">
            <v>Втрати від операційної курсової різниці (рах. 945)</v>
          </cell>
          <cell r="F163" t="str">
            <v>1705</v>
          </cell>
          <cell r="G163">
            <v>0</v>
          </cell>
          <cell r="H163">
            <v>0</v>
          </cell>
          <cell r="I163">
            <v>0</v>
          </cell>
          <cell r="J163">
            <v>0</v>
          </cell>
          <cell r="K163">
            <v>0</v>
          </cell>
          <cell r="L163">
            <v>5.2</v>
          </cell>
          <cell r="N163">
            <v>5.2</v>
          </cell>
          <cell r="O163">
            <v>0</v>
          </cell>
        </row>
        <row r="164">
          <cell r="A164" t="str">
            <v>1708</v>
          </cell>
          <cell r="B164" t="str">
            <v>С</v>
          </cell>
          <cell r="C164" t="str">
            <v>*</v>
          </cell>
          <cell r="D164" t="str">
            <v>4.6</v>
          </cell>
          <cell r="E164" t="str">
            <v>Втрати від знецінення товарів (рах.946)</v>
          </cell>
          <cell r="F164" t="str">
            <v>1708</v>
          </cell>
          <cell r="G164">
            <v>12.7</v>
          </cell>
          <cell r="H164">
            <v>0</v>
          </cell>
          <cell r="I164">
            <v>0</v>
          </cell>
          <cell r="J164">
            <v>0</v>
          </cell>
          <cell r="K164">
            <v>0</v>
          </cell>
          <cell r="L164">
            <v>0</v>
          </cell>
          <cell r="O164">
            <v>0</v>
          </cell>
        </row>
        <row r="165">
          <cell r="A165" t="str">
            <v>1709</v>
          </cell>
          <cell r="B165" t="str">
            <v>С</v>
          </cell>
          <cell r="C165" t="str">
            <v>*</v>
          </cell>
          <cell r="D165" t="str">
            <v>4.7</v>
          </cell>
          <cell r="E165" t="str">
            <v>Нестачі і втрати від псування цінностей (рах. 947)</v>
          </cell>
          <cell r="F165" t="str">
            <v>1709</v>
          </cell>
          <cell r="G165">
            <v>1.7</v>
          </cell>
          <cell r="H165">
            <v>0</v>
          </cell>
          <cell r="I165">
            <v>0</v>
          </cell>
          <cell r="J165">
            <v>0</v>
          </cell>
          <cell r="K165">
            <v>0</v>
          </cell>
          <cell r="L165">
            <v>0</v>
          </cell>
          <cell r="O165">
            <v>0</v>
          </cell>
        </row>
        <row r="166">
          <cell r="A166" t="str">
            <v>1712</v>
          </cell>
          <cell r="B166" t="str">
            <v>С</v>
          </cell>
          <cell r="C166" t="str">
            <v>*</v>
          </cell>
          <cell r="D166" t="str">
            <v>4.8</v>
          </cell>
          <cell r="E166" t="str">
            <v>Визнані штрафи, пені, неустойки (рах. 948)</v>
          </cell>
          <cell r="F166" t="str">
            <v>1712</v>
          </cell>
          <cell r="G166">
            <v>2.1</v>
          </cell>
          <cell r="H166">
            <v>0</v>
          </cell>
          <cell r="I166">
            <v>0</v>
          </cell>
          <cell r="J166">
            <v>0</v>
          </cell>
          <cell r="K166">
            <v>0</v>
          </cell>
          <cell r="L166">
            <v>1.1000000000000001</v>
          </cell>
          <cell r="N166">
            <v>1.1000000000000001</v>
          </cell>
          <cell r="O166">
            <v>0</v>
          </cell>
        </row>
        <row r="167">
          <cell r="A167" t="str">
            <v>1711</v>
          </cell>
          <cell r="B167" t="str">
            <v>О</v>
          </cell>
          <cell r="C167" t="str">
            <v>*</v>
          </cell>
          <cell r="D167" t="str">
            <v>4.9.</v>
          </cell>
          <cell r="E167" t="str">
            <v>Інші витрати операційної діяльності - рахунок 949</v>
          </cell>
          <cell r="F167" t="str">
            <v>1711</v>
          </cell>
          <cell r="G167">
            <v>465.6</v>
          </cell>
          <cell r="H167">
            <v>292.10000000000002</v>
          </cell>
          <cell r="I167">
            <v>34</v>
          </cell>
          <cell r="J167">
            <v>326.10000000000002</v>
          </cell>
          <cell r="K167">
            <v>319</v>
          </cell>
          <cell r="L167">
            <v>310.2</v>
          </cell>
          <cell r="M167">
            <v>377.5</v>
          </cell>
          <cell r="N167">
            <v>401.2</v>
          </cell>
          <cell r="O167">
            <v>218.8</v>
          </cell>
          <cell r="P167">
            <v>56.4</v>
          </cell>
          <cell r="Q167">
            <v>53.2</v>
          </cell>
          <cell r="R167">
            <v>53.5</v>
          </cell>
          <cell r="S167">
            <v>55.7</v>
          </cell>
        </row>
        <row r="168">
          <cell r="A168" t="str">
            <v>1710</v>
          </cell>
          <cell r="B168" t="str">
            <v>С</v>
          </cell>
          <cell r="C168" t="str">
            <v>*</v>
          </cell>
          <cell r="D168" t="str">
            <v>4.9.1.</v>
          </cell>
          <cell r="E168" t="str">
            <v>Ремонт та технічне обслуговування невиробничих фондів</v>
          </cell>
          <cell r="F168" t="str">
            <v>1710</v>
          </cell>
          <cell r="G168">
            <v>7.6</v>
          </cell>
          <cell r="H168">
            <v>9</v>
          </cell>
          <cell r="I168">
            <v>0</v>
          </cell>
          <cell r="J168">
            <v>9</v>
          </cell>
          <cell r="K168">
            <v>10</v>
          </cell>
          <cell r="L168">
            <v>9.4</v>
          </cell>
          <cell r="M168">
            <v>10</v>
          </cell>
          <cell r="N168">
            <v>10</v>
          </cell>
          <cell r="O168">
            <v>10.3</v>
          </cell>
          <cell r="P168">
            <v>1.3</v>
          </cell>
          <cell r="Q168">
            <v>0.8</v>
          </cell>
          <cell r="R168">
            <v>7.5</v>
          </cell>
          <cell r="S168">
            <v>0.7</v>
          </cell>
        </row>
        <row r="169">
          <cell r="A169" t="str">
            <v>1720</v>
          </cell>
          <cell r="B169" t="str">
            <v>С</v>
          </cell>
          <cell r="C169" t="str">
            <v>*</v>
          </cell>
          <cell r="D169" t="str">
            <v>4.9.2.</v>
          </cell>
          <cell r="E169" t="str">
            <v>Амортизація невиробничих фондів</v>
          </cell>
          <cell r="F169" t="str">
            <v>1720</v>
          </cell>
          <cell r="G169">
            <v>26.3</v>
          </cell>
          <cell r="H169">
            <v>28</v>
          </cell>
          <cell r="I169">
            <v>0</v>
          </cell>
          <cell r="J169">
            <v>28</v>
          </cell>
          <cell r="K169">
            <v>36</v>
          </cell>
          <cell r="L169">
            <v>34.299999999999997</v>
          </cell>
          <cell r="M169">
            <v>41</v>
          </cell>
          <cell r="N169">
            <v>41</v>
          </cell>
          <cell r="O169">
            <v>30.1</v>
          </cell>
          <cell r="P169">
            <v>8.6999999999999993</v>
          </cell>
          <cell r="Q169">
            <v>7.8</v>
          </cell>
          <cell r="R169">
            <v>7.1</v>
          </cell>
          <cell r="S169">
            <v>6.5</v>
          </cell>
        </row>
        <row r="170">
          <cell r="A170" t="str">
            <v>1730</v>
          </cell>
          <cell r="B170" t="str">
            <v>О</v>
          </cell>
          <cell r="C170" t="str">
            <v>*</v>
          </cell>
          <cell r="D170" t="str">
            <v>4.9.3.</v>
          </cell>
          <cell r="E170" t="str">
            <v xml:space="preserve">Витрати на утримання об'єктів соціально-культурного призначення , в т.ч. </v>
          </cell>
          <cell r="F170" t="str">
            <v>1730</v>
          </cell>
          <cell r="G170">
            <v>85.2</v>
          </cell>
          <cell r="H170">
            <v>85</v>
          </cell>
          <cell r="I170">
            <v>0</v>
          </cell>
          <cell r="J170">
            <v>85</v>
          </cell>
          <cell r="K170">
            <v>70.2</v>
          </cell>
          <cell r="L170">
            <v>62.4</v>
          </cell>
          <cell r="M170">
            <v>74.5</v>
          </cell>
          <cell r="N170">
            <v>74.5</v>
          </cell>
          <cell r="O170">
            <v>79.099999999999994</v>
          </cell>
          <cell r="P170">
            <v>20.399999999999999</v>
          </cell>
          <cell r="Q170">
            <v>18.399999999999999</v>
          </cell>
          <cell r="R170">
            <v>18.899999999999999</v>
          </cell>
          <cell r="S170">
            <v>21.4</v>
          </cell>
        </row>
        <row r="171">
          <cell r="A171" t="str">
            <v>1740</v>
          </cell>
          <cell r="B171" t="str">
            <v>С</v>
          </cell>
          <cell r="C171" t="str">
            <v>*</v>
          </cell>
          <cell r="D171" t="str">
            <v>4.9.3.1.</v>
          </cell>
          <cell r="E171" t="str">
            <v>Утримання житлово-комунального господарства</v>
          </cell>
          <cell r="F171" t="str">
            <v>1740</v>
          </cell>
          <cell r="G171">
            <v>0</v>
          </cell>
          <cell r="H171">
            <v>0</v>
          </cell>
          <cell r="I171">
            <v>0</v>
          </cell>
          <cell r="J171">
            <v>0</v>
          </cell>
          <cell r="K171">
            <v>0</v>
          </cell>
          <cell r="L171">
            <v>0</v>
          </cell>
          <cell r="O171">
            <v>0</v>
          </cell>
        </row>
        <row r="172">
          <cell r="A172" t="str">
            <v>1750</v>
          </cell>
          <cell r="B172" t="str">
            <v>С</v>
          </cell>
          <cell r="C172" t="str">
            <v>*</v>
          </cell>
          <cell r="D172" t="str">
            <v>4.9.3.2.</v>
          </cell>
          <cell r="E172" t="str">
            <v>Утримання баз відпочинку (в т.ч. плата за землю)</v>
          </cell>
          <cell r="F172" t="str">
            <v>1750</v>
          </cell>
          <cell r="G172">
            <v>0</v>
          </cell>
          <cell r="H172">
            <v>0</v>
          </cell>
          <cell r="I172">
            <v>0</v>
          </cell>
          <cell r="J172">
            <v>0</v>
          </cell>
          <cell r="K172">
            <v>0</v>
          </cell>
          <cell r="L172">
            <v>0</v>
          </cell>
          <cell r="O172">
            <v>0</v>
          </cell>
        </row>
        <row r="173">
          <cell r="A173" t="str">
            <v>1760</v>
          </cell>
          <cell r="B173" t="str">
            <v>С</v>
          </cell>
          <cell r="C173" t="str">
            <v>*</v>
          </cell>
          <cell r="D173" t="str">
            <v>4.9.3.3.</v>
          </cell>
          <cell r="E173" t="str">
            <v>Витрати на їдальню</v>
          </cell>
          <cell r="F173" t="str">
            <v>1760</v>
          </cell>
          <cell r="G173">
            <v>0</v>
          </cell>
          <cell r="H173">
            <v>0</v>
          </cell>
          <cell r="I173">
            <v>0</v>
          </cell>
          <cell r="J173">
            <v>0</v>
          </cell>
          <cell r="K173">
            <v>0</v>
          </cell>
          <cell r="L173">
            <v>0</v>
          </cell>
          <cell r="O173">
            <v>0</v>
          </cell>
        </row>
        <row r="174">
          <cell r="A174" t="str">
            <v>1770</v>
          </cell>
          <cell r="B174" t="str">
            <v>С</v>
          </cell>
          <cell r="C174" t="str">
            <v>*</v>
          </cell>
          <cell r="D174" t="str">
            <v>4.9.3.4.</v>
          </cell>
          <cell r="E174" t="str">
            <v>Медичне обслуговування працівників (поліклініка)</v>
          </cell>
          <cell r="F174" t="str">
            <v>1770</v>
          </cell>
          <cell r="G174">
            <v>14.6</v>
          </cell>
          <cell r="H174">
            <v>0</v>
          </cell>
          <cell r="I174">
            <v>0</v>
          </cell>
          <cell r="J174">
            <v>0</v>
          </cell>
          <cell r="K174">
            <v>0</v>
          </cell>
          <cell r="L174">
            <v>0</v>
          </cell>
          <cell r="O174">
            <v>0</v>
          </cell>
        </row>
        <row r="175">
          <cell r="A175" t="str">
            <v>1771</v>
          </cell>
          <cell r="B175" t="str">
            <v>С</v>
          </cell>
          <cell r="C175" t="str">
            <v>*</v>
          </cell>
          <cell r="D175" t="str">
            <v>4.9.3.5.</v>
          </cell>
          <cell r="E175" t="str">
            <v xml:space="preserve">Медичне обслуговування працівників </v>
          </cell>
          <cell r="F175" t="str">
            <v>1771</v>
          </cell>
          <cell r="G175">
            <v>0</v>
          </cell>
          <cell r="H175">
            <v>0</v>
          </cell>
          <cell r="I175">
            <v>0</v>
          </cell>
          <cell r="J175">
            <v>0</v>
          </cell>
          <cell r="K175">
            <v>0</v>
          </cell>
          <cell r="L175">
            <v>0</v>
          </cell>
          <cell r="O175">
            <v>0</v>
          </cell>
        </row>
        <row r="176">
          <cell r="A176" t="str">
            <v>1780</v>
          </cell>
          <cell r="B176" t="str">
            <v>О</v>
          </cell>
          <cell r="C176" t="str">
            <v>*</v>
          </cell>
          <cell r="D176" t="str">
            <v>4.9.3.5.</v>
          </cell>
          <cell r="E176" t="str">
            <v>Утримання медпункту,  в т.ч.</v>
          </cell>
          <cell r="F176" t="str">
            <v>1780</v>
          </cell>
          <cell r="H176">
            <v>85</v>
          </cell>
          <cell r="I176">
            <v>0</v>
          </cell>
          <cell r="J176">
            <v>85</v>
          </cell>
          <cell r="M176">
            <v>74.5</v>
          </cell>
          <cell r="N176">
            <v>74.5</v>
          </cell>
          <cell r="O176">
            <v>79.099999999999994</v>
          </cell>
          <cell r="P176">
            <v>20.399999999999999</v>
          </cell>
          <cell r="Q176">
            <v>18.399999999999999</v>
          </cell>
          <cell r="R176">
            <v>18.899999999999999</v>
          </cell>
          <cell r="S176">
            <v>21.4</v>
          </cell>
        </row>
        <row r="177">
          <cell r="A177" t="str">
            <v>1781</v>
          </cell>
          <cell r="B177" t="str">
            <v>З</v>
          </cell>
          <cell r="C177" t="str">
            <v>*</v>
          </cell>
          <cell r="D177" t="str">
            <v>4.9.3.5.1.</v>
          </cell>
          <cell r="E177" t="str">
            <v>Оплата праці та інші виплати</v>
          </cell>
          <cell r="F177" t="str">
            <v>1781</v>
          </cell>
          <cell r="G177">
            <v>40.700000000000003</v>
          </cell>
          <cell r="H177">
            <v>49</v>
          </cell>
          <cell r="I177">
            <v>0</v>
          </cell>
          <cell r="J177">
            <v>49</v>
          </cell>
          <cell r="K177">
            <v>38.200000000000003</v>
          </cell>
          <cell r="L177">
            <v>38.1</v>
          </cell>
          <cell r="M177">
            <v>56</v>
          </cell>
          <cell r="N177">
            <v>56</v>
          </cell>
          <cell r="O177">
            <v>44</v>
          </cell>
          <cell r="P177">
            <v>11</v>
          </cell>
          <cell r="Q177">
            <v>10</v>
          </cell>
          <cell r="R177">
            <v>11</v>
          </cell>
          <cell r="S177">
            <v>12</v>
          </cell>
        </row>
        <row r="178">
          <cell r="A178" t="str">
            <v>1782</v>
          </cell>
          <cell r="B178" t="str">
            <v>В</v>
          </cell>
          <cell r="C178" t="str">
            <v>*</v>
          </cell>
          <cell r="D178" t="str">
            <v>4.9.3.5.2.</v>
          </cell>
          <cell r="E178" t="str">
            <v>Відрахування на соціальні заходи</v>
          </cell>
          <cell r="F178" t="str">
            <v>1782</v>
          </cell>
          <cell r="G178">
            <v>16.2</v>
          </cell>
          <cell r="H178">
            <v>18</v>
          </cell>
          <cell r="I178">
            <v>0</v>
          </cell>
          <cell r="J178">
            <v>18</v>
          </cell>
          <cell r="K178">
            <v>15</v>
          </cell>
          <cell r="L178">
            <v>15</v>
          </cell>
          <cell r="O178">
            <v>17</v>
          </cell>
          <cell r="P178">
            <v>4</v>
          </cell>
          <cell r="Q178">
            <v>4</v>
          </cell>
          <cell r="R178">
            <v>4</v>
          </cell>
          <cell r="S178">
            <v>5</v>
          </cell>
        </row>
        <row r="179">
          <cell r="A179" t="str">
            <v>1784</v>
          </cell>
          <cell r="B179" t="str">
            <v>С</v>
          </cell>
          <cell r="C179" t="str">
            <v>*</v>
          </cell>
          <cell r="E179" t="str">
            <v>Оплата п'яти днів тимчасової непрацездатності</v>
          </cell>
          <cell r="F179" t="str">
            <v>1784</v>
          </cell>
          <cell r="G179">
            <v>0.4</v>
          </cell>
          <cell r="H179">
            <v>0</v>
          </cell>
          <cell r="I179">
            <v>0</v>
          </cell>
          <cell r="J179">
            <v>0</v>
          </cell>
          <cell r="K179">
            <v>0</v>
          </cell>
          <cell r="L179">
            <v>0.5</v>
          </cell>
          <cell r="M179">
            <v>0.5</v>
          </cell>
          <cell r="N179">
            <v>0.5</v>
          </cell>
          <cell r="O179">
            <v>0.5</v>
          </cell>
          <cell r="P179">
            <v>0.2</v>
          </cell>
          <cell r="Q179">
            <v>0.1</v>
          </cell>
          <cell r="R179">
            <v>0.1</v>
          </cell>
          <cell r="S179">
            <v>0.1</v>
          </cell>
        </row>
        <row r="180">
          <cell r="A180" t="str">
            <v>1783</v>
          </cell>
          <cell r="B180" t="str">
            <v>С</v>
          </cell>
          <cell r="C180" t="str">
            <v>*</v>
          </cell>
          <cell r="D180" t="str">
            <v>4.9.3.5.3.</v>
          </cell>
          <cell r="E180" t="str">
            <v>Інші витрати на утримання медпункту</v>
          </cell>
          <cell r="F180" t="str">
            <v>1783</v>
          </cell>
          <cell r="G180">
            <v>13.3</v>
          </cell>
          <cell r="H180">
            <v>18</v>
          </cell>
          <cell r="I180">
            <v>0</v>
          </cell>
          <cell r="J180">
            <v>18</v>
          </cell>
          <cell r="K180">
            <v>17</v>
          </cell>
          <cell r="L180">
            <v>8.8000000000000007</v>
          </cell>
          <cell r="M180">
            <v>18</v>
          </cell>
          <cell r="N180">
            <v>18</v>
          </cell>
          <cell r="O180">
            <v>17.600000000000001</v>
          </cell>
          <cell r="P180">
            <v>5.2</v>
          </cell>
          <cell r="Q180">
            <v>4.3</v>
          </cell>
          <cell r="R180">
            <v>3.8</v>
          </cell>
          <cell r="S180">
            <v>4.3</v>
          </cell>
        </row>
        <row r="181">
          <cell r="A181" t="str">
            <v>1790</v>
          </cell>
          <cell r="B181" t="str">
            <v>С</v>
          </cell>
          <cell r="C181" t="str">
            <v>*</v>
          </cell>
          <cell r="D181" t="str">
            <v>4.9.3.6.</v>
          </cell>
          <cell r="E181" t="str">
            <v>Утримання дит. садка</v>
          </cell>
          <cell r="F181" t="str">
            <v>1790</v>
          </cell>
          <cell r="G181">
            <v>0</v>
          </cell>
          <cell r="H181">
            <v>0</v>
          </cell>
          <cell r="I181">
            <v>0</v>
          </cell>
          <cell r="J181">
            <v>0</v>
          </cell>
          <cell r="K181">
            <v>0</v>
          </cell>
          <cell r="L181">
            <v>0</v>
          </cell>
          <cell r="O181">
            <v>0</v>
          </cell>
        </row>
        <row r="182">
          <cell r="A182" t="str">
            <v>1800</v>
          </cell>
          <cell r="B182" t="str">
            <v>С</v>
          </cell>
          <cell r="C182" t="str">
            <v>*</v>
          </cell>
          <cell r="D182" t="str">
            <v>4.9.3.7.</v>
          </cell>
          <cell r="E182" t="str">
            <v>Клуб 'Енергія'</v>
          </cell>
          <cell r="F182" t="str">
            <v>1800</v>
          </cell>
          <cell r="G182">
            <v>0</v>
          </cell>
          <cell r="H182">
            <v>0</v>
          </cell>
          <cell r="I182">
            <v>0</v>
          </cell>
          <cell r="J182">
            <v>0</v>
          </cell>
          <cell r="K182">
            <v>0</v>
          </cell>
          <cell r="L182">
            <v>0</v>
          </cell>
          <cell r="O182">
            <v>0</v>
          </cell>
        </row>
        <row r="183">
          <cell r="A183" t="str">
            <v>1810</v>
          </cell>
          <cell r="B183" t="str">
            <v>С</v>
          </cell>
          <cell r="C183" t="str">
            <v>*</v>
          </cell>
          <cell r="D183" t="str">
            <v>4.10.</v>
          </cell>
          <cell r="E183" t="str">
            <v>Благодійна допомога, шефська допомога тощо</v>
          </cell>
          <cell r="F183" t="str">
            <v>1810</v>
          </cell>
          <cell r="G183">
            <v>0</v>
          </cell>
          <cell r="H183">
            <v>0</v>
          </cell>
          <cell r="I183">
            <v>0</v>
          </cell>
          <cell r="J183">
            <v>0</v>
          </cell>
          <cell r="K183">
            <v>0</v>
          </cell>
          <cell r="L183">
            <v>0</v>
          </cell>
          <cell r="O183">
            <v>0</v>
          </cell>
        </row>
        <row r="184">
          <cell r="A184" t="str">
            <v>1820</v>
          </cell>
          <cell r="B184" t="str">
            <v>С</v>
          </cell>
          <cell r="C184" t="str">
            <v>*</v>
          </cell>
          <cell r="D184" t="str">
            <v>4.11.</v>
          </cell>
          <cell r="E184" t="str">
            <v>Виплати студентам за успішність</v>
          </cell>
          <cell r="F184" t="str">
            <v>1820</v>
          </cell>
          <cell r="G184">
            <v>0</v>
          </cell>
          <cell r="H184">
            <v>0</v>
          </cell>
          <cell r="I184">
            <v>0</v>
          </cell>
          <cell r="J184">
            <v>0</v>
          </cell>
          <cell r="K184">
            <v>0</v>
          </cell>
          <cell r="L184">
            <v>0</v>
          </cell>
          <cell r="O184">
            <v>0</v>
          </cell>
        </row>
        <row r="185">
          <cell r="A185" t="str">
            <v>1830</v>
          </cell>
          <cell r="B185" t="str">
            <v>С</v>
          </cell>
          <cell r="C185" t="str">
            <v>*</v>
          </cell>
          <cell r="D185" t="str">
            <v>4.12.</v>
          </cell>
          <cell r="E185" t="str">
            <v>Членські внески до резервно-інвестиційного фонду</v>
          </cell>
          <cell r="F185" t="str">
            <v>1830</v>
          </cell>
          <cell r="G185">
            <v>0</v>
          </cell>
          <cell r="H185">
            <v>0</v>
          </cell>
          <cell r="I185">
            <v>0</v>
          </cell>
          <cell r="J185">
            <v>0</v>
          </cell>
          <cell r="K185">
            <v>0</v>
          </cell>
          <cell r="L185">
            <v>0</v>
          </cell>
          <cell r="O185">
            <v>0</v>
          </cell>
        </row>
        <row r="186">
          <cell r="A186" t="str">
            <v>1840</v>
          </cell>
          <cell r="B186" t="str">
            <v>С</v>
          </cell>
          <cell r="C186" t="str">
            <v>*</v>
          </cell>
          <cell r="D186" t="str">
            <v>4.13.</v>
          </cell>
          <cell r="E186" t="str">
            <v>Членські внески до суспільного об'єднання Київміськтеплоенергогаз</v>
          </cell>
          <cell r="F186" t="str">
            <v>1840</v>
          </cell>
          <cell r="G186">
            <v>0</v>
          </cell>
          <cell r="H186">
            <v>0</v>
          </cell>
          <cell r="I186">
            <v>0</v>
          </cell>
          <cell r="J186">
            <v>0</v>
          </cell>
          <cell r="K186">
            <v>0</v>
          </cell>
          <cell r="L186">
            <v>0</v>
          </cell>
          <cell r="O186">
            <v>0</v>
          </cell>
        </row>
        <row r="187">
          <cell r="A187" t="str">
            <v>1850</v>
          </cell>
          <cell r="B187" t="str">
            <v>С</v>
          </cell>
          <cell r="C187" t="str">
            <v>*</v>
          </cell>
          <cell r="D187" t="str">
            <v>4.14.</v>
          </cell>
          <cell r="E187" t="str">
            <v>Ритуальні послуги ( в т.ч. матеріальна допомога)</v>
          </cell>
          <cell r="F187" t="str">
            <v>1850</v>
          </cell>
          <cell r="G187">
            <v>19.100000000000001</v>
          </cell>
          <cell r="H187">
            <v>19</v>
          </cell>
          <cell r="I187">
            <v>0</v>
          </cell>
          <cell r="J187">
            <v>19</v>
          </cell>
          <cell r="K187">
            <v>13.5</v>
          </cell>
          <cell r="L187">
            <v>10.3</v>
          </cell>
          <cell r="M187">
            <v>19</v>
          </cell>
          <cell r="N187">
            <v>19</v>
          </cell>
          <cell r="O187">
            <v>19</v>
          </cell>
          <cell r="P187">
            <v>5</v>
          </cell>
          <cell r="Q187">
            <v>5</v>
          </cell>
          <cell r="R187">
            <v>4</v>
          </cell>
          <cell r="S187">
            <v>5</v>
          </cell>
        </row>
        <row r="188">
          <cell r="A188" t="str">
            <v>1860</v>
          </cell>
          <cell r="B188" t="str">
            <v>С</v>
          </cell>
          <cell r="C188" t="str">
            <v>*</v>
          </cell>
          <cell r="D188" t="str">
            <v>4.15.</v>
          </cell>
          <cell r="E188" t="str">
            <v>Підписка періодичних видань невиробничого призначення</v>
          </cell>
          <cell r="F188" t="str">
            <v>1860</v>
          </cell>
          <cell r="G188">
            <v>1.1000000000000001</v>
          </cell>
          <cell r="H188">
            <v>0</v>
          </cell>
          <cell r="I188">
            <v>0</v>
          </cell>
          <cell r="J188">
            <v>0</v>
          </cell>
          <cell r="K188">
            <v>0</v>
          </cell>
          <cell r="L188">
            <v>1</v>
          </cell>
          <cell r="N188">
            <v>1</v>
          </cell>
          <cell r="O188">
            <v>1</v>
          </cell>
          <cell r="P188">
            <v>0</v>
          </cell>
          <cell r="Q188">
            <v>0.5</v>
          </cell>
          <cell r="R188">
            <v>0</v>
          </cell>
          <cell r="S188">
            <v>0.5</v>
          </cell>
        </row>
        <row r="189">
          <cell r="A189" t="str">
            <v>1870</v>
          </cell>
          <cell r="B189" t="str">
            <v>С</v>
          </cell>
          <cell r="C189" t="str">
            <v>*</v>
          </cell>
          <cell r="D189" t="str">
            <v>4.16.</v>
          </cell>
          <cell r="E189" t="str">
            <v>Доплати непрацюючим пенсіонерам</v>
          </cell>
          <cell r="F189" t="str">
            <v>1870</v>
          </cell>
          <cell r="G189">
            <v>121.9</v>
          </cell>
          <cell r="H189">
            <v>100.6</v>
          </cell>
          <cell r="I189">
            <v>0</v>
          </cell>
          <cell r="J189">
            <v>100.6</v>
          </cell>
          <cell r="K189">
            <v>98</v>
          </cell>
          <cell r="L189">
            <v>95.3</v>
          </cell>
          <cell r="M189">
            <v>137</v>
          </cell>
          <cell r="N189">
            <v>137</v>
          </cell>
          <cell r="O189">
            <v>0</v>
          </cell>
        </row>
        <row r="190">
          <cell r="A190" t="str">
            <v>1880</v>
          </cell>
          <cell r="B190" t="str">
            <v>С</v>
          </cell>
          <cell r="C190" t="str">
            <v>*</v>
          </cell>
          <cell r="D190" t="str">
            <v>4.17.</v>
          </cell>
          <cell r="E190" t="str">
            <v>Відрахування на соціальні заходи</v>
          </cell>
          <cell r="G190">
            <v>0</v>
          </cell>
          <cell r="H190">
            <v>0</v>
          </cell>
          <cell r="I190">
            <v>0</v>
          </cell>
          <cell r="J190">
            <v>0</v>
          </cell>
          <cell r="K190">
            <v>0</v>
          </cell>
          <cell r="L190">
            <v>0</v>
          </cell>
        </row>
        <row r="191">
          <cell r="A191" t="str">
            <v>1890</v>
          </cell>
          <cell r="B191" t="str">
            <v>О</v>
          </cell>
          <cell r="C191" t="str">
            <v>*</v>
          </cell>
          <cell r="D191" t="str">
            <v>4.18.</v>
          </cell>
          <cell r="E191" t="str">
            <v>Відрахування Раді профкомів, профкомам, в т.ч.</v>
          </cell>
          <cell r="F191" t="str">
            <v>1890</v>
          </cell>
          <cell r="H191">
            <v>35.5</v>
          </cell>
          <cell r="I191">
            <v>24</v>
          </cell>
          <cell r="J191">
            <v>59.5</v>
          </cell>
          <cell r="M191">
            <v>69</v>
          </cell>
          <cell r="N191">
            <v>69.099999999999994</v>
          </cell>
          <cell r="O191">
            <v>42.8</v>
          </cell>
          <cell r="P191">
            <v>10.9</v>
          </cell>
          <cell r="Q191">
            <v>10.5</v>
          </cell>
          <cell r="R191">
            <v>9.9</v>
          </cell>
          <cell r="S191">
            <v>11.5</v>
          </cell>
        </row>
        <row r="192">
          <cell r="A192" t="str">
            <v>1891</v>
          </cell>
          <cell r="B192" t="str">
            <v>З</v>
          </cell>
          <cell r="C192" t="str">
            <v>*</v>
          </cell>
          <cell r="D192" t="str">
            <v>4.18.1.</v>
          </cell>
          <cell r="E192" t="str">
            <v>Оплата праці та інші виплати</v>
          </cell>
          <cell r="F192" t="str">
            <v>1891</v>
          </cell>
          <cell r="G192">
            <v>14.2</v>
          </cell>
          <cell r="H192">
            <v>12</v>
          </cell>
          <cell r="I192">
            <v>0</v>
          </cell>
          <cell r="J192">
            <v>12</v>
          </cell>
          <cell r="K192">
            <v>7.4</v>
          </cell>
          <cell r="L192">
            <v>7.2</v>
          </cell>
          <cell r="M192">
            <v>10</v>
          </cell>
          <cell r="N192">
            <v>10</v>
          </cell>
          <cell r="O192">
            <v>0</v>
          </cell>
        </row>
        <row r="193">
          <cell r="A193" t="str">
            <v>1892</v>
          </cell>
          <cell r="B193" t="str">
            <v>В</v>
          </cell>
          <cell r="C193" t="str">
            <v>*</v>
          </cell>
          <cell r="D193" t="str">
            <v>4.18.2.</v>
          </cell>
          <cell r="E193" t="str">
            <v>Відрахування на соціальні заходи</v>
          </cell>
          <cell r="F193" t="str">
            <v>1892</v>
          </cell>
          <cell r="G193">
            <v>5.3</v>
          </cell>
          <cell r="H193">
            <v>4</v>
          </cell>
          <cell r="I193">
            <v>0</v>
          </cell>
          <cell r="J193">
            <v>4</v>
          </cell>
          <cell r="K193">
            <v>3</v>
          </cell>
          <cell r="L193">
            <v>3</v>
          </cell>
          <cell r="O193">
            <v>0</v>
          </cell>
        </row>
        <row r="194">
          <cell r="A194" t="str">
            <v>1894</v>
          </cell>
          <cell r="B194" t="str">
            <v>С</v>
          </cell>
          <cell r="C194" t="str">
            <v>*</v>
          </cell>
          <cell r="D194" t="str">
            <v>4.18.4.</v>
          </cell>
          <cell r="E194" t="str">
            <v>Оплата п'яти днів тимчасової непрацездатності</v>
          </cell>
          <cell r="F194" t="str">
            <v>1894</v>
          </cell>
          <cell r="G194">
            <v>0</v>
          </cell>
          <cell r="H194">
            <v>0</v>
          </cell>
          <cell r="I194">
            <v>0</v>
          </cell>
          <cell r="J194">
            <v>0</v>
          </cell>
          <cell r="K194">
            <v>0</v>
          </cell>
          <cell r="L194">
            <v>0.1</v>
          </cell>
          <cell r="N194">
            <v>0.1</v>
          </cell>
          <cell r="O194">
            <v>0</v>
          </cell>
        </row>
        <row r="195">
          <cell r="A195" t="str">
            <v>1893</v>
          </cell>
          <cell r="B195" t="str">
            <v>С</v>
          </cell>
          <cell r="C195" t="str">
            <v>*</v>
          </cell>
          <cell r="D195" t="str">
            <v>4.18.3.</v>
          </cell>
          <cell r="E195" t="str">
            <v>Інші відрахування Раді профкомів</v>
          </cell>
          <cell r="F195" t="str">
            <v>1893</v>
          </cell>
          <cell r="G195">
            <v>132</v>
          </cell>
          <cell r="H195">
            <v>19.5</v>
          </cell>
          <cell r="I195">
            <v>24</v>
          </cell>
          <cell r="J195">
            <v>43.5</v>
          </cell>
          <cell r="K195">
            <v>48</v>
          </cell>
          <cell r="L195">
            <v>48</v>
          </cell>
          <cell r="M195">
            <v>59</v>
          </cell>
          <cell r="N195">
            <v>59</v>
          </cell>
          <cell r="O195">
            <v>42.8</v>
          </cell>
          <cell r="P195">
            <v>10.9</v>
          </cell>
          <cell r="Q195">
            <v>10.5</v>
          </cell>
          <cell r="R195">
            <v>9.9</v>
          </cell>
          <cell r="S195">
            <v>11.5</v>
          </cell>
        </row>
        <row r="196">
          <cell r="A196" t="str">
            <v>1900</v>
          </cell>
          <cell r="B196" t="str">
            <v>С</v>
          </cell>
          <cell r="C196" t="str">
            <v>*</v>
          </cell>
          <cell r="D196" t="str">
            <v>4.19.</v>
          </cell>
          <cell r="E196" t="str">
            <v>Відрахування до Недержавного пенсійного фонду Київенерго</v>
          </cell>
          <cell r="F196" t="str">
            <v>1900</v>
          </cell>
          <cell r="G196">
            <v>0</v>
          </cell>
          <cell r="H196">
            <v>0</v>
          </cell>
          <cell r="I196">
            <v>0</v>
          </cell>
          <cell r="J196">
            <v>0</v>
          </cell>
          <cell r="K196">
            <v>0</v>
          </cell>
          <cell r="L196">
            <v>0</v>
          </cell>
          <cell r="O196">
            <v>0</v>
          </cell>
        </row>
        <row r="197">
          <cell r="A197" t="str">
            <v>1910</v>
          </cell>
          <cell r="B197" t="str">
            <v>С</v>
          </cell>
          <cell r="C197" t="str">
            <v>*</v>
          </cell>
          <cell r="D197" t="str">
            <v>4.20.</v>
          </cell>
          <cell r="E197" t="str">
            <v>Рекламні та поліграфічні послуги, об"яви</v>
          </cell>
          <cell r="F197" t="str">
            <v>1910</v>
          </cell>
          <cell r="G197">
            <v>0</v>
          </cell>
          <cell r="H197">
            <v>0</v>
          </cell>
          <cell r="I197">
            <v>0</v>
          </cell>
          <cell r="J197">
            <v>0</v>
          </cell>
          <cell r="K197">
            <v>0</v>
          </cell>
          <cell r="L197">
            <v>0</v>
          </cell>
          <cell r="O197">
            <v>0</v>
          </cell>
        </row>
        <row r="198">
          <cell r="A198" t="str">
            <v>1920</v>
          </cell>
          <cell r="B198" t="str">
            <v>С</v>
          </cell>
          <cell r="C198" t="str">
            <v>*</v>
          </cell>
          <cell r="D198" t="str">
            <v>4.21.</v>
          </cell>
          <cell r="E198" t="str">
            <v>Витрати пов'язані з презентаціями, святами тощо</v>
          </cell>
          <cell r="F198" t="str">
            <v>1920</v>
          </cell>
          <cell r="G198">
            <v>16.2</v>
          </cell>
          <cell r="H198">
            <v>0</v>
          </cell>
          <cell r="I198">
            <v>10</v>
          </cell>
          <cell r="J198">
            <v>10</v>
          </cell>
          <cell r="K198">
            <v>7</v>
          </cell>
          <cell r="L198">
            <v>4.2</v>
          </cell>
          <cell r="M198">
            <v>10</v>
          </cell>
          <cell r="N198">
            <v>10</v>
          </cell>
          <cell r="O198">
            <v>0</v>
          </cell>
        </row>
        <row r="199">
          <cell r="A199" t="str">
            <v>1940</v>
          </cell>
          <cell r="B199" t="str">
            <v>С</v>
          </cell>
          <cell r="C199" t="str">
            <v>*</v>
          </cell>
          <cell r="D199" t="str">
            <v>4.23.</v>
          </cell>
          <cell r="E199" t="str">
            <v>Соціально-культурні заходи</v>
          </cell>
          <cell r="F199" t="str">
            <v>1940</v>
          </cell>
          <cell r="G199">
            <v>0.3</v>
          </cell>
          <cell r="H199">
            <v>1</v>
          </cell>
          <cell r="I199">
            <v>0</v>
          </cell>
          <cell r="J199">
            <v>1</v>
          </cell>
          <cell r="K199">
            <v>0.5</v>
          </cell>
          <cell r="L199">
            <v>0.5</v>
          </cell>
          <cell r="M199">
            <v>1</v>
          </cell>
          <cell r="N199">
            <v>1</v>
          </cell>
          <cell r="O199">
            <v>0</v>
          </cell>
        </row>
        <row r="200">
          <cell r="A200" t="str">
            <v>1950</v>
          </cell>
          <cell r="B200" t="str">
            <v>С</v>
          </cell>
          <cell r="C200" t="str">
            <v>*</v>
          </cell>
          <cell r="D200" t="str">
            <v>4.24.</v>
          </cell>
          <cell r="E200" t="str">
            <v>Утримання приміщень невиробничого призначення</v>
          </cell>
          <cell r="F200" t="str">
            <v>1950</v>
          </cell>
          <cell r="G200">
            <v>6.3</v>
          </cell>
          <cell r="H200">
            <v>0</v>
          </cell>
          <cell r="I200">
            <v>0</v>
          </cell>
          <cell r="J200">
            <v>0</v>
          </cell>
          <cell r="K200">
            <v>0</v>
          </cell>
          <cell r="L200">
            <v>14.3</v>
          </cell>
          <cell r="N200">
            <v>16</v>
          </cell>
          <cell r="O200">
            <v>0</v>
          </cell>
        </row>
        <row r="201">
          <cell r="A201" t="str">
            <v>1960</v>
          </cell>
          <cell r="B201" t="str">
            <v>С</v>
          </cell>
          <cell r="C201" t="str">
            <v>*</v>
          </cell>
          <cell r="D201" t="str">
            <v>4.25.</v>
          </cell>
          <cell r="E201" t="str">
            <v>Витрати, які пов'язані з оплатою путівок</v>
          </cell>
          <cell r="F201" t="str">
            <v>1960</v>
          </cell>
          <cell r="G201">
            <v>0</v>
          </cell>
          <cell r="H201">
            <v>0</v>
          </cell>
          <cell r="I201">
            <v>0</v>
          </cell>
          <cell r="J201">
            <v>0</v>
          </cell>
          <cell r="K201">
            <v>0</v>
          </cell>
          <cell r="L201">
            <v>0</v>
          </cell>
          <cell r="O201">
            <v>0</v>
          </cell>
        </row>
        <row r="202">
          <cell r="A202" t="str">
            <v>1970</v>
          </cell>
          <cell r="B202" t="str">
            <v>С</v>
          </cell>
          <cell r="C202" t="str">
            <v>*</v>
          </cell>
          <cell r="D202" t="str">
            <v>4.26.</v>
          </cell>
          <cell r="E202" t="str">
            <v xml:space="preserve">Матеріальна допомога дітям-сирітам та малозабезпеченим сім'ям, та інші соціальні виплати </v>
          </cell>
          <cell r="F202" t="str">
            <v>1970</v>
          </cell>
          <cell r="G202">
            <v>0</v>
          </cell>
          <cell r="H202">
            <v>0</v>
          </cell>
          <cell r="I202">
            <v>0</v>
          </cell>
          <cell r="J202">
            <v>0</v>
          </cell>
          <cell r="K202">
            <v>0</v>
          </cell>
          <cell r="L202">
            <v>0</v>
          </cell>
          <cell r="O202">
            <v>0</v>
          </cell>
        </row>
        <row r="203">
          <cell r="A203" t="str">
            <v>1971</v>
          </cell>
          <cell r="C203" t="str">
            <v>*</v>
          </cell>
          <cell r="D203" t="str">
            <v>4.26.1</v>
          </cell>
          <cell r="E203" t="str">
            <v>Відрахування на соціальні заходи</v>
          </cell>
          <cell r="F203" t="str">
            <v>1971</v>
          </cell>
          <cell r="G203">
            <v>0</v>
          </cell>
          <cell r="H203">
            <v>0</v>
          </cell>
          <cell r="I203">
            <v>0</v>
          </cell>
          <cell r="J203">
            <v>0</v>
          </cell>
          <cell r="K203">
            <v>0</v>
          </cell>
          <cell r="L203">
            <v>0</v>
          </cell>
          <cell r="O203">
            <v>0</v>
          </cell>
        </row>
        <row r="204">
          <cell r="A204" t="str">
            <v>1980</v>
          </cell>
          <cell r="B204" t="str">
            <v>С</v>
          </cell>
          <cell r="C204" t="str">
            <v>*</v>
          </cell>
          <cell r="D204" t="str">
            <v>4.27.</v>
          </cell>
          <cell r="E204" t="str">
            <v>Хімчистка</v>
          </cell>
          <cell r="F204" t="str">
            <v>1980</v>
          </cell>
          <cell r="G204">
            <v>1.9</v>
          </cell>
          <cell r="H204">
            <v>2</v>
          </cell>
          <cell r="I204">
            <v>0</v>
          </cell>
          <cell r="J204">
            <v>2</v>
          </cell>
          <cell r="K204">
            <v>2</v>
          </cell>
          <cell r="L204">
            <v>2</v>
          </cell>
          <cell r="M204">
            <v>2</v>
          </cell>
          <cell r="N204">
            <v>2</v>
          </cell>
          <cell r="O204">
            <v>2</v>
          </cell>
          <cell r="P204">
            <v>1</v>
          </cell>
          <cell r="Q204">
            <v>1</v>
          </cell>
          <cell r="R204">
            <v>0</v>
          </cell>
          <cell r="S204">
            <v>0</v>
          </cell>
        </row>
        <row r="205">
          <cell r="A205" t="str">
            <v>1990</v>
          </cell>
          <cell r="B205" t="str">
            <v>О</v>
          </cell>
          <cell r="C205" t="str">
            <v>*</v>
          </cell>
          <cell r="D205" t="str">
            <v>4.28.</v>
          </cell>
          <cell r="E205" t="str">
            <v>Благоустрій території в т.ч.</v>
          </cell>
          <cell r="F205" t="str">
            <v>1990</v>
          </cell>
          <cell r="O205">
            <v>34.5</v>
          </cell>
          <cell r="P205">
            <v>9.1</v>
          </cell>
          <cell r="Q205">
            <v>9.1999999999999993</v>
          </cell>
          <cell r="R205">
            <v>6.1</v>
          </cell>
          <cell r="S205">
            <v>10.1</v>
          </cell>
        </row>
        <row r="206">
          <cell r="A206" t="str">
            <v>1991</v>
          </cell>
          <cell r="B206" t="str">
            <v>З</v>
          </cell>
          <cell r="C206" t="str">
            <v>*</v>
          </cell>
          <cell r="D206" t="str">
            <v>4.28.1.</v>
          </cell>
          <cell r="E206" t="str">
            <v>Оплата праці та інші виплати</v>
          </cell>
          <cell r="F206" t="str">
            <v>1991</v>
          </cell>
          <cell r="G206">
            <v>9.1999999999999993</v>
          </cell>
          <cell r="H206">
            <v>6</v>
          </cell>
          <cell r="I206">
            <v>0</v>
          </cell>
          <cell r="J206">
            <v>6</v>
          </cell>
          <cell r="K206">
            <v>8.4</v>
          </cell>
          <cell r="L206">
            <v>8.1999999999999993</v>
          </cell>
          <cell r="M206">
            <v>11</v>
          </cell>
          <cell r="N206">
            <v>11</v>
          </cell>
          <cell r="O206">
            <v>18</v>
          </cell>
          <cell r="P206">
            <v>5</v>
          </cell>
          <cell r="Q206">
            <v>5</v>
          </cell>
          <cell r="R206">
            <v>3</v>
          </cell>
          <cell r="S206">
            <v>5</v>
          </cell>
        </row>
        <row r="207">
          <cell r="A207" t="str">
            <v>1992</v>
          </cell>
          <cell r="B207" t="str">
            <v>В</v>
          </cell>
          <cell r="C207" t="str">
            <v>*</v>
          </cell>
          <cell r="D207" t="str">
            <v>4.28.2.</v>
          </cell>
          <cell r="E207" t="str">
            <v>Відрахування на соціальні заходи</v>
          </cell>
          <cell r="F207" t="str">
            <v>1992</v>
          </cell>
          <cell r="G207">
            <v>3.5</v>
          </cell>
          <cell r="H207">
            <v>3</v>
          </cell>
          <cell r="I207">
            <v>0</v>
          </cell>
          <cell r="J207">
            <v>3</v>
          </cell>
          <cell r="K207">
            <v>3</v>
          </cell>
          <cell r="L207">
            <v>3.1</v>
          </cell>
          <cell r="O207">
            <v>7</v>
          </cell>
          <cell r="P207">
            <v>2</v>
          </cell>
          <cell r="Q207">
            <v>2</v>
          </cell>
          <cell r="R207">
            <v>1</v>
          </cell>
          <cell r="S207">
            <v>2</v>
          </cell>
        </row>
        <row r="208">
          <cell r="A208" t="str">
            <v>1994</v>
          </cell>
          <cell r="B208" t="str">
            <v>С</v>
          </cell>
          <cell r="C208" t="str">
            <v>*</v>
          </cell>
          <cell r="E208" t="str">
            <v>Оплата п'яти днів тимчасової непрацездатності</v>
          </cell>
          <cell r="F208" t="str">
            <v>1994</v>
          </cell>
          <cell r="G208">
            <v>0</v>
          </cell>
          <cell r="H208">
            <v>0</v>
          </cell>
          <cell r="I208">
            <v>0</v>
          </cell>
          <cell r="J208">
            <v>0</v>
          </cell>
          <cell r="K208">
            <v>0</v>
          </cell>
          <cell r="L208">
            <v>0.1</v>
          </cell>
          <cell r="N208">
            <v>0.1</v>
          </cell>
          <cell r="O208">
            <v>0.5</v>
          </cell>
          <cell r="P208">
            <v>0.1</v>
          </cell>
          <cell r="Q208">
            <v>0.2</v>
          </cell>
          <cell r="R208">
            <v>0.1</v>
          </cell>
          <cell r="S208">
            <v>0.1</v>
          </cell>
        </row>
        <row r="209">
          <cell r="A209" t="str">
            <v>1993</v>
          </cell>
          <cell r="B209" t="str">
            <v>С</v>
          </cell>
          <cell r="C209" t="str">
            <v>*</v>
          </cell>
          <cell r="D209" t="str">
            <v>4.28.3.</v>
          </cell>
          <cell r="E209" t="str">
            <v>Інші витрати з благоустрію території</v>
          </cell>
          <cell r="F209" t="str">
            <v>1993</v>
          </cell>
          <cell r="G209">
            <v>2</v>
          </cell>
          <cell r="H209">
            <v>3</v>
          </cell>
          <cell r="I209">
            <v>0</v>
          </cell>
          <cell r="J209">
            <v>3</v>
          </cell>
          <cell r="K209">
            <v>2</v>
          </cell>
          <cell r="L209">
            <v>1.8</v>
          </cell>
          <cell r="M209">
            <v>3</v>
          </cell>
          <cell r="N209">
            <v>3</v>
          </cell>
          <cell r="O209">
            <v>9</v>
          </cell>
          <cell r="P209">
            <v>2</v>
          </cell>
          <cell r="Q209">
            <v>2</v>
          </cell>
          <cell r="R209">
            <v>2</v>
          </cell>
          <cell r="S209">
            <v>3</v>
          </cell>
        </row>
        <row r="210">
          <cell r="A210" t="str">
            <v>2000</v>
          </cell>
          <cell r="B210" t="str">
            <v>С</v>
          </cell>
          <cell r="C210" t="str">
            <v>*</v>
          </cell>
          <cell r="D210" t="str">
            <v>4.29.</v>
          </cell>
          <cell r="E210" t="str">
            <v>Відшкодування витрат, пов'язаних з втратою годувальника або працездатності (непрацюючим)</v>
          </cell>
          <cell r="F210" t="str">
            <v>2000</v>
          </cell>
          <cell r="G210">
            <v>0</v>
          </cell>
          <cell r="H210">
            <v>0</v>
          </cell>
          <cell r="I210">
            <v>0</v>
          </cell>
          <cell r="J210">
            <v>0</v>
          </cell>
          <cell r="K210">
            <v>0</v>
          </cell>
          <cell r="L210">
            <v>0</v>
          </cell>
          <cell r="O210">
            <v>0</v>
          </cell>
        </row>
        <row r="211">
          <cell r="A211" t="str">
            <v>2010</v>
          </cell>
          <cell r="B211" t="str">
            <v>С</v>
          </cell>
          <cell r="C211" t="str">
            <v>*</v>
          </cell>
          <cell r="D211" t="str">
            <v>4.30.</v>
          </cell>
          <cell r="E211" t="str">
            <v>Підготовка кадрів</v>
          </cell>
          <cell r="F211" t="str">
            <v>2010</v>
          </cell>
          <cell r="G211">
            <v>0.1</v>
          </cell>
          <cell r="H211">
            <v>0</v>
          </cell>
          <cell r="I211">
            <v>0</v>
          </cell>
          <cell r="J211">
            <v>0</v>
          </cell>
          <cell r="K211">
            <v>0</v>
          </cell>
          <cell r="L211">
            <v>0</v>
          </cell>
          <cell r="O211">
            <v>0</v>
          </cell>
        </row>
        <row r="212">
          <cell r="A212" t="str">
            <v>2020</v>
          </cell>
          <cell r="B212" t="str">
            <v>С</v>
          </cell>
          <cell r="C212" t="str">
            <v>*</v>
          </cell>
          <cell r="D212" t="str">
            <v>4.31.</v>
          </cell>
          <cell r="E212" t="str">
            <v>Автотранспортні витрати</v>
          </cell>
          <cell r="F212" t="str">
            <v>2020</v>
          </cell>
          <cell r="G212">
            <v>0.4</v>
          </cell>
          <cell r="H212">
            <v>0</v>
          </cell>
          <cell r="I212">
            <v>0</v>
          </cell>
          <cell r="J212">
            <v>0</v>
          </cell>
          <cell r="K212">
            <v>0</v>
          </cell>
          <cell r="L212">
            <v>0</v>
          </cell>
          <cell r="O212">
            <v>0</v>
          </cell>
        </row>
        <row r="213">
          <cell r="A213" t="str">
            <v>2030</v>
          </cell>
          <cell r="B213" t="str">
            <v>С</v>
          </cell>
          <cell r="C213" t="str">
            <v>*</v>
          </cell>
          <cell r="D213" t="str">
            <v>4.32.</v>
          </cell>
          <cell r="E213" t="str">
            <v>Відшкодування збитків внаслідок виробничого травматизму</v>
          </cell>
          <cell r="F213" t="str">
            <v>2030</v>
          </cell>
          <cell r="G213">
            <v>0</v>
          </cell>
          <cell r="H213">
            <v>0</v>
          </cell>
          <cell r="I213">
            <v>0</v>
          </cell>
          <cell r="J213">
            <v>0</v>
          </cell>
          <cell r="K213">
            <v>0</v>
          </cell>
          <cell r="L213">
            <v>0</v>
          </cell>
          <cell r="O213">
            <v>0</v>
          </cell>
        </row>
        <row r="214">
          <cell r="A214" t="str">
            <v>2040</v>
          </cell>
          <cell r="B214" t="str">
            <v>С</v>
          </cell>
          <cell r="C214" t="str">
            <v>*</v>
          </cell>
          <cell r="D214" t="str">
            <v>4.33.</v>
          </cell>
          <cell r="E214" t="str">
            <v>Відшкодування Пенсійному фонду при достроковому виході на пенсію</v>
          </cell>
          <cell r="F214" t="str">
            <v>2040</v>
          </cell>
          <cell r="G214">
            <v>0</v>
          </cell>
          <cell r="H214">
            <v>0</v>
          </cell>
          <cell r="I214">
            <v>0</v>
          </cell>
          <cell r="J214">
            <v>0</v>
          </cell>
          <cell r="K214">
            <v>0</v>
          </cell>
          <cell r="L214">
            <v>0</v>
          </cell>
          <cell r="O214">
            <v>0</v>
          </cell>
        </row>
        <row r="215">
          <cell r="A215" t="str">
            <v>2050</v>
          </cell>
          <cell r="B215" t="str">
            <v>С</v>
          </cell>
          <cell r="C215" t="str">
            <v>*</v>
          </cell>
          <cell r="D215" t="str">
            <v>4.34.</v>
          </cell>
          <cell r="E215" t="str">
            <v xml:space="preserve">Службові відрядження, не пов'язані з виробничою діяльністю </v>
          </cell>
          <cell r="F215" t="str">
            <v>2050</v>
          </cell>
          <cell r="G215">
            <v>2.2000000000000002</v>
          </cell>
          <cell r="H215">
            <v>0</v>
          </cell>
          <cell r="I215">
            <v>0</v>
          </cell>
          <cell r="J215">
            <v>0</v>
          </cell>
          <cell r="K215">
            <v>0</v>
          </cell>
          <cell r="L215">
            <v>0.9</v>
          </cell>
          <cell r="N215">
            <v>1</v>
          </cell>
          <cell r="O215">
            <v>0</v>
          </cell>
        </row>
        <row r="216">
          <cell r="A216" t="str">
            <v>2060</v>
          </cell>
          <cell r="B216" t="str">
            <v>С</v>
          </cell>
          <cell r="C216" t="str">
            <v>*</v>
          </cell>
          <cell r="D216" t="str">
            <v>4.35.</v>
          </cell>
          <cell r="E216" t="str">
            <v>Відрахування в Пенсійний фонд (купівля іноземної валюти)</v>
          </cell>
          <cell r="F216" t="str">
            <v>2060</v>
          </cell>
          <cell r="G216">
            <v>0</v>
          </cell>
          <cell r="H216">
            <v>0</v>
          </cell>
          <cell r="I216">
            <v>0</v>
          </cell>
          <cell r="J216">
            <v>0</v>
          </cell>
          <cell r="K216">
            <v>0</v>
          </cell>
          <cell r="L216">
            <v>0</v>
          </cell>
          <cell r="O216">
            <v>0</v>
          </cell>
        </row>
        <row r="217">
          <cell r="A217" t="str">
            <v>2061</v>
          </cell>
          <cell r="B217" t="str">
            <v>С</v>
          </cell>
          <cell r="C217" t="str">
            <v>*</v>
          </cell>
          <cell r="D217" t="str">
            <v>4.36.</v>
          </cell>
          <cell r="E217" t="str">
            <v>Витрати на зв'язок</v>
          </cell>
          <cell r="F217" t="str">
            <v>2061</v>
          </cell>
          <cell r="G217">
            <v>6.6</v>
          </cell>
          <cell r="H217">
            <v>0</v>
          </cell>
          <cell r="I217">
            <v>0</v>
          </cell>
          <cell r="J217">
            <v>0</v>
          </cell>
          <cell r="K217">
            <v>0</v>
          </cell>
          <cell r="L217">
            <v>3</v>
          </cell>
          <cell r="N217">
            <v>4</v>
          </cell>
          <cell r="O217">
            <v>0</v>
          </cell>
        </row>
        <row r="218">
          <cell r="A218" t="str">
            <v>2070</v>
          </cell>
          <cell r="B218" t="str">
            <v>С</v>
          </cell>
          <cell r="C218" t="str">
            <v>*</v>
          </cell>
          <cell r="D218" t="str">
            <v>4.38.</v>
          </cell>
          <cell r="E218" t="str">
            <v>Інші</v>
          </cell>
          <cell r="F218" t="str">
            <v>2070</v>
          </cell>
          <cell r="G218">
            <v>4.2</v>
          </cell>
          <cell r="H218">
            <v>0</v>
          </cell>
          <cell r="I218">
            <v>0</v>
          </cell>
          <cell r="J218">
            <v>0</v>
          </cell>
          <cell r="K218">
            <v>10</v>
          </cell>
          <cell r="L218">
            <v>1.1000000000000001</v>
          </cell>
          <cell r="N218">
            <v>1.5</v>
          </cell>
          <cell r="O218">
            <v>0</v>
          </cell>
        </row>
        <row r="219">
          <cell r="A219" t="str">
            <v>2072</v>
          </cell>
          <cell r="B219" t="str">
            <v>С</v>
          </cell>
          <cell r="C219" t="str">
            <v>*</v>
          </cell>
          <cell r="D219" t="str">
            <v>4.40.</v>
          </cell>
          <cell r="E219" t="str">
            <v>Комісійна винагорода Недержавному пенсійному фонду Київенерго</v>
          </cell>
          <cell r="F219" t="str">
            <v>2072</v>
          </cell>
          <cell r="G219">
            <v>0</v>
          </cell>
          <cell r="H219">
            <v>0</v>
          </cell>
          <cell r="I219">
            <v>0</v>
          </cell>
          <cell r="J219">
            <v>0</v>
          </cell>
          <cell r="K219">
            <v>0</v>
          </cell>
          <cell r="L219">
            <v>0</v>
          </cell>
          <cell r="O219">
            <v>0</v>
          </cell>
        </row>
        <row r="220">
          <cell r="A220" t="str">
            <v>2073</v>
          </cell>
          <cell r="B220" t="str">
            <v>С</v>
          </cell>
          <cell r="C220" t="str">
            <v>*</v>
          </cell>
          <cell r="D220" t="str">
            <v>4.41.</v>
          </cell>
          <cell r="E220" t="str">
            <v>Відшкодування за внутрішньобудинкове обслуговування теплових мереж</v>
          </cell>
          <cell r="F220" t="str">
            <v>2073</v>
          </cell>
          <cell r="G220">
            <v>0</v>
          </cell>
          <cell r="H220">
            <v>0</v>
          </cell>
          <cell r="I220">
            <v>0</v>
          </cell>
          <cell r="J220">
            <v>0</v>
          </cell>
          <cell r="K220">
            <v>0</v>
          </cell>
          <cell r="L220">
            <v>0</v>
          </cell>
          <cell r="O220">
            <v>0</v>
          </cell>
        </row>
        <row r="221">
          <cell r="A221" t="str">
            <v>3000</v>
          </cell>
          <cell r="B221" t="str">
            <v>О</v>
          </cell>
          <cell r="C221" t="str">
            <v>*</v>
          </cell>
          <cell r="E221" t="str">
            <v>Всього</v>
          </cell>
          <cell r="F221" t="str">
            <v>3000</v>
          </cell>
          <cell r="G221">
            <v>41164.300000000003</v>
          </cell>
          <cell r="H221">
            <v>51070.1</v>
          </cell>
          <cell r="I221">
            <v>1928</v>
          </cell>
          <cell r="J221">
            <v>52998.1</v>
          </cell>
          <cell r="K221">
            <v>35267.800000000003</v>
          </cell>
          <cell r="L221">
            <v>34979.300000000003</v>
          </cell>
          <cell r="M221">
            <v>49505.9</v>
          </cell>
          <cell r="N221">
            <v>49479.3</v>
          </cell>
          <cell r="O221">
            <v>71227.7</v>
          </cell>
          <cell r="P221">
            <v>15873.3</v>
          </cell>
          <cell r="Q221">
            <v>18483.8</v>
          </cell>
          <cell r="R221">
            <v>18642.3</v>
          </cell>
          <cell r="S221">
            <v>18228.3</v>
          </cell>
        </row>
        <row r="222">
          <cell r="C222" t="str">
            <v>*</v>
          </cell>
          <cell r="E222" t="str">
            <v>Витрати, що не входять до валових витрат</v>
          </cell>
          <cell r="G222">
            <v>604.20000000000005</v>
          </cell>
          <cell r="H222">
            <v>292.10000000000002</v>
          </cell>
          <cell r="I222">
            <v>34</v>
          </cell>
          <cell r="J222">
            <v>326.10000000000002</v>
          </cell>
          <cell r="K222">
            <v>319</v>
          </cell>
          <cell r="L222">
            <v>316.60000000000002</v>
          </cell>
          <cell r="M222">
            <v>377.5</v>
          </cell>
          <cell r="N222">
            <v>407.6</v>
          </cell>
          <cell r="O222">
            <v>218.8</v>
          </cell>
          <cell r="P222">
            <v>56.4</v>
          </cell>
          <cell r="Q222">
            <v>53.2</v>
          </cell>
          <cell r="R222">
            <v>53.5</v>
          </cell>
          <cell r="S222">
            <v>55.7</v>
          </cell>
        </row>
        <row r="223">
          <cell r="A223" t="str">
            <v>036</v>
          </cell>
          <cell r="B223" t="str">
            <v>О</v>
          </cell>
          <cell r="C223" t="str">
            <v>*</v>
          </cell>
          <cell r="E223" t="str">
            <v xml:space="preserve">Всього доходи філіалу </v>
          </cell>
          <cell r="F223" t="str">
            <v>036</v>
          </cell>
          <cell r="G223">
            <v>32379.4</v>
          </cell>
          <cell r="H223">
            <v>49117.1</v>
          </cell>
          <cell r="I223">
            <v>5951</v>
          </cell>
          <cell r="J223">
            <v>55068.1</v>
          </cell>
          <cell r="K223">
            <v>29230.799999999999</v>
          </cell>
          <cell r="L223">
            <v>28215.1</v>
          </cell>
          <cell r="M223">
            <v>43118.9</v>
          </cell>
          <cell r="N223">
            <v>43092.5</v>
          </cell>
          <cell r="O223">
            <v>55077.599999999999</v>
          </cell>
          <cell r="P223">
            <v>11722.6</v>
          </cell>
          <cell r="Q223">
            <v>14410.7</v>
          </cell>
          <cell r="R223">
            <v>14644.4</v>
          </cell>
          <cell r="S223">
            <v>14299.9</v>
          </cell>
        </row>
        <row r="224">
          <cell r="A224" t="str">
            <v>024</v>
          </cell>
          <cell r="C224" t="str">
            <v>*</v>
          </cell>
          <cell r="E224" t="str">
            <v>Витрати на ремонт</v>
          </cell>
          <cell r="F224" t="str">
            <v>024</v>
          </cell>
          <cell r="G224">
            <v>7271.9</v>
          </cell>
          <cell r="H224">
            <v>12098</v>
          </cell>
          <cell r="I224">
            <v>3674</v>
          </cell>
          <cell r="J224">
            <v>15772</v>
          </cell>
          <cell r="K224">
            <v>7699</v>
          </cell>
          <cell r="L224">
            <v>7790.8</v>
          </cell>
          <cell r="M224">
            <v>15772</v>
          </cell>
          <cell r="N224">
            <v>15772</v>
          </cell>
          <cell r="O224">
            <v>15991</v>
          </cell>
          <cell r="P224">
            <v>1752</v>
          </cell>
          <cell r="Q224">
            <v>4795</v>
          </cell>
          <cell r="R224">
            <v>5089</v>
          </cell>
          <cell r="S224">
            <v>4355</v>
          </cell>
        </row>
        <row r="225">
          <cell r="A225" t="str">
            <v>037</v>
          </cell>
          <cell r="C225" t="str">
            <v>*</v>
          </cell>
          <cell r="E225" t="str">
            <v>в т.ч.  зарплата госп.способом з відрахуванням</v>
          </cell>
          <cell r="F225" t="str">
            <v>037</v>
          </cell>
          <cell r="G225">
            <v>1701</v>
          </cell>
          <cell r="H225">
            <v>2236</v>
          </cell>
          <cell r="I225">
            <v>0</v>
          </cell>
          <cell r="J225">
            <v>2236</v>
          </cell>
          <cell r="K225">
            <v>1504</v>
          </cell>
          <cell r="L225">
            <v>1504</v>
          </cell>
          <cell r="M225">
            <v>2236</v>
          </cell>
          <cell r="N225">
            <v>2236</v>
          </cell>
          <cell r="O225">
            <v>2389</v>
          </cell>
          <cell r="P225">
            <v>589</v>
          </cell>
          <cell r="Q225">
            <v>596</v>
          </cell>
          <cell r="R225">
            <v>559</v>
          </cell>
          <cell r="S225">
            <v>645</v>
          </cell>
        </row>
        <row r="226">
          <cell r="A226" t="str">
            <v>010</v>
          </cell>
          <cell r="C226" t="str">
            <v>*</v>
          </cell>
          <cell r="E226" t="str">
            <v>Капітальні інвестиції</v>
          </cell>
          <cell r="F226" t="str">
            <v>010</v>
          </cell>
          <cell r="G226">
            <v>3137</v>
          </cell>
          <cell r="H226">
            <v>9950</v>
          </cell>
          <cell r="I226">
            <v>4023</v>
          </cell>
          <cell r="J226">
            <v>13973</v>
          </cell>
          <cell r="K226">
            <v>2620</v>
          </cell>
          <cell r="L226">
            <v>1863</v>
          </cell>
          <cell r="M226">
            <v>4952</v>
          </cell>
          <cell r="N226">
            <v>4952</v>
          </cell>
          <cell r="O226">
            <v>1842</v>
          </cell>
          <cell r="P226">
            <v>461</v>
          </cell>
          <cell r="Q226">
            <v>460</v>
          </cell>
          <cell r="R226">
            <v>460</v>
          </cell>
          <cell r="S226">
            <v>461</v>
          </cell>
        </row>
        <row r="227">
          <cell r="A227" t="str">
            <v>011</v>
          </cell>
          <cell r="C227" t="str">
            <v>*</v>
          </cell>
          <cell r="E227" t="str">
            <v xml:space="preserve">     у т.ч. УБ</v>
          </cell>
          <cell r="F227" t="str">
            <v>011</v>
          </cell>
          <cell r="G227">
            <v>1282</v>
          </cell>
          <cell r="H227">
            <v>0</v>
          </cell>
          <cell r="I227">
            <v>0</v>
          </cell>
          <cell r="J227">
            <v>0</v>
          </cell>
          <cell r="K227">
            <v>286</v>
          </cell>
          <cell r="L227">
            <v>0</v>
          </cell>
          <cell r="O227">
            <v>0</v>
          </cell>
        </row>
        <row r="228">
          <cell r="A228" t="str">
            <v>012</v>
          </cell>
          <cell r="C228" t="str">
            <v>*</v>
          </cell>
          <cell r="E228" t="str">
            <v>у т.ч. супроводження кредиту Світового банку</v>
          </cell>
          <cell r="F228" t="str">
            <v>012</v>
          </cell>
          <cell r="G228">
            <v>252</v>
          </cell>
          <cell r="H228">
            <v>0</v>
          </cell>
          <cell r="I228">
            <v>0</v>
          </cell>
          <cell r="J228">
            <v>0</v>
          </cell>
          <cell r="K228">
            <v>226</v>
          </cell>
          <cell r="L228">
            <v>0</v>
          </cell>
          <cell r="O228">
            <v>0</v>
          </cell>
        </row>
        <row r="229">
          <cell r="A229" t="str">
            <v>013</v>
          </cell>
          <cell r="C229" t="str">
            <v>*</v>
          </cell>
          <cell r="E229" t="str">
            <v xml:space="preserve">     у т.ч. УБ</v>
          </cell>
          <cell r="F229" t="str">
            <v>013</v>
          </cell>
          <cell r="G229">
            <v>257</v>
          </cell>
          <cell r="H229">
            <v>0</v>
          </cell>
          <cell r="I229">
            <v>0</v>
          </cell>
          <cell r="J229">
            <v>0</v>
          </cell>
          <cell r="K229">
            <v>51</v>
          </cell>
          <cell r="L229">
            <v>0</v>
          </cell>
          <cell r="O229">
            <v>0</v>
          </cell>
        </row>
        <row r="230">
          <cell r="A230" t="str">
            <v>047</v>
          </cell>
          <cell r="C230" t="str">
            <v>*</v>
          </cell>
          <cell r="E230" t="str">
            <v>Техпереозброєння</v>
          </cell>
          <cell r="F230" t="str">
            <v>047</v>
          </cell>
          <cell r="H230">
            <v>100</v>
          </cell>
          <cell r="I230">
            <v>4625</v>
          </cell>
          <cell r="J230">
            <v>4725</v>
          </cell>
          <cell r="K230">
            <v>2394</v>
          </cell>
          <cell r="L230">
            <v>1669</v>
          </cell>
          <cell r="O230">
            <v>1692</v>
          </cell>
          <cell r="P230">
            <v>423</v>
          </cell>
          <cell r="Q230">
            <v>423</v>
          </cell>
          <cell r="R230">
            <v>423</v>
          </cell>
          <cell r="S230">
            <v>423</v>
          </cell>
        </row>
        <row r="231">
          <cell r="A231" t="str">
            <v>041</v>
          </cell>
          <cell r="C231" t="str">
            <v>*</v>
          </cell>
          <cell r="E231" t="str">
            <v>Кредит Світового банку</v>
          </cell>
          <cell r="F231" t="str">
            <v>041</v>
          </cell>
          <cell r="G231">
            <v>360.9</v>
          </cell>
          <cell r="H231">
            <v>0</v>
          </cell>
          <cell r="I231">
            <v>0</v>
          </cell>
          <cell r="J231">
            <v>0</v>
          </cell>
          <cell r="K231">
            <v>0</v>
          </cell>
          <cell r="L231">
            <v>0</v>
          </cell>
          <cell r="O231">
            <v>0</v>
          </cell>
        </row>
        <row r="232">
          <cell r="A232" t="str">
            <v>042</v>
          </cell>
          <cell r="C232" t="str">
            <v>*</v>
          </cell>
          <cell r="E232" t="str">
            <v xml:space="preserve">     у т.ч. УБ</v>
          </cell>
          <cell r="F232" t="str">
            <v>042</v>
          </cell>
          <cell r="H232">
            <v>0</v>
          </cell>
          <cell r="I232">
            <v>0</v>
          </cell>
          <cell r="J232">
            <v>0</v>
          </cell>
          <cell r="K232">
            <v>0</v>
          </cell>
          <cell r="L232">
            <v>0</v>
          </cell>
          <cell r="O232">
            <v>0</v>
          </cell>
        </row>
        <row r="233">
          <cell r="A233" t="str">
            <v>048</v>
          </cell>
          <cell r="C233" t="str">
            <v>*</v>
          </cell>
          <cell r="E233" t="str">
            <v>Капітальне будівництво (Виконавча дирекція)</v>
          </cell>
          <cell r="F233" t="str">
            <v>048</v>
          </cell>
          <cell r="H233">
            <v>0</v>
          </cell>
          <cell r="I233">
            <v>0</v>
          </cell>
          <cell r="J233">
            <v>0</v>
          </cell>
          <cell r="K233">
            <v>0</v>
          </cell>
          <cell r="L233">
            <v>0</v>
          </cell>
          <cell r="O233">
            <v>0</v>
          </cell>
        </row>
        <row r="234">
          <cell r="A234" t="str">
            <v>032</v>
          </cell>
          <cell r="C234" t="str">
            <v>*</v>
          </cell>
          <cell r="E234" t="str">
            <v>Фонд оплати праці (без відрахувань)</v>
          </cell>
          <cell r="F234" t="str">
            <v>032</v>
          </cell>
          <cell r="G234">
            <v>10210.4</v>
          </cell>
          <cell r="H234">
            <v>12072</v>
          </cell>
          <cell r="I234">
            <v>0</v>
          </cell>
          <cell r="J234">
            <v>12072</v>
          </cell>
          <cell r="K234">
            <v>8960.2999999999993</v>
          </cell>
          <cell r="L234">
            <v>8770.2000000000007</v>
          </cell>
          <cell r="M234">
            <v>12331</v>
          </cell>
          <cell r="N234">
            <v>12331</v>
          </cell>
          <cell r="O234">
            <v>16958</v>
          </cell>
          <cell r="P234">
            <v>4249</v>
          </cell>
          <cell r="Q234">
            <v>4197</v>
          </cell>
          <cell r="R234">
            <v>3978</v>
          </cell>
          <cell r="S234">
            <v>4534</v>
          </cell>
        </row>
        <row r="235">
          <cell r="A235" t="str">
            <v>033</v>
          </cell>
          <cell r="C235" t="str">
            <v>*</v>
          </cell>
          <cell r="E235" t="str">
            <v>Фонд оплати праці з відрахуваннями</v>
          </cell>
          <cell r="F235" t="str">
            <v>033</v>
          </cell>
          <cell r="G235">
            <v>13971.9</v>
          </cell>
          <cell r="H235">
            <v>16616</v>
          </cell>
          <cell r="I235">
            <v>0</v>
          </cell>
          <cell r="J235">
            <v>16616</v>
          </cell>
          <cell r="K235">
            <v>12363.8</v>
          </cell>
          <cell r="L235">
            <v>12046.5</v>
          </cell>
          <cell r="M235">
            <v>12948</v>
          </cell>
          <cell r="N235">
            <v>12948</v>
          </cell>
          <cell r="O235">
            <v>23395</v>
          </cell>
          <cell r="P235">
            <v>5900</v>
          </cell>
          <cell r="Q235">
            <v>5790</v>
          </cell>
          <cell r="R235">
            <v>5699</v>
          </cell>
          <cell r="S235">
            <v>6006</v>
          </cell>
        </row>
        <row r="236">
          <cell r="A236" t="str">
            <v>027</v>
          </cell>
          <cell r="C236" t="str">
            <v>*</v>
          </cell>
          <cell r="E236" t="str">
            <v xml:space="preserve">в т.ч.   відрахування на соціальні заходи </v>
          </cell>
          <cell r="F236" t="str">
            <v>027</v>
          </cell>
          <cell r="G236">
            <v>3761.5</v>
          </cell>
          <cell r="H236">
            <v>4544</v>
          </cell>
          <cell r="I236">
            <v>0</v>
          </cell>
          <cell r="J236">
            <v>4544</v>
          </cell>
          <cell r="K236">
            <v>3403.5</v>
          </cell>
          <cell r="L236">
            <v>3276.3</v>
          </cell>
          <cell r="M236">
            <v>617</v>
          </cell>
          <cell r="N236">
            <v>617</v>
          </cell>
          <cell r="O236">
            <v>6437</v>
          </cell>
          <cell r="P236">
            <v>1651</v>
          </cell>
          <cell r="Q236">
            <v>1593</v>
          </cell>
          <cell r="R236">
            <v>1721</v>
          </cell>
          <cell r="S236">
            <v>1472</v>
          </cell>
        </row>
        <row r="237">
          <cell r="A237" t="str">
            <v>029</v>
          </cell>
          <cell r="E237" t="str">
            <v xml:space="preserve">            Доплати непрацюючим пенсіонерам</v>
          </cell>
          <cell r="F237" t="str">
            <v>029</v>
          </cell>
          <cell r="G237">
            <v>121.9</v>
          </cell>
          <cell r="H237">
            <v>100.6</v>
          </cell>
          <cell r="I237">
            <v>0</v>
          </cell>
          <cell r="J237">
            <v>100.6</v>
          </cell>
          <cell r="K237">
            <v>98</v>
          </cell>
          <cell r="L237">
            <v>95.3</v>
          </cell>
          <cell r="M237">
            <v>137</v>
          </cell>
          <cell r="N237">
            <v>137</v>
          </cell>
          <cell r="O237">
            <v>0</v>
          </cell>
          <cell r="P237">
            <v>0</v>
          </cell>
          <cell r="Q237">
            <v>0</v>
          </cell>
          <cell r="R237">
            <v>0</v>
          </cell>
          <cell r="S237">
            <v>0</v>
          </cell>
        </row>
        <row r="238">
          <cell r="A238" t="str">
            <v>028</v>
          </cell>
          <cell r="E238" t="str">
            <v xml:space="preserve">            оплата п'яти днів тимчасової непрацездатності</v>
          </cell>
          <cell r="F238" t="str">
            <v>028</v>
          </cell>
          <cell r="G238">
            <v>175</v>
          </cell>
          <cell r="H238">
            <v>159</v>
          </cell>
          <cell r="I238">
            <v>0</v>
          </cell>
          <cell r="J238">
            <v>159</v>
          </cell>
          <cell r="K238">
            <v>151</v>
          </cell>
          <cell r="L238">
            <v>166.8</v>
          </cell>
          <cell r="M238">
            <v>250.5</v>
          </cell>
          <cell r="N238">
            <v>250.7</v>
          </cell>
          <cell r="O238">
            <v>291</v>
          </cell>
          <cell r="P238">
            <v>95.8</v>
          </cell>
          <cell r="Q238">
            <v>58.3</v>
          </cell>
          <cell r="R238">
            <v>52.2</v>
          </cell>
          <cell r="S238">
            <v>84.7</v>
          </cell>
        </row>
        <row r="239">
          <cell r="A239" t="str">
            <v>019</v>
          </cell>
          <cell r="C239" t="str">
            <v>*</v>
          </cell>
          <cell r="E239" t="str">
            <v>Матеріальні витрати (без амортизації)</v>
          </cell>
          <cell r="F239" t="str">
            <v>019</v>
          </cell>
          <cell r="G239">
            <v>9699.6</v>
          </cell>
          <cell r="H239">
            <v>12689.1</v>
          </cell>
          <cell r="I239">
            <v>-1746</v>
          </cell>
          <cell r="J239">
            <v>10943.1</v>
          </cell>
          <cell r="K239">
            <v>8052</v>
          </cell>
          <cell r="L239">
            <v>8018.8</v>
          </cell>
          <cell r="M239">
            <v>11682.9</v>
          </cell>
          <cell r="N239">
            <v>11656.5</v>
          </cell>
          <cell r="O239">
            <v>16238.6</v>
          </cell>
          <cell r="P239">
            <v>4198.6000000000004</v>
          </cell>
          <cell r="Q239">
            <v>3961.7</v>
          </cell>
          <cell r="R239">
            <v>3955.4</v>
          </cell>
          <cell r="S239">
            <v>4122.8999999999996</v>
          </cell>
        </row>
        <row r="240">
          <cell r="A240" t="str">
            <v>022</v>
          </cell>
          <cell r="C240" t="str">
            <v>*</v>
          </cell>
          <cell r="E240" t="str">
            <v xml:space="preserve">  теплова та електрична енергія</v>
          </cell>
          <cell r="F240" t="str">
            <v>022</v>
          </cell>
          <cell r="G240">
            <v>451.3</v>
          </cell>
          <cell r="H240">
            <v>502</v>
          </cell>
          <cell r="I240">
            <v>0</v>
          </cell>
          <cell r="J240">
            <v>502</v>
          </cell>
          <cell r="K240">
            <v>329</v>
          </cell>
          <cell r="L240">
            <v>323</v>
          </cell>
          <cell r="M240">
            <v>502</v>
          </cell>
          <cell r="N240">
            <v>497</v>
          </cell>
          <cell r="O240">
            <v>647</v>
          </cell>
          <cell r="P240">
            <v>259</v>
          </cell>
          <cell r="Q240">
            <v>79</v>
          </cell>
          <cell r="R240">
            <v>61</v>
          </cell>
          <cell r="S240">
            <v>248</v>
          </cell>
        </row>
        <row r="241">
          <cell r="A241" t="str">
            <v>023</v>
          </cell>
          <cell r="C241" t="str">
            <v>*</v>
          </cell>
          <cell r="E241" t="str">
            <v xml:space="preserve">           бюджетні платежі</v>
          </cell>
          <cell r="F241" t="str">
            <v>023</v>
          </cell>
          <cell r="G241">
            <v>13</v>
          </cell>
          <cell r="H241">
            <v>2340</v>
          </cell>
          <cell r="I241">
            <v>-2300</v>
          </cell>
          <cell r="J241">
            <v>40</v>
          </cell>
          <cell r="K241">
            <v>41</v>
          </cell>
          <cell r="L241">
            <v>37.200000000000003</v>
          </cell>
          <cell r="M241">
            <v>46</v>
          </cell>
          <cell r="N241">
            <v>46</v>
          </cell>
          <cell r="O241">
            <v>2343</v>
          </cell>
          <cell r="P241">
            <v>586</v>
          </cell>
          <cell r="Q241">
            <v>586</v>
          </cell>
          <cell r="R241">
            <v>586</v>
          </cell>
          <cell r="S241">
            <v>585</v>
          </cell>
        </row>
        <row r="242">
          <cell r="A242" t="str">
            <v>025</v>
          </cell>
          <cell r="C242" t="str">
            <v>*</v>
          </cell>
          <cell r="E242" t="str">
            <v xml:space="preserve">           водопостачання та водовідведення</v>
          </cell>
          <cell r="F242" t="str">
            <v>025</v>
          </cell>
          <cell r="G242">
            <v>77.7</v>
          </cell>
          <cell r="H242">
            <v>86</v>
          </cell>
          <cell r="I242">
            <v>0</v>
          </cell>
          <cell r="J242">
            <v>86</v>
          </cell>
          <cell r="K242">
            <v>62</v>
          </cell>
          <cell r="L242">
            <v>62</v>
          </cell>
          <cell r="M242">
            <v>82</v>
          </cell>
          <cell r="N242">
            <v>82</v>
          </cell>
          <cell r="O242">
            <v>116</v>
          </cell>
          <cell r="P242">
            <v>28</v>
          </cell>
          <cell r="Q242">
            <v>30</v>
          </cell>
          <cell r="R242">
            <v>30</v>
          </cell>
          <cell r="S242">
            <v>28</v>
          </cell>
        </row>
        <row r="243">
          <cell r="A243" t="str">
            <v>020</v>
          </cell>
          <cell r="C243" t="str">
            <v>*</v>
          </cell>
          <cell r="E243" t="str">
            <v>Внутрішній обіг:</v>
          </cell>
          <cell r="F243" t="str">
            <v>020</v>
          </cell>
          <cell r="G243">
            <v>8461</v>
          </cell>
          <cell r="H243">
            <v>8725</v>
          </cell>
          <cell r="I243">
            <v>0</v>
          </cell>
          <cell r="J243">
            <v>8725</v>
          </cell>
          <cell r="K243">
            <v>6687</v>
          </cell>
          <cell r="L243">
            <v>6389.4</v>
          </cell>
          <cell r="M243">
            <v>7285</v>
          </cell>
          <cell r="N243">
            <v>7285</v>
          </cell>
          <cell r="O243">
            <v>10302</v>
          </cell>
          <cell r="P243">
            <v>2578</v>
          </cell>
          <cell r="Q243">
            <v>2574</v>
          </cell>
          <cell r="R243">
            <v>2574</v>
          </cell>
          <cell r="S243">
            <v>2576</v>
          </cell>
        </row>
        <row r="244">
          <cell r="A244" t="str">
            <v>014</v>
          </cell>
          <cell r="C244" t="str">
            <v>*</v>
          </cell>
          <cell r="E244" t="str">
            <v xml:space="preserve">   ЕСР</v>
          </cell>
          <cell r="F244" t="str">
            <v>014</v>
          </cell>
          <cell r="G244">
            <v>1371.8</v>
          </cell>
          <cell r="H244">
            <v>800</v>
          </cell>
          <cell r="I244">
            <v>0</v>
          </cell>
          <cell r="J244">
            <v>800</v>
          </cell>
          <cell r="K244">
            <v>605</v>
          </cell>
          <cell r="L244">
            <v>328.3</v>
          </cell>
          <cell r="O244">
            <v>0</v>
          </cell>
          <cell r="P244">
            <v>0</v>
          </cell>
          <cell r="Q244">
            <v>0</v>
          </cell>
          <cell r="R244">
            <v>0</v>
          </cell>
          <cell r="S244">
            <v>0</v>
          </cell>
        </row>
        <row r="245">
          <cell r="A245" t="str">
            <v>016</v>
          </cell>
          <cell r="C245" t="str">
            <v>*</v>
          </cell>
          <cell r="E245" t="str">
            <v xml:space="preserve">   ЕАТ</v>
          </cell>
          <cell r="F245" t="str">
            <v>016</v>
          </cell>
          <cell r="G245">
            <v>6522.1</v>
          </cell>
          <cell r="H245">
            <v>6183</v>
          </cell>
          <cell r="I245">
            <v>0</v>
          </cell>
          <cell r="J245">
            <v>6183</v>
          </cell>
          <cell r="K245">
            <v>4996</v>
          </cell>
          <cell r="L245">
            <v>4982.3</v>
          </cell>
          <cell r="M245">
            <v>6790</v>
          </cell>
          <cell r="N245">
            <v>6790</v>
          </cell>
          <cell r="O245">
            <v>8360</v>
          </cell>
          <cell r="P245">
            <v>2090</v>
          </cell>
          <cell r="Q245">
            <v>2090</v>
          </cell>
          <cell r="R245">
            <v>2090</v>
          </cell>
          <cell r="S245">
            <v>2090</v>
          </cell>
        </row>
        <row r="246">
          <cell r="A246" t="str">
            <v>043</v>
          </cell>
          <cell r="C246" t="str">
            <v>*</v>
          </cell>
          <cell r="E246" t="str">
            <v xml:space="preserve">   ВОХОР</v>
          </cell>
          <cell r="H246">
            <v>983</v>
          </cell>
          <cell r="I246">
            <v>0</v>
          </cell>
          <cell r="J246">
            <v>983</v>
          </cell>
          <cell r="K246">
            <v>714</v>
          </cell>
          <cell r="L246">
            <v>705.7</v>
          </cell>
          <cell r="O246">
            <v>1122</v>
          </cell>
          <cell r="P246">
            <v>284</v>
          </cell>
          <cell r="Q246">
            <v>278</v>
          </cell>
          <cell r="R246">
            <v>278</v>
          </cell>
          <cell r="S246">
            <v>282</v>
          </cell>
        </row>
        <row r="247">
          <cell r="A247" t="str">
            <v>015</v>
          </cell>
          <cell r="C247" t="str">
            <v>*</v>
          </cell>
          <cell r="E247" t="str">
            <v xml:space="preserve">   ЕН</v>
          </cell>
          <cell r="F247" t="str">
            <v>015</v>
          </cell>
          <cell r="G247">
            <v>508.7</v>
          </cell>
          <cell r="H247">
            <v>700</v>
          </cell>
          <cell r="I247">
            <v>0</v>
          </cell>
          <cell r="J247">
            <v>700</v>
          </cell>
          <cell r="K247">
            <v>372</v>
          </cell>
          <cell r="L247">
            <v>373.1</v>
          </cell>
          <cell r="M247">
            <v>495</v>
          </cell>
          <cell r="N247">
            <v>495</v>
          </cell>
          <cell r="O247">
            <v>820</v>
          </cell>
          <cell r="P247">
            <v>204</v>
          </cell>
          <cell r="Q247">
            <v>206</v>
          </cell>
          <cell r="R247">
            <v>206</v>
          </cell>
          <cell r="S247">
            <v>204</v>
          </cell>
        </row>
        <row r="248">
          <cell r="A248" t="str">
            <v>018</v>
          </cell>
          <cell r="C248" t="str">
            <v>*</v>
          </cell>
          <cell r="E248" t="str">
            <v xml:space="preserve">      у т.ч.- ремонти</v>
          </cell>
          <cell r="F248" t="str">
            <v>018</v>
          </cell>
          <cell r="H248">
            <v>205</v>
          </cell>
          <cell r="I248">
            <v>0</v>
          </cell>
          <cell r="J248">
            <v>205</v>
          </cell>
          <cell r="K248">
            <v>49</v>
          </cell>
          <cell r="L248">
            <v>37.4</v>
          </cell>
          <cell r="O248">
            <v>20</v>
          </cell>
          <cell r="P248">
            <v>4</v>
          </cell>
          <cell r="Q248">
            <v>6</v>
          </cell>
          <cell r="R248">
            <v>6</v>
          </cell>
          <cell r="S248">
            <v>4</v>
          </cell>
        </row>
        <row r="249">
          <cell r="A249" t="str">
            <v>017</v>
          </cell>
          <cell r="C249" t="str">
            <v>*</v>
          </cell>
          <cell r="E249" t="str">
            <v xml:space="preserve">   Послуги мобільного  зв'язку</v>
          </cell>
          <cell r="F249" t="str">
            <v>017</v>
          </cell>
          <cell r="G249">
            <v>58.4</v>
          </cell>
          <cell r="H249">
            <v>59</v>
          </cell>
          <cell r="I249">
            <v>0</v>
          </cell>
          <cell r="J249">
            <v>59</v>
          </cell>
          <cell r="K249">
            <v>24</v>
          </cell>
          <cell r="L249">
            <v>22.2</v>
          </cell>
          <cell r="O249">
            <v>0</v>
          </cell>
        </row>
        <row r="250">
          <cell r="C250" t="str">
            <v>*</v>
          </cell>
          <cell r="E250" t="str">
            <v>ДОВІДКОВО:</v>
          </cell>
          <cell r="F250">
            <v>0</v>
          </cell>
          <cell r="I250">
            <v>0</v>
          </cell>
          <cell r="O250">
            <v>0</v>
          </cell>
        </row>
        <row r="251">
          <cell r="A251" t="str">
            <v>021</v>
          </cell>
          <cell r="C251" t="str">
            <v>*</v>
          </cell>
          <cell r="E251" t="str">
            <v>амортизація</v>
          </cell>
          <cell r="F251" t="str">
            <v>021</v>
          </cell>
          <cell r="G251">
            <v>11921.9</v>
          </cell>
          <cell r="H251">
            <v>11903</v>
          </cell>
          <cell r="I251">
            <v>0</v>
          </cell>
          <cell r="J251">
            <v>11903</v>
          </cell>
          <cell r="K251">
            <v>8657</v>
          </cell>
          <cell r="L251">
            <v>8627.2000000000007</v>
          </cell>
          <cell r="M251">
            <v>11339</v>
          </cell>
          <cell r="N251">
            <v>11338.8</v>
          </cell>
          <cell r="O251">
            <v>17992.099999999999</v>
          </cell>
          <cell r="P251">
            <v>4611.7</v>
          </cell>
          <cell r="Q251">
            <v>4533.1000000000004</v>
          </cell>
          <cell r="R251">
            <v>4457.8999999999996</v>
          </cell>
          <cell r="S251">
            <v>4389.3999999999996</v>
          </cell>
        </row>
        <row r="252">
          <cell r="A252" t="str">
            <v>040</v>
          </cell>
          <cell r="C252" t="str">
            <v>*</v>
          </cell>
          <cell r="E252" t="str">
            <v>Необхідність в фінансуванні (без зарплати з відрахуваннями)</v>
          </cell>
          <cell r="F252" t="str">
            <v>040</v>
          </cell>
          <cell r="G252">
            <v>6158.6</v>
          </cell>
          <cell r="H252">
            <v>13237.5</v>
          </cell>
          <cell r="I252">
            <v>6553</v>
          </cell>
          <cell r="J252">
            <v>19790.5</v>
          </cell>
          <cell r="K252">
            <v>9465</v>
          </cell>
          <cell r="L252">
            <v>9104.9</v>
          </cell>
          <cell r="M252">
            <v>17212.900000000001</v>
          </cell>
          <cell r="N252">
            <v>17191.5</v>
          </cell>
          <cell r="O252">
            <v>20467.599999999999</v>
          </cell>
          <cell r="P252">
            <v>2919.6</v>
          </cell>
          <cell r="Q252">
            <v>5900.7</v>
          </cell>
          <cell r="R252">
            <v>6243.4</v>
          </cell>
          <cell r="S252">
            <v>5403.9</v>
          </cell>
        </row>
        <row r="254">
          <cell r="E254" t="str">
            <v>Контроль  должно быть ПУСТО !!!</v>
          </cell>
          <cell r="G254">
            <v>0</v>
          </cell>
          <cell r="H254">
            <v>0</v>
          </cell>
          <cell r="I254">
            <v>3674</v>
          </cell>
          <cell r="J254">
            <v>0</v>
          </cell>
          <cell r="K254">
            <v>0</v>
          </cell>
          <cell r="L254">
            <v>0</v>
          </cell>
          <cell r="M254">
            <v>0</v>
          </cell>
          <cell r="N254">
            <v>0</v>
          </cell>
          <cell r="O254">
            <v>0</v>
          </cell>
          <cell r="P254">
            <v>0</v>
          </cell>
          <cell r="Q254">
            <v>0</v>
          </cell>
          <cell r="R254">
            <v>0</v>
          </cell>
          <cell r="S254">
            <v>0</v>
          </cell>
        </row>
        <row r="255">
          <cell r="E255" t="str">
            <v>РЕМОНТИ  по составляющим</v>
          </cell>
          <cell r="F255">
            <v>0</v>
          </cell>
          <cell r="G255">
            <v>7271.9</v>
          </cell>
          <cell r="H255">
            <v>12098</v>
          </cell>
          <cell r="I255">
            <v>0</v>
          </cell>
          <cell r="J255">
            <v>15772</v>
          </cell>
          <cell r="K255">
            <v>7699</v>
          </cell>
          <cell r="L255">
            <v>7790.8</v>
          </cell>
          <cell r="M255">
            <v>15772</v>
          </cell>
          <cell r="N255">
            <v>15772</v>
          </cell>
          <cell r="O255">
            <v>15991</v>
          </cell>
          <cell r="P255">
            <v>1752</v>
          </cell>
          <cell r="Q255">
            <v>4795</v>
          </cell>
          <cell r="R255">
            <v>5089</v>
          </cell>
          <cell r="S255">
            <v>4355</v>
          </cell>
        </row>
        <row r="256">
          <cell r="E256" t="str">
            <v>Зарплата з відрахуваннями</v>
          </cell>
          <cell r="G256">
            <v>1701</v>
          </cell>
          <cell r="H256">
            <v>2236</v>
          </cell>
          <cell r="I256">
            <v>0</v>
          </cell>
          <cell r="J256">
            <v>2236</v>
          </cell>
          <cell r="K256">
            <v>1504</v>
          </cell>
          <cell r="L256">
            <v>1504</v>
          </cell>
          <cell r="M256">
            <v>2236</v>
          </cell>
          <cell r="N256">
            <v>2236</v>
          </cell>
          <cell r="O256">
            <v>2389</v>
          </cell>
          <cell r="P256">
            <v>589</v>
          </cell>
          <cell r="Q256">
            <v>596</v>
          </cell>
          <cell r="R256">
            <v>559</v>
          </cell>
          <cell r="S256">
            <v>645</v>
          </cell>
        </row>
        <row r="257">
          <cell r="E257" t="str">
            <v>Електротехнічне обладнання</v>
          </cell>
          <cell r="G257">
            <v>5534.9</v>
          </cell>
          <cell r="H257">
            <v>12098</v>
          </cell>
          <cell r="I257">
            <v>0</v>
          </cell>
          <cell r="J257">
            <v>12133</v>
          </cell>
          <cell r="K257">
            <v>6022</v>
          </cell>
          <cell r="L257">
            <v>6113.8</v>
          </cell>
          <cell r="M257">
            <v>12133</v>
          </cell>
          <cell r="N257">
            <v>12133</v>
          </cell>
          <cell r="O257">
            <v>13174</v>
          </cell>
          <cell r="P257">
            <v>1556</v>
          </cell>
          <cell r="Q257">
            <v>3975</v>
          </cell>
          <cell r="R257">
            <v>4109</v>
          </cell>
          <cell r="S257">
            <v>3534</v>
          </cell>
        </row>
        <row r="258">
          <cell r="A258" t="str">
            <v>ел_зп</v>
          </cell>
          <cell r="E258" t="str">
            <v xml:space="preserve">   Зарплата з відрахуваннями</v>
          </cell>
          <cell r="G258">
            <v>1576</v>
          </cell>
          <cell r="H258">
            <v>2236</v>
          </cell>
          <cell r="I258">
            <v>0</v>
          </cell>
          <cell r="J258">
            <v>2029</v>
          </cell>
          <cell r="K258">
            <v>1348</v>
          </cell>
          <cell r="L258">
            <v>1348</v>
          </cell>
          <cell r="M258">
            <v>2029</v>
          </cell>
          <cell r="N258">
            <v>2029</v>
          </cell>
          <cell r="O258">
            <v>2189</v>
          </cell>
          <cell r="P258">
            <v>545</v>
          </cell>
          <cell r="Q258">
            <v>543</v>
          </cell>
          <cell r="R258">
            <v>500</v>
          </cell>
          <cell r="S258">
            <v>601</v>
          </cell>
        </row>
        <row r="259">
          <cell r="A259" t="str">
            <v>ел_з</v>
          </cell>
          <cell r="E259" t="str">
            <v xml:space="preserve">         зарплата</v>
          </cell>
          <cell r="G259">
            <v>1576</v>
          </cell>
          <cell r="H259">
            <v>1619</v>
          </cell>
          <cell r="J259">
            <v>1469</v>
          </cell>
          <cell r="K259">
            <v>978</v>
          </cell>
          <cell r="L259">
            <v>978</v>
          </cell>
          <cell r="M259">
            <v>1469</v>
          </cell>
          <cell r="N259">
            <v>1469</v>
          </cell>
          <cell r="O259">
            <v>1587</v>
          </cell>
          <cell r="P259">
            <v>395</v>
          </cell>
          <cell r="Q259">
            <v>394</v>
          </cell>
          <cell r="R259">
            <v>362</v>
          </cell>
          <cell r="S259">
            <v>436</v>
          </cell>
        </row>
        <row r="260">
          <cell r="A260" t="str">
            <v>ел_в</v>
          </cell>
          <cell r="E260" t="str">
            <v xml:space="preserve">         відрахування</v>
          </cell>
          <cell r="H260">
            <v>617</v>
          </cell>
          <cell r="J260">
            <v>560</v>
          </cell>
          <cell r="K260">
            <v>370</v>
          </cell>
          <cell r="L260">
            <v>370</v>
          </cell>
          <cell r="M260">
            <v>560</v>
          </cell>
          <cell r="N260">
            <v>560</v>
          </cell>
          <cell r="O260">
            <v>602</v>
          </cell>
          <cell r="P260">
            <v>150</v>
          </cell>
          <cell r="Q260">
            <v>149</v>
          </cell>
          <cell r="R260">
            <v>138</v>
          </cell>
          <cell r="S260">
            <v>165</v>
          </cell>
        </row>
        <row r="261">
          <cell r="A261" t="str">
            <v>ел_м</v>
          </cell>
          <cell r="E261" t="str">
            <v xml:space="preserve">   Матеріали</v>
          </cell>
          <cell r="G261">
            <v>2432.4</v>
          </cell>
          <cell r="H261">
            <v>3635</v>
          </cell>
          <cell r="J261">
            <v>5021</v>
          </cell>
          <cell r="K261">
            <v>2416</v>
          </cell>
          <cell r="L261">
            <v>2507.8000000000002</v>
          </cell>
          <cell r="M261">
            <v>5021</v>
          </cell>
          <cell r="N261">
            <v>5021</v>
          </cell>
          <cell r="O261">
            <v>4685</v>
          </cell>
          <cell r="P261">
            <v>538</v>
          </cell>
          <cell r="Q261">
            <v>1467</v>
          </cell>
          <cell r="R261">
            <v>1550</v>
          </cell>
          <cell r="S261">
            <v>1130</v>
          </cell>
        </row>
        <row r="262">
          <cell r="A262" t="str">
            <v>ел_п</v>
          </cell>
          <cell r="E262" t="str">
            <v xml:space="preserve">   Підряд</v>
          </cell>
          <cell r="G262">
            <v>1526.5</v>
          </cell>
          <cell r="H262">
            <v>6227</v>
          </cell>
          <cell r="J262">
            <v>5083</v>
          </cell>
          <cell r="K262">
            <v>2258</v>
          </cell>
          <cell r="L262">
            <v>2258</v>
          </cell>
          <cell r="M262">
            <v>5083</v>
          </cell>
          <cell r="N262">
            <v>5083</v>
          </cell>
          <cell r="O262">
            <v>6300</v>
          </cell>
          <cell r="P262">
            <v>473</v>
          </cell>
          <cell r="Q262">
            <v>1965</v>
          </cell>
          <cell r="R262">
            <v>2059</v>
          </cell>
          <cell r="S262">
            <v>1803</v>
          </cell>
        </row>
        <row r="263">
          <cell r="A263" t="str">
            <v>ел_тр</v>
          </cell>
          <cell r="E263" t="str">
            <v xml:space="preserve">   Транспорт</v>
          </cell>
          <cell r="O263">
            <v>0</v>
          </cell>
          <cell r="P263">
            <v>0</v>
          </cell>
          <cell r="Q263">
            <v>0</v>
          </cell>
          <cell r="R263">
            <v>0</v>
          </cell>
          <cell r="S263">
            <v>0</v>
          </cell>
        </row>
        <row r="264">
          <cell r="E264" t="str">
            <v xml:space="preserve">Будівлі та споруди </v>
          </cell>
          <cell r="G264">
            <v>1737</v>
          </cell>
          <cell r="H264">
            <v>0</v>
          </cell>
          <cell r="I264">
            <v>0</v>
          </cell>
          <cell r="J264">
            <v>3639</v>
          </cell>
          <cell r="K264">
            <v>1677</v>
          </cell>
          <cell r="L264">
            <v>1677</v>
          </cell>
          <cell r="M264">
            <v>3639</v>
          </cell>
          <cell r="N264">
            <v>3639</v>
          </cell>
          <cell r="O264">
            <v>2817</v>
          </cell>
          <cell r="P264">
            <v>196</v>
          </cell>
          <cell r="Q264">
            <v>820</v>
          </cell>
          <cell r="R264">
            <v>980</v>
          </cell>
          <cell r="S264">
            <v>821</v>
          </cell>
        </row>
        <row r="265">
          <cell r="A265" t="str">
            <v>буд_зп</v>
          </cell>
          <cell r="E265" t="str">
            <v xml:space="preserve">   Зарплата з відрахуваннями</v>
          </cell>
          <cell r="G265">
            <v>125</v>
          </cell>
          <cell r="H265">
            <v>0</v>
          </cell>
          <cell r="I265">
            <v>0</v>
          </cell>
          <cell r="J265">
            <v>207</v>
          </cell>
          <cell r="K265">
            <v>156</v>
          </cell>
          <cell r="L265">
            <v>156</v>
          </cell>
          <cell r="M265">
            <v>207</v>
          </cell>
          <cell r="N265">
            <v>207</v>
          </cell>
          <cell r="O265">
            <v>200</v>
          </cell>
          <cell r="P265">
            <v>44</v>
          </cell>
          <cell r="Q265">
            <v>53</v>
          </cell>
          <cell r="R265">
            <v>59</v>
          </cell>
          <cell r="S265">
            <v>44</v>
          </cell>
        </row>
        <row r="266">
          <cell r="A266" t="str">
            <v>буд_з</v>
          </cell>
          <cell r="E266" t="str">
            <v xml:space="preserve">         зарплата</v>
          </cell>
          <cell r="G266">
            <v>125</v>
          </cell>
          <cell r="J266">
            <v>150</v>
          </cell>
          <cell r="K266">
            <v>113</v>
          </cell>
          <cell r="L266">
            <v>113</v>
          </cell>
          <cell r="M266">
            <v>150</v>
          </cell>
          <cell r="N266">
            <v>150</v>
          </cell>
          <cell r="O266">
            <v>145</v>
          </cell>
          <cell r="P266">
            <v>32</v>
          </cell>
          <cell r="Q266">
            <v>38</v>
          </cell>
          <cell r="R266">
            <v>43</v>
          </cell>
          <cell r="S266">
            <v>32</v>
          </cell>
        </row>
        <row r="267">
          <cell r="A267" t="str">
            <v>буд_в</v>
          </cell>
          <cell r="E267" t="str">
            <v xml:space="preserve">         відрахування</v>
          </cell>
          <cell r="J267">
            <v>57</v>
          </cell>
          <cell r="K267">
            <v>43</v>
          </cell>
          <cell r="L267">
            <v>43</v>
          </cell>
          <cell r="M267">
            <v>57</v>
          </cell>
          <cell r="N267">
            <v>57</v>
          </cell>
          <cell r="O267">
            <v>55</v>
          </cell>
          <cell r="P267">
            <v>12</v>
          </cell>
          <cell r="Q267">
            <v>15</v>
          </cell>
          <cell r="R267">
            <v>16</v>
          </cell>
          <cell r="S267">
            <v>12</v>
          </cell>
        </row>
        <row r="268">
          <cell r="A268" t="str">
            <v>буд_м</v>
          </cell>
          <cell r="E268" t="str">
            <v xml:space="preserve">   Матеріали</v>
          </cell>
          <cell r="G268">
            <v>135</v>
          </cell>
          <cell r="J268">
            <v>162</v>
          </cell>
          <cell r="K268">
            <v>66</v>
          </cell>
          <cell r="L268">
            <v>66</v>
          </cell>
          <cell r="M268">
            <v>162</v>
          </cell>
          <cell r="N268">
            <v>162</v>
          </cell>
          <cell r="O268">
            <v>166</v>
          </cell>
          <cell r="P268">
            <v>32</v>
          </cell>
          <cell r="Q268">
            <v>46</v>
          </cell>
          <cell r="R268">
            <v>48</v>
          </cell>
          <cell r="S268">
            <v>40</v>
          </cell>
        </row>
        <row r="269">
          <cell r="A269" t="str">
            <v>буд_п</v>
          </cell>
          <cell r="E269" t="str">
            <v xml:space="preserve">   Підряд</v>
          </cell>
          <cell r="G269">
            <v>1477</v>
          </cell>
          <cell r="J269">
            <v>3270</v>
          </cell>
          <cell r="K269">
            <v>1455</v>
          </cell>
          <cell r="L269">
            <v>1455</v>
          </cell>
          <cell r="M269">
            <v>3270</v>
          </cell>
          <cell r="N269">
            <v>3270</v>
          </cell>
          <cell r="O269">
            <v>2451</v>
          </cell>
          <cell r="P269">
            <v>120</v>
          </cell>
          <cell r="Q269">
            <v>721</v>
          </cell>
          <cell r="R269">
            <v>873</v>
          </cell>
          <cell r="S269">
            <v>737</v>
          </cell>
        </row>
        <row r="271">
          <cell r="C271" t="str">
            <v>*</v>
          </cell>
        </row>
        <row r="272">
          <cell r="C272" t="str">
            <v>*</v>
          </cell>
        </row>
        <row r="273">
          <cell r="C273" t="str">
            <v>*</v>
          </cell>
        </row>
        <row r="274">
          <cell r="C274" t="str">
            <v>*</v>
          </cell>
          <cell r="E274" t="str">
            <v>Заступник генерального директора-</v>
          </cell>
          <cell r="P274" t="str">
            <v>Б.В.Циганенко</v>
          </cell>
        </row>
        <row r="275">
          <cell r="C275" t="str">
            <v>*</v>
          </cell>
          <cell r="E275" t="str">
            <v>директор Кабельних мереж</v>
          </cell>
        </row>
        <row r="276">
          <cell r="C276" t="str">
            <v>*</v>
          </cell>
        </row>
        <row r="277">
          <cell r="C277" t="str">
            <v>*</v>
          </cell>
        </row>
        <row r="278">
          <cell r="C278" t="str">
            <v>*</v>
          </cell>
          <cell r="E278" t="str">
            <v>Начальник ПЕВ</v>
          </cell>
          <cell r="P278" t="str">
            <v>Н.М.Барашивець</v>
          </cell>
        </row>
      </sheetData>
      <sheetData sheetId="6" refreshError="1"/>
      <sheetData sheetId="7" refreshError="1"/>
      <sheetData sheetId="8" refreshError="1">
        <row r="59">
          <cell r="E59">
            <v>9197.7999999999993</v>
          </cell>
          <cell r="I59">
            <v>7803</v>
          </cell>
          <cell r="J59">
            <v>7773.9</v>
          </cell>
          <cell r="K59">
            <v>11377.4</v>
          </cell>
        </row>
      </sheetData>
      <sheetData sheetId="9" refreshError="1">
        <row r="65">
          <cell r="D65">
            <v>515.1</v>
          </cell>
          <cell r="H65">
            <v>244</v>
          </cell>
          <cell r="I65">
            <v>242</v>
          </cell>
          <cell r="J65">
            <v>300.5</v>
          </cell>
          <cell r="K65">
            <v>330.6</v>
          </cell>
          <cell r="M65">
            <v>34.4</v>
          </cell>
          <cell r="N65">
            <v>32.200000000000003</v>
          </cell>
          <cell r="O65">
            <v>34.5</v>
          </cell>
          <cell r="P65">
            <v>31.7</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1"/>
      <sheetName val="_Т2"/>
      <sheetName val="_Т4"/>
      <sheetName val="_Т5"/>
      <sheetName val="_Т6"/>
      <sheetName val="_Т7"/>
      <sheetName val="_Т8"/>
      <sheetName val="_Т9"/>
      <sheetName val="_Т10"/>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Свод_(2)5"/>
      <sheetName val="Собів__ГПЗ_5"/>
      <sheetName val="адм_витр__5"/>
      <sheetName val="_BS_Stat_31-12-015"/>
      <sheetName val="Цены_СНГ5"/>
      <sheetName val="Январь"/>
    </sheetNames>
    <sheetDataSet>
      <sheetData sheetId="0" refreshError="1">
        <row r="1">
          <cell r="A1" t="str">
            <v>импорт по странам ТОНН</v>
          </cell>
          <cell r="B1" t="str">
            <v>7303</v>
          </cell>
          <cell r="C1" t="str">
            <v>7304</v>
          </cell>
          <cell r="D1" t="str">
            <v>7305</v>
          </cell>
          <cell r="E1" t="str">
            <v>7306</v>
          </cell>
        </row>
        <row r="2">
          <cell r="A2" t="str">
            <v>УКРАИНА</v>
          </cell>
          <cell r="B2">
            <v>344</v>
          </cell>
          <cell r="C2">
            <v>231222</v>
          </cell>
          <cell r="D2">
            <v>167000</v>
          </cell>
          <cell r="E2">
            <v>144002</v>
          </cell>
        </row>
        <row r="3">
          <cell r="A3" t="str">
            <v>ЯПОНИЯ</v>
          </cell>
          <cell r="B3">
            <v>10874</v>
          </cell>
          <cell r="C3">
            <v>10874</v>
          </cell>
          <cell r="D3">
            <v>14726</v>
          </cell>
          <cell r="E3">
            <v>884</v>
          </cell>
        </row>
        <row r="4">
          <cell r="A4" t="str">
            <v>АВСТРИЯ</v>
          </cell>
          <cell r="B4">
            <v>4</v>
          </cell>
          <cell r="C4">
            <v>18364</v>
          </cell>
          <cell r="D4">
            <v>0</v>
          </cell>
          <cell r="E4">
            <v>132</v>
          </cell>
        </row>
        <row r="5">
          <cell r="A5" t="str">
            <v>ГЕРМАНИЯ</v>
          </cell>
          <cell r="B5">
            <v>196</v>
          </cell>
          <cell r="C5">
            <v>4909</v>
          </cell>
          <cell r="D5">
            <v>11560</v>
          </cell>
          <cell r="E5">
            <v>1606</v>
          </cell>
        </row>
        <row r="6">
          <cell r="A6" t="str">
            <v>МЕКСИКА</v>
          </cell>
          <cell r="B6">
            <v>332992</v>
          </cell>
          <cell r="C6">
            <v>14661</v>
          </cell>
          <cell r="D6">
            <v>164759</v>
          </cell>
          <cell r="E6">
            <v>718042</v>
          </cell>
        </row>
        <row r="7">
          <cell r="A7" t="str">
            <v>АРГЕНТИНА</v>
          </cell>
          <cell r="B7">
            <v>245518</v>
          </cell>
          <cell r="C7">
            <v>11894</v>
          </cell>
          <cell r="D7">
            <v>148032</v>
          </cell>
          <cell r="E7">
            <v>576309</v>
          </cell>
        </row>
        <row r="8">
          <cell r="A8" t="str">
            <v>ФРАНЦИЯ</v>
          </cell>
          <cell r="B8">
            <v>5503</v>
          </cell>
          <cell r="C8">
            <v>4300</v>
          </cell>
          <cell r="D8">
            <v>16</v>
          </cell>
          <cell r="E8">
            <v>189</v>
          </cell>
        </row>
        <row r="9">
          <cell r="A9" t="str">
            <v>ДАНИЯ</v>
          </cell>
          <cell r="B9">
            <v>11081</v>
          </cell>
          <cell r="C9">
            <v>148</v>
          </cell>
          <cell r="D9">
            <v>884</v>
          </cell>
          <cell r="E9">
            <v>4292</v>
          </cell>
        </row>
        <row r="10">
          <cell r="A10" t="str">
            <v>ПОЛЬША</v>
          </cell>
          <cell r="B10">
            <v>19159</v>
          </cell>
          <cell r="C10">
            <v>3069</v>
          </cell>
          <cell r="D10">
            <v>59</v>
          </cell>
          <cell r="E10">
            <v>1294</v>
          </cell>
        </row>
        <row r="11">
          <cell r="A11" t="str">
            <v>РУМЫНИЯ</v>
          </cell>
          <cell r="B11">
            <v>7</v>
          </cell>
          <cell r="C11">
            <v>4034</v>
          </cell>
          <cell r="D11">
            <v>129</v>
          </cell>
          <cell r="E11">
            <v>129</v>
          </cell>
        </row>
        <row r="12">
          <cell r="A12" t="str">
            <v>ЧЕХИЯ</v>
          </cell>
          <cell r="B12">
            <v>17</v>
          </cell>
          <cell r="C12">
            <v>3390</v>
          </cell>
          <cell r="D12">
            <v>36</v>
          </cell>
          <cell r="E12">
            <v>36</v>
          </cell>
        </row>
        <row r="13">
          <cell r="A13" t="str">
            <v>ФИНЛЯНДИЯ</v>
          </cell>
          <cell r="B13">
            <v>6</v>
          </cell>
          <cell r="C13">
            <v>636</v>
          </cell>
          <cell r="D13">
            <v>26</v>
          </cell>
          <cell r="E13">
            <v>2034</v>
          </cell>
        </row>
        <row r="14">
          <cell r="A14" t="str">
            <v>ГРУЗИЯ</v>
          </cell>
          <cell r="B14">
            <v>167</v>
          </cell>
          <cell r="C14">
            <v>999</v>
          </cell>
          <cell r="D14">
            <v>189</v>
          </cell>
          <cell r="E14">
            <v>4505</v>
          </cell>
        </row>
        <row r="15">
          <cell r="A15" t="str">
            <v>США</v>
          </cell>
          <cell r="B15">
            <v>11</v>
          </cell>
          <cell r="C15">
            <v>801</v>
          </cell>
          <cell r="D15">
            <v>190</v>
          </cell>
          <cell r="E15">
            <v>127</v>
          </cell>
        </row>
        <row r="16">
          <cell r="A16" t="str">
            <v>ИСПАНИЯ</v>
          </cell>
          <cell r="B16">
            <v>30</v>
          </cell>
          <cell r="C16">
            <v>758</v>
          </cell>
          <cell r="D16">
            <v>1296</v>
          </cell>
          <cell r="E16">
            <v>310</v>
          </cell>
        </row>
        <row r="17">
          <cell r="A17" t="str">
            <v>ГРЕЦИЯ</v>
          </cell>
          <cell r="B17">
            <v>3392</v>
          </cell>
          <cell r="C17">
            <v>10</v>
          </cell>
          <cell r="D17">
            <v>949</v>
          </cell>
          <cell r="E17">
            <v>0</v>
          </cell>
        </row>
        <row r="18">
          <cell r="A18" t="str">
            <v>НОРВЕГИЯ</v>
          </cell>
          <cell r="B18">
            <v>0</v>
          </cell>
          <cell r="C18">
            <v>71</v>
          </cell>
          <cell r="D18">
            <v>0</v>
          </cell>
          <cell r="E18">
            <v>860</v>
          </cell>
        </row>
        <row r="19">
          <cell r="A19" t="str">
            <v>ИТАЛИЯ</v>
          </cell>
          <cell r="B19">
            <v>5</v>
          </cell>
          <cell r="C19">
            <v>289</v>
          </cell>
          <cell r="D19">
            <v>94</v>
          </cell>
          <cell r="E19">
            <v>485</v>
          </cell>
        </row>
        <row r="20">
          <cell r="A20" t="str">
            <v>ВЕЛИКОБРИТАНИЯ</v>
          </cell>
          <cell r="B20">
            <v>0</v>
          </cell>
          <cell r="C20">
            <v>744</v>
          </cell>
          <cell r="D20">
            <v>31</v>
          </cell>
          <cell r="E20">
            <v>53</v>
          </cell>
        </row>
        <row r="21">
          <cell r="A21" t="str">
            <v>ТУРЦИЯ</v>
          </cell>
          <cell r="B21">
            <v>9</v>
          </cell>
          <cell r="C21">
            <v>155</v>
          </cell>
          <cell r="D21">
            <v>16</v>
          </cell>
          <cell r="E21">
            <v>538</v>
          </cell>
        </row>
        <row r="22">
          <cell r="A22" t="str">
            <v>СИНГАПУР</v>
          </cell>
          <cell r="B22">
            <v>10</v>
          </cell>
          <cell r="C22">
            <v>712</v>
          </cell>
          <cell r="D22">
            <v>0</v>
          </cell>
          <cell r="E22">
            <v>3</v>
          </cell>
        </row>
        <row r="23">
          <cell r="A23" t="str">
            <v>НИДЕРЛАНДЫ</v>
          </cell>
          <cell r="B23">
            <v>0</v>
          </cell>
          <cell r="C23">
            <v>621</v>
          </cell>
          <cell r="D23">
            <v>819</v>
          </cell>
          <cell r="E23">
            <v>36</v>
          </cell>
        </row>
        <row r="24">
          <cell r="A24" t="str">
            <v>ЛАТВИЯ</v>
          </cell>
          <cell r="B24">
            <v>75</v>
          </cell>
          <cell r="C24">
            <v>338</v>
          </cell>
          <cell r="D24">
            <v>860</v>
          </cell>
          <cell r="E24">
            <v>255</v>
          </cell>
        </row>
        <row r="25">
          <cell r="A25" t="str">
            <v>КАЗАХСТАН</v>
          </cell>
          <cell r="B25">
            <v>309</v>
          </cell>
          <cell r="C25">
            <v>286</v>
          </cell>
          <cell r="D25">
            <v>63</v>
          </cell>
          <cell r="E25">
            <v>228</v>
          </cell>
        </row>
        <row r="26">
          <cell r="A26" t="str">
            <v>ВЕЛИКОБРИТАНИЯ</v>
          </cell>
          <cell r="B26">
            <v>73</v>
          </cell>
          <cell r="C26">
            <v>257</v>
          </cell>
          <cell r="D26">
            <v>53</v>
          </cell>
          <cell r="E26">
            <v>139</v>
          </cell>
        </row>
        <row r="27">
          <cell r="A27" t="str">
            <v>МОЛДАВИЯ</v>
          </cell>
          <cell r="B27">
            <v>159</v>
          </cell>
          <cell r="C27">
            <v>100</v>
          </cell>
          <cell r="D27">
            <v>633</v>
          </cell>
          <cell r="E27">
            <v>356</v>
          </cell>
        </row>
        <row r="28">
          <cell r="A28" t="str">
            <v>РЕСПУБЛИКА КОРЕЯ</v>
          </cell>
          <cell r="B28">
            <v>0</v>
          </cell>
          <cell r="C28">
            <v>122</v>
          </cell>
          <cell r="D28">
            <v>160</v>
          </cell>
          <cell r="E28">
            <v>128</v>
          </cell>
        </row>
        <row r="29">
          <cell r="A29" t="str">
            <v>ЛИТВА</v>
          </cell>
          <cell r="B29">
            <v>20</v>
          </cell>
          <cell r="C29">
            <v>141</v>
          </cell>
          <cell r="D29">
            <v>0</v>
          </cell>
          <cell r="E29">
            <v>215</v>
          </cell>
        </row>
        <row r="30">
          <cell r="A30" t="str">
            <v>БЕЛЬГИЯ</v>
          </cell>
          <cell r="B30">
            <v>339</v>
          </cell>
          <cell r="C30">
            <v>328</v>
          </cell>
          <cell r="D30">
            <v>257</v>
          </cell>
          <cell r="E30">
            <v>30</v>
          </cell>
        </row>
        <row r="31">
          <cell r="A31" t="str">
            <v>КАНАДА</v>
          </cell>
          <cell r="B31">
            <v>286</v>
          </cell>
          <cell r="C31">
            <v>51</v>
          </cell>
          <cell r="D31">
            <v>183</v>
          </cell>
          <cell r="E31">
            <v>67</v>
          </cell>
        </row>
        <row r="32">
          <cell r="A32" t="str">
            <v>БЕЛОРУССИЯ</v>
          </cell>
          <cell r="B32">
            <v>100</v>
          </cell>
          <cell r="C32">
            <v>131</v>
          </cell>
          <cell r="D32">
            <v>356</v>
          </cell>
          <cell r="E32">
            <v>162</v>
          </cell>
        </row>
        <row r="33">
          <cell r="A33" t="str">
            <v>ШВЕЦИЯ</v>
          </cell>
          <cell r="B33">
            <v>297</v>
          </cell>
          <cell r="C33">
            <v>43</v>
          </cell>
          <cell r="D33">
            <v>4</v>
          </cell>
          <cell r="E33">
            <v>240</v>
          </cell>
        </row>
        <row r="34">
          <cell r="A34" t="str">
            <v>ВЕНГРИЯ</v>
          </cell>
          <cell r="B34">
            <v>2</v>
          </cell>
          <cell r="C34">
            <v>249</v>
          </cell>
          <cell r="D34">
            <v>128</v>
          </cell>
          <cell r="E34">
            <v>14</v>
          </cell>
        </row>
        <row r="35">
          <cell r="A35" t="str">
            <v>АЗЕРБАЙДЖАН</v>
          </cell>
          <cell r="B35">
            <v>163</v>
          </cell>
          <cell r="C35">
            <v>260</v>
          </cell>
          <cell r="D35">
            <v>218</v>
          </cell>
          <cell r="E35">
            <v>381</v>
          </cell>
        </row>
        <row r="36">
          <cell r="A36" t="str">
            <v>ШВЕЙЦАРИЯ</v>
          </cell>
          <cell r="B36">
            <v>340</v>
          </cell>
          <cell r="C36">
            <v>8</v>
          </cell>
          <cell r="D36">
            <v>30</v>
          </cell>
          <cell r="E36">
            <v>119</v>
          </cell>
        </row>
        <row r="37">
          <cell r="A37" t="str">
            <v>СЛОВЕНИЯ</v>
          </cell>
          <cell r="B37">
            <v>43</v>
          </cell>
          <cell r="C37">
            <v>10</v>
          </cell>
          <cell r="D37">
            <v>0</v>
          </cell>
          <cell r="E37">
            <v>143</v>
          </cell>
        </row>
        <row r="38">
          <cell r="A38" t="str">
            <v>СЛОВАКИЯ</v>
          </cell>
          <cell r="B38">
            <v>1</v>
          </cell>
          <cell r="C38">
            <v>88</v>
          </cell>
          <cell r="D38">
            <v>87</v>
          </cell>
          <cell r="E38">
            <v>49</v>
          </cell>
        </row>
        <row r="39">
          <cell r="A39" t="str">
            <v>ЭСТОНИЯ</v>
          </cell>
          <cell r="B39">
            <v>259</v>
          </cell>
          <cell r="C39">
            <v>4</v>
          </cell>
          <cell r="D39">
            <v>21</v>
          </cell>
          <cell r="E39">
            <v>58</v>
          </cell>
        </row>
        <row r="40">
          <cell r="A40" t="str">
            <v>УЗБЕКИСТАН</v>
          </cell>
          <cell r="B40">
            <v>260</v>
          </cell>
          <cell r="C40">
            <v>35</v>
          </cell>
          <cell r="D40">
            <v>25</v>
          </cell>
          <cell r="E40">
            <v>25</v>
          </cell>
        </row>
        <row r="41">
          <cell r="A41" t="str">
            <v>ОБЪЕДИНЕННЫЕ АРАБ</v>
          </cell>
          <cell r="B41">
            <v>8</v>
          </cell>
          <cell r="C41">
            <v>40</v>
          </cell>
          <cell r="D41">
            <v>195</v>
          </cell>
          <cell r="E41">
            <v>2</v>
          </cell>
        </row>
        <row r="42">
          <cell r="A42" t="str">
            <v>АРМЕНИЯ</v>
          </cell>
          <cell r="B42">
            <v>10</v>
          </cell>
          <cell r="C42">
            <v>40</v>
          </cell>
          <cell r="D42">
            <v>143</v>
          </cell>
          <cell r="E42">
            <v>153</v>
          </cell>
        </row>
        <row r="43">
          <cell r="A43" t="str">
            <v>КИТАЙ</v>
          </cell>
          <cell r="B43">
            <v>0</v>
          </cell>
          <cell r="C43">
            <v>35</v>
          </cell>
          <cell r="D43">
            <v>55</v>
          </cell>
          <cell r="E43">
            <v>3</v>
          </cell>
        </row>
        <row r="44">
          <cell r="A44" t="str">
            <v>БОЛГАРИЯ</v>
          </cell>
          <cell r="B44">
            <v>4</v>
          </cell>
          <cell r="C44">
            <v>6</v>
          </cell>
          <cell r="D44">
            <v>58</v>
          </cell>
          <cell r="E44">
            <v>21</v>
          </cell>
        </row>
        <row r="45">
          <cell r="A45" t="str">
            <v>ИРЛАНДИЯ</v>
          </cell>
          <cell r="B45">
            <v>35</v>
          </cell>
          <cell r="C45">
            <v>3</v>
          </cell>
          <cell r="D45">
            <v>25</v>
          </cell>
          <cell r="E45">
            <v>11</v>
          </cell>
        </row>
        <row r="46">
          <cell r="A46" t="str">
            <v>КИРГИЗИЯ</v>
          </cell>
          <cell r="B46">
            <v>40</v>
          </cell>
          <cell r="C46">
            <v>11</v>
          </cell>
          <cell r="D46">
            <v>2</v>
          </cell>
          <cell r="E46">
            <v>42</v>
          </cell>
        </row>
        <row r="47">
          <cell r="A47" t="str">
            <v>ХОРВАТИЯ</v>
          </cell>
          <cell r="B47">
            <v>40</v>
          </cell>
          <cell r="C47">
            <v>7</v>
          </cell>
          <cell r="D47">
            <v>3</v>
          </cell>
          <cell r="E47">
            <v>3</v>
          </cell>
        </row>
        <row r="48">
          <cell r="A48" t="str">
            <v>ТАЙВАНЬ</v>
          </cell>
          <cell r="B48">
            <v>35</v>
          </cell>
          <cell r="C48">
            <v>1</v>
          </cell>
          <cell r="D48">
            <v>4</v>
          </cell>
          <cell r="E48">
            <v>7</v>
          </cell>
        </row>
        <row r="49">
          <cell r="A49" t="str">
            <v>ЮГОСЛАВИЯ</v>
          </cell>
          <cell r="B49">
            <v>6</v>
          </cell>
          <cell r="C49">
            <v>0</v>
          </cell>
          <cell r="D49">
            <v>21</v>
          </cell>
          <cell r="E49">
            <v>6</v>
          </cell>
        </row>
        <row r="50">
          <cell r="A50" t="str">
            <v>КИПР</v>
          </cell>
          <cell r="B50">
            <v>3</v>
          </cell>
          <cell r="C50">
            <v>5</v>
          </cell>
          <cell r="D50">
            <v>11</v>
          </cell>
          <cell r="E50">
            <v>14</v>
          </cell>
        </row>
        <row r="51">
          <cell r="A51" t="str">
            <v>ЕГИПЕТ</v>
          </cell>
          <cell r="B51">
            <v>11</v>
          </cell>
          <cell r="C51">
            <v>1</v>
          </cell>
          <cell r="D51">
            <v>1</v>
          </cell>
          <cell r="E51">
            <v>1</v>
          </cell>
        </row>
        <row r="52">
          <cell r="A52" t="str">
            <v>МАКЕДОНИЯ</v>
          </cell>
          <cell r="B52">
            <v>7</v>
          </cell>
          <cell r="C52">
            <v>1</v>
          </cell>
          <cell r="D52">
            <v>3</v>
          </cell>
          <cell r="E52">
            <v>0</v>
          </cell>
        </row>
        <row r="53">
          <cell r="A53" t="str">
            <v>МОНГОЛИЯ</v>
          </cell>
          <cell r="B53">
            <v>1</v>
          </cell>
          <cell r="C53">
            <v>0</v>
          </cell>
          <cell r="D53">
            <v>7</v>
          </cell>
          <cell r="E53">
            <v>1</v>
          </cell>
        </row>
        <row r="54">
          <cell r="A54" t="str">
            <v>АЛЖИР</v>
          </cell>
          <cell r="B54">
            <v>0</v>
          </cell>
          <cell r="C54">
            <v>6</v>
          </cell>
          <cell r="D54">
            <v>6</v>
          </cell>
          <cell r="E54">
            <v>0</v>
          </cell>
        </row>
        <row r="55">
          <cell r="A55" t="str">
            <v>ИЗРАИЛЬ</v>
          </cell>
          <cell r="B55">
            <v>5</v>
          </cell>
          <cell r="C55">
            <v>0</v>
          </cell>
          <cell r="D55">
            <v>0</v>
          </cell>
          <cell r="E55">
            <v>0</v>
          </cell>
        </row>
        <row r="56">
          <cell r="A56" t="str">
            <v>ЛЮКСЕМБУРГ</v>
          </cell>
          <cell r="B56">
            <v>0</v>
          </cell>
          <cell r="C56">
            <v>0</v>
          </cell>
          <cell r="D56">
            <v>1</v>
          </cell>
          <cell r="E56">
            <v>1</v>
          </cell>
        </row>
      </sheetData>
      <sheetData sheetId="1"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t="str">
            <v>ВЕНГРИЯ</v>
          </cell>
          <cell r="C5">
            <v>73</v>
          </cell>
          <cell r="D5">
            <v>73</v>
          </cell>
          <cell r="E5">
            <v>1606</v>
          </cell>
        </row>
        <row r="6">
          <cell r="A6" t="str">
            <v>7303</v>
          </cell>
          <cell r="B6" t="str">
            <v>ИСПАНИЯ</v>
          </cell>
          <cell r="C6">
            <v>9</v>
          </cell>
          <cell r="D6">
            <v>30</v>
          </cell>
          <cell r="E6">
            <v>151</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13</v>
          </cell>
          <cell r="D11">
            <v>3</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0</v>
          </cell>
          <cell r="E14">
            <v>4</v>
          </cell>
        </row>
        <row r="15">
          <cell r="A15" t="str">
            <v>7303</v>
          </cell>
          <cell r="B15" t="str">
            <v>ВЕНГРИЯ</v>
          </cell>
          <cell r="C15">
            <v>2</v>
          </cell>
          <cell r="D15">
            <v>2</v>
          </cell>
          <cell r="E15">
            <v>7</v>
          </cell>
        </row>
        <row r="16">
          <cell r="A16" t="str">
            <v>7303</v>
          </cell>
          <cell r="B16" t="str">
            <v>СЛОВАКИЯ</v>
          </cell>
          <cell r="C16">
            <v>1</v>
          </cell>
          <cell r="D16">
            <v>1</v>
          </cell>
          <cell r="E16">
            <v>310</v>
          </cell>
        </row>
        <row r="17">
          <cell r="A17" t="str">
            <v>7303</v>
          </cell>
          <cell r="B17" t="str">
            <v>ВЕЛИКОБРИТАНИЯ</v>
          </cell>
          <cell r="C17">
            <v>5</v>
          </cell>
          <cell r="D17">
            <v>0</v>
          </cell>
          <cell r="E17">
            <v>3</v>
          </cell>
        </row>
        <row r="18">
          <cell r="A18" t="str">
            <v>7303</v>
          </cell>
          <cell r="B18" t="str">
            <v>КИТАЙ</v>
          </cell>
          <cell r="C18">
            <v>1</v>
          </cell>
          <cell r="D18">
            <v>0</v>
          </cell>
          <cell r="E18">
            <v>0</v>
          </cell>
        </row>
        <row r="19">
          <cell r="A19" t="str">
            <v>7303</v>
          </cell>
          <cell r="B19" t="str">
            <v>НИДЕРЛАНДЫ</v>
          </cell>
          <cell r="C19">
            <v>14</v>
          </cell>
          <cell r="D19">
            <v>0</v>
          </cell>
          <cell r="E19">
            <v>0</v>
          </cell>
        </row>
        <row r="20">
          <cell r="A20" t="str">
            <v>7303</v>
          </cell>
          <cell r="B20" t="str">
            <v>НОРВЕГИЯ</v>
          </cell>
          <cell r="C20">
            <v>1</v>
          </cell>
          <cell r="D20">
            <v>5</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1591</v>
          </cell>
          <cell r="E32">
            <v>596</v>
          </cell>
          <cell r="F32">
            <v>510</v>
          </cell>
          <cell r="G32">
            <v>117</v>
          </cell>
          <cell r="H32">
            <v>555</v>
          </cell>
          <cell r="I32">
            <v>493</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0</v>
          </cell>
          <cell r="D36">
            <v>133</v>
          </cell>
          <cell r="E36">
            <v>133</v>
          </cell>
          <cell r="F36">
            <v>192</v>
          </cell>
          <cell r="G36">
            <v>0</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6</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t="str">
            <v>КИРГИЗИЯ</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8</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1</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0</v>
          </cell>
          <cell r="E53">
            <v>2</v>
          </cell>
          <cell r="F53">
            <v>2</v>
          </cell>
          <cell r="G53">
            <v>11</v>
          </cell>
          <cell r="H53">
            <v>4</v>
          </cell>
          <cell r="I53">
            <v>24</v>
          </cell>
          <cell r="J53">
            <v>68</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1170</v>
          </cell>
          <cell r="E56">
            <v>15</v>
          </cell>
          <cell r="F56">
            <v>241</v>
          </cell>
          <cell r="G56">
            <v>188</v>
          </cell>
          <cell r="H56">
            <v>82</v>
          </cell>
          <cell r="I56">
            <v>20</v>
          </cell>
          <cell r="J56">
            <v>0</v>
          </cell>
          <cell r="K56">
            <v>207</v>
          </cell>
          <cell r="L56">
            <v>3</v>
          </cell>
        </row>
        <row r="57">
          <cell r="A57" t="str">
            <v>7304</v>
          </cell>
          <cell r="B57" t="str">
            <v>ОБЪЕДИНЕННЫЕ АРАБ</v>
          </cell>
          <cell r="C57">
            <v>6</v>
          </cell>
          <cell r="D57">
            <v>0</v>
          </cell>
          <cell r="E57">
            <v>0</v>
          </cell>
          <cell r="F57">
            <v>36</v>
          </cell>
          <cell r="G57">
            <v>6</v>
          </cell>
          <cell r="H57">
            <v>0</v>
          </cell>
          <cell r="I57">
            <v>0</v>
          </cell>
          <cell r="J57">
            <v>0</v>
          </cell>
          <cell r="K57">
            <v>4</v>
          </cell>
          <cell r="L57">
            <v>0</v>
          </cell>
        </row>
        <row r="58">
          <cell r="A58" t="str">
            <v>7304</v>
          </cell>
          <cell r="B58" t="str">
            <v>КИТАЙ</v>
          </cell>
          <cell r="C58">
            <v>458</v>
          </cell>
          <cell r="D58">
            <v>847</v>
          </cell>
          <cell r="E58">
            <v>0</v>
          </cell>
          <cell r="F58">
            <v>9</v>
          </cell>
          <cell r="G58">
            <v>0</v>
          </cell>
          <cell r="H58">
            <v>24</v>
          </cell>
          <cell r="I58">
            <v>101</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3</v>
          </cell>
          <cell r="D60">
            <v>1</v>
          </cell>
          <cell r="E60">
            <v>7</v>
          </cell>
          <cell r="F60">
            <v>8</v>
          </cell>
          <cell r="G60">
            <v>0</v>
          </cell>
          <cell r="H60">
            <v>0</v>
          </cell>
          <cell r="I60">
            <v>10</v>
          </cell>
          <cell r="J60">
            <v>40</v>
          </cell>
          <cell r="K60">
            <v>11</v>
          </cell>
          <cell r="L60">
            <v>11</v>
          </cell>
        </row>
        <row r="61">
          <cell r="A61" t="str">
            <v>7304</v>
          </cell>
          <cell r="B61" t="str">
            <v>ГРЕЦИЯ</v>
          </cell>
          <cell r="C61">
            <v>0</v>
          </cell>
          <cell r="D61">
            <v>2</v>
          </cell>
          <cell r="E61">
            <v>0</v>
          </cell>
          <cell r="F61">
            <v>0</v>
          </cell>
          <cell r="G61">
            <v>4</v>
          </cell>
          <cell r="H61">
            <v>0</v>
          </cell>
          <cell r="I61">
            <v>0</v>
          </cell>
          <cell r="J61">
            <v>4</v>
          </cell>
          <cell r="K61">
            <v>1</v>
          </cell>
          <cell r="L61">
            <v>1</v>
          </cell>
        </row>
        <row r="62">
          <cell r="A62" t="str">
            <v>7304</v>
          </cell>
          <cell r="B62" t="str">
            <v>СЛОВЕНИЯ</v>
          </cell>
          <cell r="C62">
            <v>0</v>
          </cell>
          <cell r="D62">
            <v>15</v>
          </cell>
          <cell r="E62">
            <v>0</v>
          </cell>
          <cell r="F62">
            <v>0</v>
          </cell>
          <cell r="G62">
            <v>1</v>
          </cell>
          <cell r="H62">
            <v>0</v>
          </cell>
          <cell r="I62">
            <v>1</v>
          </cell>
          <cell r="J62">
            <v>7</v>
          </cell>
          <cell r="K62">
            <v>87</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1</v>
          </cell>
          <cell r="I64">
            <v>0</v>
          </cell>
          <cell r="J64">
            <v>0</v>
          </cell>
          <cell r="K64">
            <v>0</v>
          </cell>
          <cell r="L64">
            <v>0</v>
          </cell>
        </row>
        <row r="65">
          <cell r="A65" t="str">
            <v>7304</v>
          </cell>
          <cell r="B65" t="str">
            <v>БОЛГАРИЯ</v>
          </cell>
          <cell r="C65">
            <v>43</v>
          </cell>
          <cell r="D65">
            <v>10</v>
          </cell>
          <cell r="E65">
            <v>0</v>
          </cell>
          <cell r="F65">
            <v>6</v>
          </cell>
          <cell r="G65">
            <v>42</v>
          </cell>
          <cell r="H65">
            <v>36</v>
          </cell>
          <cell r="I65">
            <v>0</v>
          </cell>
          <cell r="J65">
            <v>1</v>
          </cell>
          <cell r="K65">
            <v>0</v>
          </cell>
          <cell r="L65">
            <v>7</v>
          </cell>
        </row>
        <row r="66">
          <cell r="A66" t="str">
            <v>7304</v>
          </cell>
          <cell r="B66" t="str">
            <v>КИПР</v>
          </cell>
          <cell r="C66">
            <v>5</v>
          </cell>
          <cell r="D66">
            <v>0</v>
          </cell>
          <cell r="E66">
            <v>35</v>
          </cell>
          <cell r="F66">
            <v>0</v>
          </cell>
          <cell r="G66">
            <v>5</v>
          </cell>
          <cell r="H66">
            <v>0</v>
          </cell>
          <cell r="I66">
            <v>0</v>
          </cell>
        </row>
        <row r="67">
          <cell r="A67" t="str">
            <v>7304</v>
          </cell>
          <cell r="B67" t="str">
            <v>ЭСТОНИЯ</v>
          </cell>
          <cell r="C67">
            <v>0</v>
          </cell>
          <cell r="D67">
            <v>0</v>
          </cell>
          <cell r="E67">
            <v>2</v>
          </cell>
          <cell r="F67">
            <v>0</v>
          </cell>
          <cell r="G67">
            <v>15032</v>
          </cell>
          <cell r="H67">
            <v>1</v>
          </cell>
          <cell r="I67">
            <v>21997</v>
          </cell>
          <cell r="J67">
            <v>0</v>
          </cell>
          <cell r="K67">
            <v>1</v>
          </cell>
          <cell r="L67">
            <v>0</v>
          </cell>
        </row>
        <row r="68">
          <cell r="A68" t="str">
            <v>7304</v>
          </cell>
          <cell r="B68" t="str">
            <v>ИРЛАНДИЯ</v>
          </cell>
          <cell r="C68">
            <v>65</v>
          </cell>
          <cell r="D68">
            <v>186</v>
          </cell>
          <cell r="E68">
            <v>3</v>
          </cell>
          <cell r="F68">
            <v>65</v>
          </cell>
          <cell r="G68">
            <v>27</v>
          </cell>
          <cell r="H68">
            <v>54</v>
          </cell>
          <cell r="I68">
            <v>32</v>
          </cell>
          <cell r="J68">
            <v>60</v>
          </cell>
          <cell r="K68">
            <v>41</v>
          </cell>
          <cell r="L68">
            <v>25</v>
          </cell>
        </row>
        <row r="69">
          <cell r="A69" t="str">
            <v>7304</v>
          </cell>
          <cell r="B69" t="str">
            <v>МАКЕДОНИЯ</v>
          </cell>
          <cell r="C69">
            <v>540</v>
          </cell>
          <cell r="D69">
            <v>433</v>
          </cell>
          <cell r="E69">
            <v>1</v>
          </cell>
          <cell r="F69">
            <v>185</v>
          </cell>
          <cell r="G69">
            <v>103</v>
          </cell>
          <cell r="H69">
            <v>666</v>
          </cell>
          <cell r="I69">
            <v>615</v>
          </cell>
          <cell r="J69">
            <v>14</v>
          </cell>
          <cell r="K69">
            <v>1712</v>
          </cell>
          <cell r="L69">
            <v>0</v>
          </cell>
        </row>
        <row r="70">
          <cell r="A70" t="str">
            <v>7304</v>
          </cell>
          <cell r="B70" t="str">
            <v>ТАЙВАНЬ</v>
          </cell>
          <cell r="C70">
            <v>1</v>
          </cell>
          <cell r="D70">
            <v>2</v>
          </cell>
          <cell r="E70">
            <v>0</v>
          </cell>
          <cell r="F70">
            <v>5</v>
          </cell>
          <cell r="G70">
            <v>0</v>
          </cell>
          <cell r="H70">
            <v>1</v>
          </cell>
          <cell r="I70">
            <v>0</v>
          </cell>
          <cell r="J70">
            <v>0</v>
          </cell>
          <cell r="K70">
            <v>0</v>
          </cell>
          <cell r="L70">
            <v>0</v>
          </cell>
        </row>
        <row r="71">
          <cell r="A71" t="str">
            <v>7304</v>
          </cell>
          <cell r="B71" t="str">
            <v>ИЗРАИЛЬ</v>
          </cell>
          <cell r="C71">
            <v>0</v>
          </cell>
          <cell r="D71">
            <v>30</v>
          </cell>
          <cell r="E71">
            <v>499</v>
          </cell>
          <cell r="F71">
            <v>1460</v>
          </cell>
          <cell r="G71">
            <v>0</v>
          </cell>
          <cell r="H71">
            <v>0</v>
          </cell>
          <cell r="I71">
            <v>30</v>
          </cell>
          <cell r="J71">
            <v>0</v>
          </cell>
          <cell r="K71">
            <v>167</v>
          </cell>
          <cell r="L71">
            <v>1</v>
          </cell>
        </row>
        <row r="72">
          <cell r="A72" t="str">
            <v>7304</v>
          </cell>
          <cell r="B72" t="str">
            <v>ЛЮКСЕМБУРГ</v>
          </cell>
          <cell r="C72">
            <v>8</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949</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94</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43</v>
          </cell>
          <cell r="I82">
            <v>10</v>
          </cell>
          <cell r="J82">
            <v>10</v>
          </cell>
          <cell r="K82">
            <v>160</v>
          </cell>
        </row>
        <row r="83">
          <cell r="A83" t="str">
            <v>7305</v>
          </cell>
          <cell r="B83" t="str">
            <v>ИТАЛИЯ</v>
          </cell>
          <cell r="C83">
            <v>94</v>
          </cell>
          <cell r="D83">
            <v>0</v>
          </cell>
          <cell r="E83">
            <v>94</v>
          </cell>
          <cell r="F83">
            <v>165</v>
          </cell>
          <cell r="G83">
            <v>18</v>
          </cell>
          <cell r="H83">
            <v>0</v>
          </cell>
          <cell r="I83">
            <v>0</v>
          </cell>
          <cell r="J83">
            <v>0</v>
          </cell>
          <cell r="K83">
            <v>0</v>
          </cell>
        </row>
        <row r="84">
          <cell r="A84" t="str">
            <v>7305</v>
          </cell>
          <cell r="B84" t="str">
            <v>КАЗАХСТАН</v>
          </cell>
          <cell r="C84">
            <v>43</v>
          </cell>
          <cell r="D84">
            <v>0</v>
          </cell>
          <cell r="E84">
            <v>10</v>
          </cell>
          <cell r="F84">
            <v>43</v>
          </cell>
          <cell r="G84">
            <v>0</v>
          </cell>
          <cell r="H84">
            <v>43</v>
          </cell>
          <cell r="I84">
            <v>10</v>
          </cell>
          <cell r="J84">
            <v>10</v>
          </cell>
          <cell r="K84">
            <v>0</v>
          </cell>
          <cell r="L84">
            <v>0</v>
          </cell>
        </row>
        <row r="85">
          <cell r="A85" t="str">
            <v>7305</v>
          </cell>
          <cell r="B85" t="str">
            <v>ПОЛЬША</v>
          </cell>
          <cell r="C85">
            <v>27</v>
          </cell>
          <cell r="D85">
            <v>32</v>
          </cell>
          <cell r="E85">
            <v>0</v>
          </cell>
          <cell r="F85">
            <v>0</v>
          </cell>
          <cell r="G85">
            <v>32</v>
          </cell>
        </row>
        <row r="86">
          <cell r="A86" t="str">
            <v>7305</v>
          </cell>
          <cell r="B86" t="str">
            <v>ВЕЛИКОБРИТАНИЯ</v>
          </cell>
          <cell r="C86">
            <v>27</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63808</v>
          </cell>
          <cell r="D91">
            <v>40130</v>
          </cell>
          <cell r="E91">
            <v>15189</v>
          </cell>
          <cell r="F91">
            <v>19959</v>
          </cell>
          <cell r="G91">
            <v>7276</v>
          </cell>
          <cell r="H91">
            <v>16</v>
          </cell>
          <cell r="I91">
            <v>4922</v>
          </cell>
          <cell r="J91">
            <v>2634</v>
          </cell>
          <cell r="K91">
            <v>4656</v>
          </cell>
          <cell r="L91">
            <v>5285</v>
          </cell>
        </row>
        <row r="92">
          <cell r="A92" t="str">
            <v>7305</v>
          </cell>
          <cell r="B92" t="str">
            <v>ШВЕЦИЯ</v>
          </cell>
          <cell r="C92">
            <v>0</v>
          </cell>
          <cell r="D92">
            <v>3</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27</v>
          </cell>
          <cell r="G94">
            <v>0</v>
          </cell>
          <cell r="H94">
            <v>0</v>
          </cell>
          <cell r="I94">
            <v>3</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10</v>
          </cell>
          <cell r="E96">
            <v>11</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1</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21</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207</v>
          </cell>
          <cell r="F106">
            <v>271</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14</v>
          </cell>
          <cell r="D113">
            <v>183</v>
          </cell>
          <cell r="E113">
            <v>106</v>
          </cell>
          <cell r="F113">
            <v>32</v>
          </cell>
          <cell r="G113">
            <v>4</v>
          </cell>
          <cell r="H113">
            <v>92</v>
          </cell>
          <cell r="I113">
            <v>22</v>
          </cell>
          <cell r="J113">
            <v>104</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t="str">
            <v>КАНАДА</v>
          </cell>
          <cell r="C115">
            <v>60</v>
          </cell>
          <cell r="D115">
            <v>0</v>
          </cell>
          <cell r="E115">
            <v>60</v>
          </cell>
          <cell r="F115">
            <v>38</v>
          </cell>
          <cell r="G115">
            <v>19</v>
          </cell>
          <cell r="H115">
            <v>60</v>
          </cell>
          <cell r="I115">
            <v>13</v>
          </cell>
          <cell r="J115">
            <v>0</v>
          </cell>
          <cell r="K115">
            <v>6</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1</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27</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60</v>
          </cell>
          <cell r="D121">
            <v>0</v>
          </cell>
          <cell r="E121">
            <v>19</v>
          </cell>
          <cell r="F121">
            <v>38</v>
          </cell>
          <cell r="G121">
            <v>19</v>
          </cell>
          <cell r="H121">
            <v>0</v>
          </cell>
          <cell r="I121">
            <v>59</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12</v>
          </cell>
          <cell r="F126">
            <v>1</v>
          </cell>
          <cell r="G126">
            <v>0</v>
          </cell>
          <cell r="H126">
            <v>4</v>
          </cell>
          <cell r="I126">
            <v>8</v>
          </cell>
          <cell r="J126">
            <v>9</v>
          </cell>
          <cell r="K126">
            <v>0</v>
          </cell>
          <cell r="L126">
            <v>1</v>
          </cell>
        </row>
        <row r="127">
          <cell r="A127" t="str">
            <v>7306</v>
          </cell>
          <cell r="B127" t="str">
            <v>БЕЛЬГИЯ</v>
          </cell>
          <cell r="C127">
            <v>2</v>
          </cell>
          <cell r="D127">
            <v>1</v>
          </cell>
          <cell r="E127">
            <v>3</v>
          </cell>
          <cell r="F127">
            <v>13</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29</v>
          </cell>
          <cell r="G128">
            <v>26</v>
          </cell>
          <cell r="H128">
            <v>28</v>
          </cell>
          <cell r="I128">
            <v>46</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5</v>
          </cell>
          <cell r="E130">
            <v>6</v>
          </cell>
          <cell r="F130">
            <v>4</v>
          </cell>
          <cell r="G130">
            <v>0</v>
          </cell>
          <cell r="H130">
            <v>0</v>
          </cell>
          <cell r="I130">
            <v>6</v>
          </cell>
          <cell r="J130">
            <v>4</v>
          </cell>
          <cell r="K130">
            <v>0</v>
          </cell>
          <cell r="L130">
            <v>1</v>
          </cell>
        </row>
        <row r="131">
          <cell r="A131" t="str">
            <v>7306</v>
          </cell>
          <cell r="B131" t="str">
            <v>ИРЛАНДИЯ</v>
          </cell>
          <cell r="C131">
            <v>2</v>
          </cell>
          <cell r="D131">
            <v>25</v>
          </cell>
          <cell r="E131">
            <v>23</v>
          </cell>
          <cell r="F131">
            <v>21</v>
          </cell>
          <cell r="G131">
            <v>3</v>
          </cell>
          <cell r="H131">
            <v>2</v>
          </cell>
          <cell r="I131">
            <v>6</v>
          </cell>
          <cell r="J131">
            <v>0</v>
          </cell>
          <cell r="K131">
            <v>2</v>
          </cell>
          <cell r="L131">
            <v>0</v>
          </cell>
        </row>
        <row r="132">
          <cell r="A132" t="str">
            <v>7306</v>
          </cell>
          <cell r="B132" t="str">
            <v>ТАЙВАНЬ</v>
          </cell>
          <cell r="C132">
            <v>0</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71</v>
          </cell>
          <cell r="D135">
            <v>32</v>
          </cell>
          <cell r="E135">
            <v>7</v>
          </cell>
          <cell r="F135">
            <v>118</v>
          </cell>
          <cell r="G135">
            <v>113</v>
          </cell>
          <cell r="H135">
            <v>0</v>
          </cell>
          <cell r="I135">
            <v>23</v>
          </cell>
          <cell r="J135">
            <v>114</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22229</v>
          </cell>
          <cell r="I137">
            <v>0</v>
          </cell>
          <cell r="J137">
            <v>18803</v>
          </cell>
          <cell r="K137">
            <v>1</v>
          </cell>
          <cell r="L137">
            <v>3450</v>
          </cell>
        </row>
        <row r="138">
          <cell r="A138" t="str">
            <v>7306</v>
          </cell>
          <cell r="B138" t="str">
            <v>ЕГИПЕТ</v>
          </cell>
          <cell r="C138">
            <v>154</v>
          </cell>
          <cell r="D138">
            <v>297</v>
          </cell>
          <cell r="E138">
            <v>143</v>
          </cell>
          <cell r="F138">
            <v>197</v>
          </cell>
          <cell r="G138">
            <v>1</v>
          </cell>
          <cell r="H138">
            <v>148</v>
          </cell>
          <cell r="I138">
            <v>316</v>
          </cell>
          <cell r="J138">
            <v>333</v>
          </cell>
          <cell r="K138">
            <v>108</v>
          </cell>
          <cell r="L138">
            <v>115</v>
          </cell>
        </row>
        <row r="139">
          <cell r="A139" t="str">
            <v>7306</v>
          </cell>
          <cell r="B139" t="str">
            <v>МОНГОЛИЯ</v>
          </cell>
          <cell r="C139">
            <v>41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8</v>
          </cell>
          <cell r="D141">
            <v>0</v>
          </cell>
          <cell r="E141">
            <v>0</v>
          </cell>
          <cell r="F141">
            <v>1</v>
          </cell>
          <cell r="G141">
            <v>0</v>
          </cell>
          <cell r="H141">
            <v>4</v>
          </cell>
          <cell r="I141">
            <v>8</v>
          </cell>
          <cell r="J141">
            <v>0</v>
          </cell>
          <cell r="K141">
            <v>0</v>
          </cell>
          <cell r="L141">
            <v>0</v>
          </cell>
        </row>
        <row r="142">
          <cell r="A142" t="str">
            <v>7306</v>
          </cell>
          <cell r="B142" t="str">
            <v>ИЗРАИЛЬ</v>
          </cell>
          <cell r="C142">
            <v>15</v>
          </cell>
          <cell r="D142">
            <v>0</v>
          </cell>
          <cell r="E142">
            <v>1</v>
          </cell>
          <cell r="F142">
            <v>1</v>
          </cell>
          <cell r="G142">
            <v>2</v>
          </cell>
          <cell r="H142">
            <v>0</v>
          </cell>
          <cell r="I142">
            <v>79</v>
          </cell>
          <cell r="J142">
            <v>0</v>
          </cell>
          <cell r="K142">
            <v>0</v>
          </cell>
          <cell r="L142">
            <v>7</v>
          </cell>
        </row>
        <row r="143">
          <cell r="A143" t="str">
            <v>7306</v>
          </cell>
          <cell r="B143" t="str">
            <v>МАКЕДОНИЯ</v>
          </cell>
          <cell r="C143">
            <v>61</v>
          </cell>
          <cell r="D143">
            <v>21</v>
          </cell>
          <cell r="E143">
            <v>73</v>
          </cell>
          <cell r="F143">
            <v>14</v>
          </cell>
          <cell r="G143">
            <v>28</v>
          </cell>
          <cell r="H143">
            <v>12</v>
          </cell>
          <cell r="I143">
            <v>9</v>
          </cell>
          <cell r="J143">
            <v>0</v>
          </cell>
          <cell r="K143">
            <v>12</v>
          </cell>
          <cell r="L143">
            <v>9</v>
          </cell>
        </row>
        <row r="144">
          <cell r="A144" t="str">
            <v>7306</v>
          </cell>
          <cell r="B144" t="str">
            <v>ТУРКМЕНИЯ</v>
          </cell>
          <cell r="C144">
            <v>0</v>
          </cell>
          <cell r="D144">
            <v>0</v>
          </cell>
          <cell r="E144">
            <v>3</v>
          </cell>
          <cell r="F144">
            <v>0</v>
          </cell>
          <cell r="G144">
            <v>0</v>
          </cell>
          <cell r="H144">
            <v>1</v>
          </cell>
          <cell r="I144">
            <v>51</v>
          </cell>
          <cell r="J144">
            <v>51</v>
          </cell>
          <cell r="K144">
            <v>3</v>
          </cell>
          <cell r="L144">
            <v>3</v>
          </cell>
        </row>
      </sheetData>
      <sheetData sheetId="2" refreshError="1">
        <row r="1">
          <cell r="A1" t="str">
            <v>Выражение3</v>
          </cell>
          <cell r="B1" t="str">
            <v>ЭКСПОРТ ПО СТРАНАМ ПОМЕСЯЧНО</v>
          </cell>
          <cell r="C1" t="str">
            <v>1</v>
          </cell>
          <cell r="D1" t="str">
            <v>2</v>
          </cell>
          <cell r="E1" t="str">
            <v>3</v>
          </cell>
          <cell r="F1" t="str">
            <v>4</v>
          </cell>
          <cell r="G1" t="str">
            <v>5</v>
          </cell>
          <cell r="H1" t="str">
            <v>6</v>
          </cell>
          <cell r="I1" t="str">
            <v>7</v>
          </cell>
          <cell r="J1" t="str">
            <v>8</v>
          </cell>
          <cell r="K1" t="str">
            <v>9</v>
          </cell>
        </row>
        <row r="2">
          <cell r="A2" t="str">
            <v>7304</v>
          </cell>
          <cell r="B2" t="str">
            <v>ГЕРМАНИЯ</v>
          </cell>
          <cell r="C2">
            <v>1668</v>
          </cell>
          <cell r="D2">
            <v>1901</v>
          </cell>
          <cell r="E2">
            <v>2897</v>
          </cell>
          <cell r="F2">
            <v>1936</v>
          </cell>
          <cell r="G2">
            <v>1115</v>
          </cell>
          <cell r="H2">
            <v>1037</v>
          </cell>
          <cell r="I2">
            <v>1074</v>
          </cell>
          <cell r="J2">
            <v>1005</v>
          </cell>
          <cell r="K2">
            <v>2452</v>
          </cell>
        </row>
        <row r="3">
          <cell r="A3" t="str">
            <v>7304</v>
          </cell>
          <cell r="B3" t="str">
            <v>ИНДИЯ</v>
          </cell>
          <cell r="C3">
            <v>3517</v>
          </cell>
          <cell r="D3">
            <v>1158</v>
          </cell>
          <cell r="E3">
            <v>1062</v>
          </cell>
          <cell r="F3">
            <v>2806</v>
          </cell>
          <cell r="G3">
            <v>2540</v>
          </cell>
          <cell r="H3">
            <v>420</v>
          </cell>
          <cell r="I3">
            <v>1</v>
          </cell>
          <cell r="J3">
            <v>0</v>
          </cell>
          <cell r="K3">
            <v>0</v>
          </cell>
        </row>
        <row r="4">
          <cell r="A4" t="str">
            <v>7304</v>
          </cell>
          <cell r="B4" t="str">
            <v>КАЗАХСТАН</v>
          </cell>
          <cell r="C4">
            <v>502</v>
          </cell>
          <cell r="D4">
            <v>397</v>
          </cell>
          <cell r="E4">
            <v>1292</v>
          </cell>
          <cell r="F4">
            <v>1458</v>
          </cell>
          <cell r="G4">
            <v>1286</v>
          </cell>
          <cell r="H4">
            <v>1598</v>
          </cell>
          <cell r="I4">
            <v>2020</v>
          </cell>
          <cell r="J4">
            <v>2507</v>
          </cell>
          <cell r="K4">
            <v>2418</v>
          </cell>
        </row>
        <row r="5">
          <cell r="A5" t="str">
            <v>7304</v>
          </cell>
          <cell r="B5" t="str">
            <v>ИРАН</v>
          </cell>
          <cell r="C5">
            <v>36</v>
          </cell>
          <cell r="D5">
            <v>1</v>
          </cell>
          <cell r="E5">
            <v>575</v>
          </cell>
          <cell r="F5">
            <v>66</v>
          </cell>
          <cell r="G5">
            <v>0</v>
          </cell>
          <cell r="H5">
            <v>328</v>
          </cell>
          <cell r="I5">
            <v>743</v>
          </cell>
          <cell r="J5">
            <v>2918</v>
          </cell>
          <cell r="K5">
            <v>3135</v>
          </cell>
        </row>
        <row r="6">
          <cell r="A6" t="str">
            <v>7304</v>
          </cell>
          <cell r="B6" t="str">
            <v>УЗБЕКИСТАН</v>
          </cell>
          <cell r="C6">
            <v>116</v>
          </cell>
          <cell r="D6">
            <v>474</v>
          </cell>
          <cell r="E6">
            <v>47</v>
          </cell>
          <cell r="F6">
            <v>173</v>
          </cell>
          <cell r="G6">
            <v>590</v>
          </cell>
          <cell r="H6">
            <v>1851</v>
          </cell>
          <cell r="I6">
            <v>2419</v>
          </cell>
          <cell r="J6">
            <v>915</v>
          </cell>
          <cell r="K6">
            <v>616</v>
          </cell>
        </row>
        <row r="7">
          <cell r="A7" t="str">
            <v>7304</v>
          </cell>
          <cell r="B7" t="str">
            <v>ЕГИПЕТ</v>
          </cell>
          <cell r="C7" t="str">
            <v/>
          </cell>
          <cell r="D7">
            <v>1572</v>
          </cell>
          <cell r="E7">
            <v>1339</v>
          </cell>
          <cell r="F7">
            <v>796</v>
          </cell>
          <cell r="G7">
            <v>373</v>
          </cell>
          <cell r="H7">
            <v>56</v>
          </cell>
          <cell r="I7">
            <v>443</v>
          </cell>
          <cell r="J7">
            <v>743</v>
          </cell>
          <cell r="K7">
            <v>1383</v>
          </cell>
        </row>
        <row r="8">
          <cell r="A8" t="str">
            <v>7304</v>
          </cell>
          <cell r="B8" t="str">
            <v/>
          </cell>
          <cell r="C8">
            <v>162</v>
          </cell>
          <cell r="D8">
            <v>281</v>
          </cell>
          <cell r="E8">
            <v>511</v>
          </cell>
          <cell r="F8">
            <v>543</v>
          </cell>
          <cell r="G8">
            <v>622</v>
          </cell>
          <cell r="H8">
            <v>435</v>
          </cell>
          <cell r="I8">
            <v>384</v>
          </cell>
          <cell r="J8">
            <v>787</v>
          </cell>
          <cell r="K8">
            <v>451</v>
          </cell>
        </row>
        <row r="9">
          <cell r="A9" t="str">
            <v>7304</v>
          </cell>
          <cell r="B9" t="str">
            <v>УКРАИНА</v>
          </cell>
          <cell r="C9">
            <v>215</v>
          </cell>
          <cell r="D9">
            <v>144</v>
          </cell>
          <cell r="E9">
            <v>285</v>
          </cell>
          <cell r="F9">
            <v>386</v>
          </cell>
          <cell r="G9">
            <v>183</v>
          </cell>
          <cell r="H9">
            <v>780</v>
          </cell>
          <cell r="I9">
            <v>1071</v>
          </cell>
          <cell r="J9">
            <v>295</v>
          </cell>
          <cell r="K9">
            <v>502</v>
          </cell>
        </row>
        <row r="10">
          <cell r="A10" t="str">
            <v>7304</v>
          </cell>
          <cell r="B10" t="str">
            <v>ТУРЦИЯ</v>
          </cell>
          <cell r="C10">
            <v>13</v>
          </cell>
          <cell r="D10">
            <v>884</v>
          </cell>
          <cell r="E10">
            <v>26</v>
          </cell>
          <cell r="F10">
            <v>683</v>
          </cell>
          <cell r="G10">
            <v>805</v>
          </cell>
          <cell r="H10">
            <v>551</v>
          </cell>
          <cell r="I10">
            <v>675</v>
          </cell>
          <cell r="J10">
            <v>70</v>
          </cell>
          <cell r="K10">
            <v>583</v>
          </cell>
        </row>
        <row r="11">
          <cell r="A11" t="str">
            <v>7304</v>
          </cell>
          <cell r="B11" t="str">
            <v>ИТАЛИЯ</v>
          </cell>
          <cell r="C11" t="str">
            <v/>
          </cell>
          <cell r="D11">
            <v>512</v>
          </cell>
          <cell r="E11" t="str">
            <v/>
          </cell>
          <cell r="F11" t="str">
            <v/>
          </cell>
          <cell r="G11">
            <v>190</v>
          </cell>
          <cell r="H11">
            <v>888</v>
          </cell>
          <cell r="I11">
            <v>1012</v>
          </cell>
          <cell r="J11" t="str">
            <v/>
          </cell>
          <cell r="K11">
            <v>1292</v>
          </cell>
        </row>
        <row r="12">
          <cell r="A12" t="str">
            <v>7304</v>
          </cell>
          <cell r="B12" t="str">
            <v>ИЗРАИЛЬ</v>
          </cell>
          <cell r="C12" t="str">
            <v/>
          </cell>
          <cell r="D12" t="str">
            <v/>
          </cell>
          <cell r="E12">
            <v>409</v>
          </cell>
          <cell r="F12" t="str">
            <v/>
          </cell>
          <cell r="G12">
            <v>43</v>
          </cell>
          <cell r="H12">
            <v>704</v>
          </cell>
          <cell r="I12">
            <v>1138</v>
          </cell>
          <cell r="J12">
            <v>184</v>
          </cell>
          <cell r="K12">
            <v>466</v>
          </cell>
        </row>
        <row r="13">
          <cell r="A13" t="str">
            <v>7304</v>
          </cell>
          <cell r="B13" t="str">
            <v>КИТАЙ</v>
          </cell>
          <cell r="C13">
            <v>3</v>
          </cell>
          <cell r="D13">
            <v>9</v>
          </cell>
          <cell r="E13">
            <v>980</v>
          </cell>
          <cell r="F13">
            <v>50</v>
          </cell>
          <cell r="G13">
            <v>17</v>
          </cell>
          <cell r="H13" t="str">
            <v/>
          </cell>
          <cell r="I13" t="str">
            <v/>
          </cell>
          <cell r="J13">
            <v>138</v>
          </cell>
          <cell r="K13" t="str">
            <v/>
          </cell>
        </row>
        <row r="14">
          <cell r="A14" t="str">
            <v>7304</v>
          </cell>
          <cell r="B14" t="str">
            <v>ЛАТВИЯ</v>
          </cell>
          <cell r="C14">
            <v>262</v>
          </cell>
          <cell r="D14">
            <v>14</v>
          </cell>
          <cell r="E14">
            <v>68</v>
          </cell>
          <cell r="F14">
            <v>153</v>
          </cell>
          <cell r="G14">
            <v>0</v>
          </cell>
          <cell r="H14">
            <v>25</v>
          </cell>
          <cell r="I14">
            <v>35</v>
          </cell>
          <cell r="J14">
            <v>381</v>
          </cell>
          <cell r="K14">
            <v>376</v>
          </cell>
        </row>
        <row r="15">
          <cell r="A15" t="str">
            <v>7304</v>
          </cell>
          <cell r="B15" t="str">
            <v>АЗЕРБАЙДЖАН</v>
          </cell>
          <cell r="C15" t="str">
            <v/>
          </cell>
          <cell r="D15" t="str">
            <v/>
          </cell>
          <cell r="E15">
            <v>3</v>
          </cell>
          <cell r="F15">
            <v>188</v>
          </cell>
          <cell r="G15">
            <v>150</v>
          </cell>
          <cell r="H15">
            <v>170</v>
          </cell>
          <cell r="I15">
            <v>67</v>
          </cell>
          <cell r="J15">
            <v>63</v>
          </cell>
          <cell r="K15">
            <v>560</v>
          </cell>
        </row>
        <row r="16">
          <cell r="A16" t="str">
            <v>7304</v>
          </cell>
          <cell r="B16" t="str">
            <v>ЛИВИЯ</v>
          </cell>
          <cell r="C16" t="str">
            <v/>
          </cell>
          <cell r="D16" t="str">
            <v/>
          </cell>
          <cell r="E16" t="str">
            <v/>
          </cell>
          <cell r="F16" t="str">
            <v/>
          </cell>
          <cell r="G16" t="str">
            <v/>
          </cell>
          <cell r="H16" t="str">
            <v/>
          </cell>
          <cell r="I16" t="str">
            <v/>
          </cell>
          <cell r="J16">
            <v>1511</v>
          </cell>
          <cell r="K16" t="str">
            <v/>
          </cell>
        </row>
        <row r="17">
          <cell r="A17" t="str">
            <v>7304</v>
          </cell>
          <cell r="B17" t="str">
            <v>МОНГОЛИЯ</v>
          </cell>
          <cell r="C17">
            <v>68</v>
          </cell>
          <cell r="D17">
            <v>187</v>
          </cell>
          <cell r="E17">
            <v>159</v>
          </cell>
          <cell r="F17">
            <v>250</v>
          </cell>
          <cell r="G17">
            <v>94</v>
          </cell>
          <cell r="H17">
            <v>342</v>
          </cell>
          <cell r="I17">
            <v>125</v>
          </cell>
          <cell r="J17">
            <v>129</v>
          </cell>
          <cell r="K17">
            <v>38</v>
          </cell>
        </row>
        <row r="18">
          <cell r="A18" t="str">
            <v>7304</v>
          </cell>
          <cell r="B18" t="str">
            <v>ТУРКМЕНИЯ</v>
          </cell>
          <cell r="C18" t="str">
            <v/>
          </cell>
          <cell r="D18">
            <v>119</v>
          </cell>
          <cell r="E18">
            <v>38</v>
          </cell>
          <cell r="F18" t="str">
            <v/>
          </cell>
          <cell r="G18">
            <v>8</v>
          </cell>
          <cell r="H18">
            <v>0</v>
          </cell>
          <cell r="I18">
            <v>199</v>
          </cell>
          <cell r="J18">
            <v>610</v>
          </cell>
          <cell r="K18" t="str">
            <v/>
          </cell>
        </row>
        <row r="19">
          <cell r="A19" t="str">
            <v>7304</v>
          </cell>
          <cell r="B19" t="str">
            <v>СЛОВАКИЯ</v>
          </cell>
          <cell r="C19" t="str">
            <v/>
          </cell>
          <cell r="D19" t="str">
            <v/>
          </cell>
          <cell r="E19" t="str">
            <v/>
          </cell>
          <cell r="F19" t="str">
            <v/>
          </cell>
          <cell r="G19" t="str">
            <v/>
          </cell>
          <cell r="H19">
            <v>0</v>
          </cell>
          <cell r="I19">
            <v>50</v>
          </cell>
          <cell r="J19">
            <v>149</v>
          </cell>
          <cell r="K19">
            <v>120</v>
          </cell>
        </row>
        <row r="20">
          <cell r="A20" t="str">
            <v>7304</v>
          </cell>
          <cell r="B20" t="str">
            <v>РЕСПУБЛИКА КОРЕЯ</v>
          </cell>
          <cell r="C20" t="str">
            <v/>
          </cell>
          <cell r="D20">
            <v>10</v>
          </cell>
          <cell r="E20" t="str">
            <v/>
          </cell>
          <cell r="F20" t="str">
            <v/>
          </cell>
          <cell r="G20" t="str">
            <v/>
          </cell>
          <cell r="H20" t="str">
            <v/>
          </cell>
          <cell r="I20" t="str">
            <v/>
          </cell>
          <cell r="J20">
            <v>730</v>
          </cell>
          <cell r="K20" t="str">
            <v/>
          </cell>
        </row>
        <row r="21">
          <cell r="A21" t="str">
            <v>7304</v>
          </cell>
          <cell r="B21" t="str">
            <v>ВЬЕТНАМ</v>
          </cell>
          <cell r="C21">
            <v>0</v>
          </cell>
          <cell r="D21" t="str">
            <v/>
          </cell>
          <cell r="E21">
            <v>2</v>
          </cell>
          <cell r="F21">
            <v>52</v>
          </cell>
          <cell r="G21">
            <v>0</v>
          </cell>
          <cell r="H21">
            <v>7</v>
          </cell>
          <cell r="I21">
            <v>276</v>
          </cell>
          <cell r="J21">
            <v>67</v>
          </cell>
          <cell r="K21" t="str">
            <v/>
          </cell>
        </row>
        <row r="22">
          <cell r="A22" t="str">
            <v>7304</v>
          </cell>
          <cell r="B22" t="str">
            <v>ЭСТОНИЯ</v>
          </cell>
          <cell r="C22">
            <v>63</v>
          </cell>
          <cell r="D22" t="str">
            <v/>
          </cell>
          <cell r="E22">
            <v>21</v>
          </cell>
          <cell r="F22">
            <v>103</v>
          </cell>
          <cell r="G22">
            <v>67</v>
          </cell>
          <cell r="H22">
            <v>72</v>
          </cell>
          <cell r="I22">
            <v>55</v>
          </cell>
          <cell r="J22">
            <v>35</v>
          </cell>
          <cell r="K22">
            <v>109</v>
          </cell>
        </row>
        <row r="23">
          <cell r="A23" t="str">
            <v>7304</v>
          </cell>
          <cell r="B23" t="str">
            <v>КУБА</v>
          </cell>
          <cell r="C23" t="str">
            <v/>
          </cell>
          <cell r="D23">
            <v>401</v>
          </cell>
          <cell r="E23">
            <v>50</v>
          </cell>
          <cell r="F23" t="str">
            <v/>
          </cell>
          <cell r="G23">
            <v>0</v>
          </cell>
          <cell r="H23" t="str">
            <v/>
          </cell>
          <cell r="I23" t="str">
            <v/>
          </cell>
          <cell r="J23" t="str">
            <v/>
          </cell>
          <cell r="K23" t="str">
            <v/>
          </cell>
        </row>
        <row r="24">
          <cell r="A24" t="str">
            <v>7304</v>
          </cell>
          <cell r="B24" t="str">
            <v>ВЕНГРИЯ</v>
          </cell>
          <cell r="C24">
            <v>3</v>
          </cell>
          <cell r="D24">
            <v>0</v>
          </cell>
          <cell r="E24">
            <v>41</v>
          </cell>
          <cell r="F24" t="str">
            <v/>
          </cell>
          <cell r="G24">
            <v>37</v>
          </cell>
          <cell r="H24">
            <v>134</v>
          </cell>
          <cell r="I24">
            <v>197</v>
          </cell>
          <cell r="J24">
            <v>37</v>
          </cell>
          <cell r="K24" t="str">
            <v/>
          </cell>
        </row>
        <row r="25">
          <cell r="A25" t="str">
            <v>7304</v>
          </cell>
          <cell r="B25" t="str">
            <v>США</v>
          </cell>
          <cell r="C25">
            <v>0</v>
          </cell>
          <cell r="D25">
            <v>189</v>
          </cell>
          <cell r="E25">
            <v>102</v>
          </cell>
          <cell r="F25">
            <v>0</v>
          </cell>
          <cell r="G25">
            <v>19</v>
          </cell>
          <cell r="H25" t="str">
            <v/>
          </cell>
          <cell r="I25">
            <v>0</v>
          </cell>
          <cell r="J25" t="str">
            <v/>
          </cell>
          <cell r="K25">
            <v>0</v>
          </cell>
        </row>
        <row r="26">
          <cell r="A26" t="str">
            <v>7304</v>
          </cell>
          <cell r="B26" t="str">
            <v>ЛИТВА</v>
          </cell>
          <cell r="C26">
            <v>74</v>
          </cell>
          <cell r="D26">
            <v>0</v>
          </cell>
          <cell r="E26">
            <v>0</v>
          </cell>
          <cell r="F26">
            <v>66</v>
          </cell>
          <cell r="G26">
            <v>2</v>
          </cell>
          <cell r="H26">
            <v>56</v>
          </cell>
          <cell r="I26" t="str">
            <v/>
          </cell>
          <cell r="J26">
            <v>0</v>
          </cell>
          <cell r="K26">
            <v>8</v>
          </cell>
        </row>
        <row r="27">
          <cell r="A27" t="str">
            <v>7304</v>
          </cell>
          <cell r="B27" t="str">
            <v>БОЛГАРИЯ</v>
          </cell>
          <cell r="C27" t="str">
            <v/>
          </cell>
          <cell r="D27" t="str">
            <v/>
          </cell>
          <cell r="E27">
            <v>20</v>
          </cell>
          <cell r="F27" t="str">
            <v/>
          </cell>
          <cell r="G27">
            <v>0</v>
          </cell>
          <cell r="H27">
            <v>58</v>
          </cell>
          <cell r="I27">
            <v>20</v>
          </cell>
          <cell r="J27">
            <v>32</v>
          </cell>
          <cell r="K27" t="str">
            <v/>
          </cell>
        </row>
        <row r="28">
          <cell r="A28" t="str">
            <v>7304</v>
          </cell>
          <cell r="B28" t="str">
            <v>КИРГИЗИЯ</v>
          </cell>
          <cell r="C28">
            <v>40</v>
          </cell>
          <cell r="D28" t="str">
            <v/>
          </cell>
          <cell r="E28">
            <v>20</v>
          </cell>
          <cell r="F28" t="str">
            <v/>
          </cell>
          <cell r="G28">
            <v>15</v>
          </cell>
          <cell r="H28" t="str">
            <v/>
          </cell>
          <cell r="I28">
            <v>15</v>
          </cell>
          <cell r="J28">
            <v>29</v>
          </cell>
          <cell r="K28">
            <v>9</v>
          </cell>
        </row>
        <row r="29">
          <cell r="A29" t="str">
            <v>7304</v>
          </cell>
          <cell r="B29" t="str">
            <v>ТАЙВАНЬ</v>
          </cell>
          <cell r="C29">
            <v>146</v>
          </cell>
          <cell r="D29" t="str">
            <v/>
          </cell>
          <cell r="E29" t="str">
            <v/>
          </cell>
          <cell r="F29" t="str">
            <v/>
          </cell>
          <cell r="G29" t="str">
            <v/>
          </cell>
          <cell r="H29" t="str">
            <v/>
          </cell>
          <cell r="I29" t="str">
            <v/>
          </cell>
          <cell r="J29" t="str">
            <v/>
          </cell>
          <cell r="K29" t="str">
            <v/>
          </cell>
        </row>
        <row r="30">
          <cell r="A30" t="str">
            <v>7304</v>
          </cell>
          <cell r="B30" t="str">
            <v>ТАДЖИКИСТАН</v>
          </cell>
          <cell r="C30">
            <v>47</v>
          </cell>
          <cell r="D30" t="str">
            <v/>
          </cell>
          <cell r="E30">
            <v>0</v>
          </cell>
          <cell r="F30">
            <v>25</v>
          </cell>
          <cell r="G30" t="str">
            <v/>
          </cell>
          <cell r="H30" t="str">
            <v/>
          </cell>
          <cell r="I30" t="str">
            <v/>
          </cell>
          <cell r="J30" t="str">
            <v/>
          </cell>
          <cell r="K30" t="str">
            <v/>
          </cell>
        </row>
        <row r="31">
          <cell r="A31" t="str">
            <v>7304</v>
          </cell>
          <cell r="B31" t="str">
            <v>ЛИВАН</v>
          </cell>
          <cell r="C31" t="str">
            <v/>
          </cell>
          <cell r="D31" t="str">
            <v/>
          </cell>
          <cell r="E31" t="str">
            <v/>
          </cell>
          <cell r="F31" t="str">
            <v/>
          </cell>
          <cell r="G31" t="str">
            <v/>
          </cell>
          <cell r="H31" t="str">
            <v/>
          </cell>
          <cell r="I31">
            <v>134</v>
          </cell>
          <cell r="J31" t="str">
            <v/>
          </cell>
          <cell r="K31" t="str">
            <v/>
          </cell>
        </row>
        <row r="32">
          <cell r="A32" t="str">
            <v>7304</v>
          </cell>
          <cell r="B32" t="str">
            <v>ИНДОНЕЗИЯ</v>
          </cell>
          <cell r="C32" t="str">
            <v/>
          </cell>
          <cell r="D32" t="str">
            <v/>
          </cell>
          <cell r="E32" t="str">
            <v/>
          </cell>
          <cell r="F32">
            <v>114</v>
          </cell>
          <cell r="G32" t="str">
            <v/>
          </cell>
          <cell r="H32" t="str">
            <v/>
          </cell>
          <cell r="I32" t="str">
            <v/>
          </cell>
          <cell r="J32" t="str">
            <v/>
          </cell>
          <cell r="K32" t="str">
            <v/>
          </cell>
        </row>
        <row r="33">
          <cell r="A33" t="str">
            <v>7304</v>
          </cell>
          <cell r="B33" t="str">
            <v>ПАКИСТАН</v>
          </cell>
          <cell r="C33" t="str">
            <v/>
          </cell>
          <cell r="D33" t="str">
            <v/>
          </cell>
          <cell r="E33" t="str">
            <v/>
          </cell>
          <cell r="F33" t="str">
            <v/>
          </cell>
          <cell r="G33" t="str">
            <v/>
          </cell>
          <cell r="H33">
            <v>107</v>
          </cell>
          <cell r="I33" t="str">
            <v/>
          </cell>
          <cell r="J33" t="str">
            <v/>
          </cell>
          <cell r="K33" t="str">
            <v/>
          </cell>
        </row>
        <row r="34">
          <cell r="A34" t="str">
            <v>7304</v>
          </cell>
          <cell r="B34" t="str">
            <v>МОЛДАВИЯ</v>
          </cell>
          <cell r="C34" t="str">
            <v/>
          </cell>
          <cell r="D34" t="str">
            <v/>
          </cell>
          <cell r="E34">
            <v>63</v>
          </cell>
          <cell r="F34" t="str">
            <v/>
          </cell>
          <cell r="G34" t="str">
            <v/>
          </cell>
          <cell r="H34" t="str">
            <v/>
          </cell>
          <cell r="I34">
            <v>2</v>
          </cell>
          <cell r="J34" t="str">
            <v/>
          </cell>
          <cell r="K34">
            <v>0</v>
          </cell>
        </row>
        <row r="35">
          <cell r="A35" t="str">
            <v>7304</v>
          </cell>
          <cell r="B35" t="str">
            <v>ПОЛЬША</v>
          </cell>
          <cell r="C35" t="str">
            <v/>
          </cell>
          <cell r="D35" t="str">
            <v/>
          </cell>
          <cell r="E35" t="str">
            <v/>
          </cell>
          <cell r="F35" t="str">
            <v/>
          </cell>
          <cell r="G35">
            <v>36</v>
          </cell>
          <cell r="H35" t="str">
            <v/>
          </cell>
          <cell r="I35" t="str">
            <v/>
          </cell>
          <cell r="J35">
            <v>1</v>
          </cell>
          <cell r="K35">
            <v>0</v>
          </cell>
        </row>
        <row r="36">
          <cell r="A36" t="str">
            <v>7304</v>
          </cell>
          <cell r="B36" t="str">
            <v>РУМЫНИЯ</v>
          </cell>
          <cell r="C36" t="str">
            <v/>
          </cell>
          <cell r="D36" t="str">
            <v/>
          </cell>
          <cell r="E36" t="str">
            <v/>
          </cell>
          <cell r="F36">
            <v>0</v>
          </cell>
          <cell r="G36" t="str">
            <v/>
          </cell>
          <cell r="H36">
            <v>0</v>
          </cell>
          <cell r="I36">
            <v>3</v>
          </cell>
          <cell r="J36" t="str">
            <v/>
          </cell>
          <cell r="K36">
            <v>23</v>
          </cell>
        </row>
        <row r="37">
          <cell r="A37" t="str">
            <v>7304</v>
          </cell>
          <cell r="B37" t="str">
            <v>ИРАК</v>
          </cell>
          <cell r="C37" t="str">
            <v/>
          </cell>
          <cell r="D37" t="str">
            <v/>
          </cell>
          <cell r="E37">
            <v>1</v>
          </cell>
          <cell r="F37">
            <v>13</v>
          </cell>
          <cell r="G37" t="str">
            <v/>
          </cell>
          <cell r="H37" t="str">
            <v/>
          </cell>
          <cell r="I37">
            <v>10</v>
          </cell>
          <cell r="J37" t="str">
            <v/>
          </cell>
          <cell r="K37" t="str">
            <v/>
          </cell>
        </row>
        <row r="38">
          <cell r="A38" t="str">
            <v>7304</v>
          </cell>
          <cell r="B38" t="str">
            <v>СИНГАПУР</v>
          </cell>
          <cell r="C38" t="str">
            <v/>
          </cell>
          <cell r="D38" t="str">
            <v/>
          </cell>
          <cell r="E38" t="str">
            <v/>
          </cell>
          <cell r="F38" t="str">
            <v/>
          </cell>
          <cell r="G38" t="str">
            <v/>
          </cell>
          <cell r="H38" t="str">
            <v/>
          </cell>
          <cell r="I38">
            <v>3</v>
          </cell>
          <cell r="J38" t="str">
            <v/>
          </cell>
          <cell r="K38" t="str">
            <v/>
          </cell>
        </row>
        <row r="39">
          <cell r="A39" t="str">
            <v>7304</v>
          </cell>
          <cell r="B39" t="str">
            <v>БАХРЕЙН</v>
          </cell>
          <cell r="C39" t="str">
            <v/>
          </cell>
          <cell r="D39" t="str">
            <v/>
          </cell>
          <cell r="E39" t="str">
            <v/>
          </cell>
          <cell r="F39" t="str">
            <v/>
          </cell>
          <cell r="G39" t="str">
            <v/>
          </cell>
          <cell r="H39">
            <v>18</v>
          </cell>
          <cell r="I39" t="str">
            <v/>
          </cell>
          <cell r="J39" t="str">
            <v/>
          </cell>
          <cell r="K39" t="str">
            <v/>
          </cell>
        </row>
        <row r="40">
          <cell r="A40" t="str">
            <v>7304</v>
          </cell>
          <cell r="B40" t="str">
            <v>МАЛИ</v>
          </cell>
          <cell r="C40" t="str">
            <v/>
          </cell>
          <cell r="D40" t="str">
            <v/>
          </cell>
          <cell r="E40" t="str">
            <v/>
          </cell>
          <cell r="F40">
            <v>17</v>
          </cell>
          <cell r="G40" t="str">
            <v/>
          </cell>
          <cell r="H40" t="str">
            <v/>
          </cell>
          <cell r="I40" t="str">
            <v/>
          </cell>
          <cell r="J40" t="str">
            <v/>
          </cell>
          <cell r="K40" t="str">
            <v/>
          </cell>
        </row>
        <row r="41">
          <cell r="A41" t="str">
            <v>7304</v>
          </cell>
          <cell r="B41" t="str">
            <v>АНГОЛА</v>
          </cell>
          <cell r="C41" t="str">
            <v/>
          </cell>
          <cell r="D41" t="str">
            <v/>
          </cell>
          <cell r="E41" t="str">
            <v/>
          </cell>
          <cell r="F41">
            <v>9</v>
          </cell>
          <cell r="G41" t="str">
            <v/>
          </cell>
          <cell r="H41" t="str">
            <v/>
          </cell>
          <cell r="I41">
            <v>1</v>
          </cell>
          <cell r="J41" t="str">
            <v/>
          </cell>
          <cell r="K41" t="str">
            <v/>
          </cell>
        </row>
        <row r="42">
          <cell r="A42" t="str">
            <v>7304</v>
          </cell>
          <cell r="B42" t="str">
            <v>АРМЕНИЯ</v>
          </cell>
          <cell r="C42" t="str">
            <v/>
          </cell>
          <cell r="D42" t="str">
            <v/>
          </cell>
          <cell r="E42" t="str">
            <v/>
          </cell>
          <cell r="F42" t="str">
            <v/>
          </cell>
          <cell r="G42" t="str">
            <v/>
          </cell>
          <cell r="H42">
            <v>0</v>
          </cell>
          <cell r="I42" t="str">
            <v/>
          </cell>
          <cell r="J42">
            <v>8</v>
          </cell>
          <cell r="K42" t="str">
            <v/>
          </cell>
        </row>
        <row r="43">
          <cell r="A43" t="str">
            <v>7304</v>
          </cell>
          <cell r="B43" t="str">
            <v>НИДЕРЛАНДЫ</v>
          </cell>
          <cell r="C43" t="str">
            <v/>
          </cell>
          <cell r="D43" t="str">
            <v/>
          </cell>
          <cell r="E43" t="str">
            <v/>
          </cell>
          <cell r="F43" t="str">
            <v/>
          </cell>
          <cell r="G43" t="str">
            <v/>
          </cell>
          <cell r="H43" t="str">
            <v/>
          </cell>
          <cell r="I43" t="str">
            <v/>
          </cell>
          <cell r="J43" t="str">
            <v/>
          </cell>
          <cell r="K43">
            <v>3</v>
          </cell>
        </row>
        <row r="44">
          <cell r="A44" t="str">
            <v>7304</v>
          </cell>
          <cell r="B44" t="str">
            <v>ВЕЛИКОБРИТАНИЯ</v>
          </cell>
          <cell r="C44" t="str">
            <v/>
          </cell>
          <cell r="D44" t="str">
            <v/>
          </cell>
          <cell r="E44" t="str">
            <v/>
          </cell>
          <cell r="F44" t="str">
            <v/>
          </cell>
          <cell r="G44">
            <v>5</v>
          </cell>
          <cell r="H44" t="str">
            <v/>
          </cell>
          <cell r="I44" t="str">
            <v/>
          </cell>
          <cell r="J44">
            <v>0</v>
          </cell>
          <cell r="K44">
            <v>0</v>
          </cell>
        </row>
        <row r="45">
          <cell r="A45" t="str">
            <v>7304</v>
          </cell>
          <cell r="B45" t="str">
            <v>СИРИЯ</v>
          </cell>
          <cell r="C45" t="str">
            <v/>
          </cell>
          <cell r="D45" t="str">
            <v/>
          </cell>
          <cell r="E45" t="str">
            <v/>
          </cell>
          <cell r="F45" t="str">
            <v/>
          </cell>
          <cell r="G45">
            <v>5</v>
          </cell>
          <cell r="H45" t="str">
            <v/>
          </cell>
          <cell r="I45" t="str">
            <v/>
          </cell>
          <cell r="J45" t="str">
            <v/>
          </cell>
          <cell r="K45">
            <v>0</v>
          </cell>
        </row>
        <row r="46">
          <cell r="A46" t="str">
            <v>7304</v>
          </cell>
          <cell r="B46" t="str">
            <v>БАНГЛАДЕШ</v>
          </cell>
          <cell r="C46">
            <v>4</v>
          </cell>
          <cell r="D46" t="str">
            <v/>
          </cell>
          <cell r="E46" t="str">
            <v/>
          </cell>
          <cell r="F46" t="str">
            <v/>
          </cell>
          <cell r="G46" t="str">
            <v/>
          </cell>
          <cell r="H46" t="str">
            <v/>
          </cell>
          <cell r="I46" t="str">
            <v/>
          </cell>
          <cell r="J46" t="str">
            <v/>
          </cell>
          <cell r="K46" t="str">
            <v/>
          </cell>
        </row>
        <row r="47">
          <cell r="A47" t="str">
            <v>7304</v>
          </cell>
          <cell r="B47" t="str">
            <v>КОРЕЯ (КНДР)</v>
          </cell>
          <cell r="C47" t="str">
            <v/>
          </cell>
          <cell r="D47" t="str">
            <v/>
          </cell>
          <cell r="E47" t="str">
            <v/>
          </cell>
          <cell r="F47" t="str">
            <v/>
          </cell>
          <cell r="G47" t="str">
            <v/>
          </cell>
          <cell r="H47">
            <v>4</v>
          </cell>
          <cell r="I47" t="str">
            <v/>
          </cell>
          <cell r="J47" t="str">
            <v/>
          </cell>
          <cell r="K47" t="str">
            <v/>
          </cell>
        </row>
        <row r="48">
          <cell r="A48" t="str">
            <v>7304</v>
          </cell>
          <cell r="B48" t="str">
            <v>ЧЕХИЯ</v>
          </cell>
          <cell r="C48" t="str">
            <v/>
          </cell>
          <cell r="D48" t="str">
            <v/>
          </cell>
          <cell r="E48" t="str">
            <v/>
          </cell>
          <cell r="F48" t="str">
            <v/>
          </cell>
          <cell r="G48" t="str">
            <v/>
          </cell>
          <cell r="H48">
            <v>0</v>
          </cell>
          <cell r="I48" t="str">
            <v/>
          </cell>
          <cell r="J48" t="str">
            <v/>
          </cell>
          <cell r="K48">
            <v>0</v>
          </cell>
        </row>
        <row r="49">
          <cell r="A49" t="str">
            <v>7304</v>
          </cell>
          <cell r="B49" t="str">
            <v>ЗАМБИЯ</v>
          </cell>
          <cell r="C49" t="str">
            <v/>
          </cell>
          <cell r="D49" t="str">
            <v/>
          </cell>
          <cell r="E49">
            <v>2</v>
          </cell>
          <cell r="F49" t="str">
            <v/>
          </cell>
          <cell r="G49" t="str">
            <v/>
          </cell>
          <cell r="H49" t="str">
            <v/>
          </cell>
          <cell r="I49" t="str">
            <v/>
          </cell>
          <cell r="J49" t="str">
            <v/>
          </cell>
          <cell r="K49" t="str">
            <v/>
          </cell>
        </row>
        <row r="50">
          <cell r="A50" t="str">
            <v>7304</v>
          </cell>
          <cell r="B50" t="str">
            <v>КАНАДА</v>
          </cell>
          <cell r="C50" t="str">
            <v/>
          </cell>
          <cell r="D50" t="str">
            <v/>
          </cell>
          <cell r="E50" t="str">
            <v/>
          </cell>
          <cell r="F50" t="str">
            <v/>
          </cell>
          <cell r="G50" t="str">
            <v/>
          </cell>
          <cell r="H50" t="str">
            <v/>
          </cell>
          <cell r="I50" t="str">
            <v/>
          </cell>
          <cell r="J50" t="str">
            <v/>
          </cell>
          <cell r="K50">
            <v>2</v>
          </cell>
        </row>
        <row r="51">
          <cell r="A51" t="str">
            <v>7304</v>
          </cell>
          <cell r="B51" t="str">
            <v>АВСТРИЯ</v>
          </cell>
          <cell r="C51" t="str">
            <v/>
          </cell>
          <cell r="D51" t="str">
            <v/>
          </cell>
          <cell r="E51">
            <v>1</v>
          </cell>
          <cell r="F51" t="str">
            <v/>
          </cell>
          <cell r="G51" t="str">
            <v/>
          </cell>
          <cell r="H51" t="str">
            <v/>
          </cell>
          <cell r="I51">
            <v>0</v>
          </cell>
          <cell r="J51" t="str">
            <v/>
          </cell>
          <cell r="K51" t="str">
            <v/>
          </cell>
        </row>
        <row r="52">
          <cell r="A52" t="str">
            <v>7304</v>
          </cell>
          <cell r="B52" t="str">
            <v>РОССИЯ</v>
          </cell>
          <cell r="C52" t="str">
            <v/>
          </cell>
          <cell r="D52" t="str">
            <v/>
          </cell>
          <cell r="E52" t="str">
            <v/>
          </cell>
          <cell r="F52" t="str">
            <v/>
          </cell>
          <cell r="G52" t="str">
            <v/>
          </cell>
          <cell r="H52" t="str">
            <v/>
          </cell>
          <cell r="I52">
            <v>1</v>
          </cell>
          <cell r="J52" t="str">
            <v/>
          </cell>
          <cell r="K52" t="str">
            <v/>
          </cell>
        </row>
        <row r="53">
          <cell r="A53" t="str">
            <v>7304</v>
          </cell>
          <cell r="B53" t="str">
            <v>ГРЕЦИЯ</v>
          </cell>
          <cell r="C53" t="str">
            <v/>
          </cell>
          <cell r="D53">
            <v>0</v>
          </cell>
          <cell r="E53">
            <v>0</v>
          </cell>
          <cell r="F53">
            <v>0</v>
          </cell>
          <cell r="G53" t="str">
            <v/>
          </cell>
          <cell r="H53" t="str">
            <v/>
          </cell>
          <cell r="I53" t="str">
            <v/>
          </cell>
          <cell r="J53" t="str">
            <v/>
          </cell>
          <cell r="K53" t="str">
            <v/>
          </cell>
        </row>
        <row r="54">
          <cell r="A54" t="str">
            <v>7304</v>
          </cell>
          <cell r="B54" t="str">
            <v>ГРУЗИЯ</v>
          </cell>
          <cell r="C54" t="str">
            <v/>
          </cell>
          <cell r="D54" t="str">
            <v/>
          </cell>
          <cell r="E54" t="str">
            <v/>
          </cell>
          <cell r="F54" t="str">
            <v/>
          </cell>
          <cell r="G54" t="str">
            <v/>
          </cell>
          <cell r="H54" t="str">
            <v/>
          </cell>
          <cell r="I54" t="str">
            <v/>
          </cell>
          <cell r="J54" t="str">
            <v/>
          </cell>
          <cell r="K54">
            <v>0</v>
          </cell>
        </row>
        <row r="55">
          <cell r="A55" t="str">
            <v>7304</v>
          </cell>
          <cell r="B55" t="str">
            <v>ДАНИЯ</v>
          </cell>
          <cell r="C55" t="str">
            <v/>
          </cell>
          <cell r="D55" t="str">
            <v/>
          </cell>
          <cell r="E55">
            <v>0</v>
          </cell>
          <cell r="F55" t="str">
            <v/>
          </cell>
          <cell r="G55" t="str">
            <v/>
          </cell>
          <cell r="H55" t="str">
            <v/>
          </cell>
          <cell r="I55" t="str">
            <v/>
          </cell>
          <cell r="J55" t="str">
            <v/>
          </cell>
          <cell r="K55" t="str">
            <v/>
          </cell>
        </row>
        <row r="56">
          <cell r="A56" t="str">
            <v>7304</v>
          </cell>
          <cell r="B56" t="str">
            <v>ИОРДАНИЯ</v>
          </cell>
          <cell r="C56" t="str">
            <v/>
          </cell>
          <cell r="D56" t="str">
            <v/>
          </cell>
          <cell r="E56" t="str">
            <v/>
          </cell>
          <cell r="F56" t="str">
            <v/>
          </cell>
          <cell r="G56" t="str">
            <v/>
          </cell>
          <cell r="H56">
            <v>0</v>
          </cell>
          <cell r="I56" t="str">
            <v/>
          </cell>
          <cell r="J56" t="str">
            <v/>
          </cell>
          <cell r="K56" t="str">
            <v/>
          </cell>
        </row>
        <row r="57">
          <cell r="A57" t="str">
            <v>7304</v>
          </cell>
          <cell r="B57" t="str">
            <v>ИСПАНИЯ</v>
          </cell>
          <cell r="C57" t="str">
            <v/>
          </cell>
          <cell r="D57" t="str">
            <v/>
          </cell>
          <cell r="E57" t="str">
            <v/>
          </cell>
          <cell r="F57" t="str">
            <v/>
          </cell>
          <cell r="G57" t="str">
            <v/>
          </cell>
          <cell r="H57" t="str">
            <v/>
          </cell>
          <cell r="I57" t="str">
            <v/>
          </cell>
          <cell r="J57" t="str">
            <v/>
          </cell>
          <cell r="K57" t="str">
            <v/>
          </cell>
        </row>
        <row r="58">
          <cell r="A58" t="str">
            <v>7304</v>
          </cell>
          <cell r="B58" t="str">
            <v>ЙЕМЕН</v>
          </cell>
          <cell r="C58" t="str">
            <v/>
          </cell>
          <cell r="D58" t="str">
            <v/>
          </cell>
          <cell r="E58" t="str">
            <v/>
          </cell>
          <cell r="F58">
            <v>0</v>
          </cell>
          <cell r="G58" t="str">
            <v/>
          </cell>
          <cell r="H58" t="str">
            <v/>
          </cell>
          <cell r="I58" t="str">
            <v/>
          </cell>
          <cell r="J58" t="str">
            <v/>
          </cell>
          <cell r="K58" t="str">
            <v/>
          </cell>
        </row>
        <row r="59">
          <cell r="A59" t="str">
            <v>7304</v>
          </cell>
          <cell r="B59" t="str">
            <v>кипр</v>
          </cell>
          <cell r="C59" t="str">
            <v/>
          </cell>
          <cell r="D59" t="str">
            <v/>
          </cell>
          <cell r="E59">
            <v>0</v>
          </cell>
          <cell r="F59" t="str">
            <v/>
          </cell>
          <cell r="G59">
            <v>0</v>
          </cell>
          <cell r="H59" t="str">
            <v/>
          </cell>
          <cell r="I59">
            <v>0</v>
          </cell>
          <cell r="J59">
            <v>0</v>
          </cell>
          <cell r="K59" t="str">
            <v/>
          </cell>
        </row>
        <row r="60">
          <cell r="A60" t="str">
            <v>7304</v>
          </cell>
          <cell r="B60" t="str">
            <v>КОЛУМБИЯ</v>
          </cell>
          <cell r="C60" t="str">
            <v/>
          </cell>
          <cell r="D60" t="str">
            <v/>
          </cell>
          <cell r="E60" t="str">
            <v/>
          </cell>
          <cell r="F60">
            <v>0</v>
          </cell>
          <cell r="G60" t="str">
            <v/>
          </cell>
          <cell r="H60" t="str">
            <v/>
          </cell>
          <cell r="I60" t="str">
            <v/>
          </cell>
          <cell r="J60" t="str">
            <v/>
          </cell>
          <cell r="K60" t="str">
            <v/>
          </cell>
        </row>
        <row r="61">
          <cell r="A61" t="str">
            <v>7304</v>
          </cell>
          <cell r="B61" t="str">
            <v>ЛЕСОТО</v>
          </cell>
          <cell r="C61" t="str">
            <v/>
          </cell>
          <cell r="D61" t="str">
            <v/>
          </cell>
          <cell r="E61" t="str">
            <v/>
          </cell>
          <cell r="F61" t="str">
            <v/>
          </cell>
          <cell r="G61" t="str">
            <v/>
          </cell>
          <cell r="H61" t="str">
            <v/>
          </cell>
          <cell r="I61" t="str">
            <v/>
          </cell>
          <cell r="J61">
            <v>0</v>
          </cell>
          <cell r="K61" t="str">
            <v/>
          </cell>
        </row>
        <row r="62">
          <cell r="A62" t="str">
            <v>7304</v>
          </cell>
          <cell r="B62" t="str">
            <v>МАЛЬТА</v>
          </cell>
          <cell r="C62" t="str">
            <v/>
          </cell>
          <cell r="D62" t="str">
            <v/>
          </cell>
          <cell r="E62">
            <v>0</v>
          </cell>
          <cell r="F62" t="str">
            <v/>
          </cell>
          <cell r="G62" t="str">
            <v/>
          </cell>
          <cell r="H62" t="str">
            <v/>
          </cell>
          <cell r="I62" t="str">
            <v/>
          </cell>
          <cell r="J62" t="str">
            <v/>
          </cell>
          <cell r="K62" t="str">
            <v/>
          </cell>
        </row>
        <row r="63">
          <cell r="A63" t="str">
            <v>7304</v>
          </cell>
          <cell r="B63" t="str">
            <v>НОВАЯ ЗЕЛАНДИЯ</v>
          </cell>
          <cell r="C63" t="str">
            <v/>
          </cell>
          <cell r="D63" t="str">
            <v/>
          </cell>
          <cell r="E63" t="str">
            <v/>
          </cell>
          <cell r="F63" t="str">
            <v/>
          </cell>
          <cell r="G63">
            <v>0</v>
          </cell>
          <cell r="H63" t="str">
            <v/>
          </cell>
          <cell r="I63" t="str">
            <v/>
          </cell>
          <cell r="J63" t="str">
            <v/>
          </cell>
          <cell r="K63" t="str">
            <v/>
          </cell>
        </row>
        <row r="64">
          <cell r="A64" t="str">
            <v>7304</v>
          </cell>
          <cell r="B64" t="str">
            <v>ПАНАМА</v>
          </cell>
          <cell r="C64" t="str">
            <v/>
          </cell>
          <cell r="D64" t="str">
            <v/>
          </cell>
          <cell r="E64">
            <v>0</v>
          </cell>
          <cell r="F64">
            <v>0</v>
          </cell>
          <cell r="G64" t="str">
            <v/>
          </cell>
          <cell r="H64" t="str">
            <v/>
          </cell>
          <cell r="I64" t="str">
            <v/>
          </cell>
          <cell r="J64">
            <v>0</v>
          </cell>
          <cell r="K64">
            <v>0</v>
          </cell>
        </row>
        <row r="65">
          <cell r="A65" t="str">
            <v>7304</v>
          </cell>
          <cell r="B65" t="str">
            <v>ФИНЛЯНДИЯ</v>
          </cell>
          <cell r="C65" t="str">
            <v/>
          </cell>
          <cell r="D65" t="str">
            <v/>
          </cell>
          <cell r="E65" t="str">
            <v/>
          </cell>
          <cell r="F65" t="str">
            <v/>
          </cell>
          <cell r="G65">
            <v>0</v>
          </cell>
          <cell r="H65" t="str">
            <v/>
          </cell>
          <cell r="I65" t="str">
            <v/>
          </cell>
          <cell r="J65" t="str">
            <v/>
          </cell>
          <cell r="K65" t="str">
            <v/>
          </cell>
        </row>
        <row r="66">
          <cell r="A66" t="str">
            <v>7304</v>
          </cell>
          <cell r="B66" t="str">
            <v>ФРАНЦИЯ</v>
          </cell>
          <cell r="C66" t="str">
            <v/>
          </cell>
          <cell r="D66" t="str">
            <v/>
          </cell>
          <cell r="E66" t="str">
            <v/>
          </cell>
          <cell r="F66" t="str">
            <v/>
          </cell>
          <cell r="G66">
            <v>0</v>
          </cell>
          <cell r="H66" t="str">
            <v/>
          </cell>
          <cell r="I66" t="str">
            <v/>
          </cell>
          <cell r="J66" t="str">
            <v/>
          </cell>
          <cell r="K66" t="str">
            <v/>
          </cell>
        </row>
        <row r="67">
          <cell r="A67" t="str">
            <v>7304</v>
          </cell>
          <cell r="B67" t="str">
            <v>ХОРВАТИЯ</v>
          </cell>
          <cell r="C67" t="str">
            <v/>
          </cell>
          <cell r="D67" t="str">
            <v/>
          </cell>
          <cell r="E67" t="str">
            <v/>
          </cell>
          <cell r="F67" t="str">
            <v/>
          </cell>
          <cell r="G67" t="str">
            <v/>
          </cell>
          <cell r="H67">
            <v>0</v>
          </cell>
          <cell r="I67" t="str">
            <v/>
          </cell>
          <cell r="J67" t="str">
            <v/>
          </cell>
          <cell r="K67" t="str">
            <v/>
          </cell>
        </row>
        <row r="68">
          <cell r="A68" t="str">
            <v>7304</v>
          </cell>
          <cell r="B68" t="str">
            <v>ШРИ-ЛАНКА</v>
          </cell>
          <cell r="C68" t="str">
            <v/>
          </cell>
          <cell r="D68">
            <v>0</v>
          </cell>
          <cell r="E68">
            <v>0</v>
          </cell>
          <cell r="F68">
            <v>0</v>
          </cell>
          <cell r="G68" t="str">
            <v/>
          </cell>
          <cell r="H68" t="str">
            <v/>
          </cell>
          <cell r="I68" t="str">
            <v/>
          </cell>
          <cell r="J68" t="str">
            <v/>
          </cell>
          <cell r="K68" t="str">
            <v/>
          </cell>
        </row>
        <row r="69">
          <cell r="A69" t="str">
            <v>7304</v>
          </cell>
          <cell r="B69" t="str">
            <v>ЭФИОПИЯ</v>
          </cell>
          <cell r="C69" t="str">
            <v/>
          </cell>
          <cell r="D69">
            <v>0</v>
          </cell>
          <cell r="E69" t="str">
            <v/>
          </cell>
          <cell r="F69" t="str">
            <v/>
          </cell>
          <cell r="G69" t="str">
            <v/>
          </cell>
          <cell r="H69" t="str">
            <v/>
          </cell>
          <cell r="I69" t="str">
            <v/>
          </cell>
          <cell r="J69" t="str">
            <v/>
          </cell>
          <cell r="K69" t="str">
            <v/>
          </cell>
        </row>
        <row r="70">
          <cell r="A70" t="str">
            <v>7304</v>
          </cell>
          <cell r="B70" t="str">
            <v>ЮГОСЛАВИЯ</v>
          </cell>
          <cell r="C70">
            <v>0</v>
          </cell>
          <cell r="D70" t="str">
            <v/>
          </cell>
          <cell r="E70" t="str">
            <v/>
          </cell>
          <cell r="F70" t="str">
            <v/>
          </cell>
          <cell r="G70" t="str">
            <v/>
          </cell>
          <cell r="H70" t="str">
            <v/>
          </cell>
          <cell r="I70" t="str">
            <v/>
          </cell>
          <cell r="J70" t="str">
            <v/>
          </cell>
          <cell r="K70" t="str">
            <v/>
          </cell>
        </row>
        <row r="71">
          <cell r="A71" t="str">
            <v>7305</v>
          </cell>
          <cell r="B71" t="str">
            <v>КАЗАХСТАН</v>
          </cell>
          <cell r="C71">
            <v>908</v>
          </cell>
          <cell r="D71">
            <v>97</v>
          </cell>
          <cell r="E71">
            <v>1032</v>
          </cell>
          <cell r="F71">
            <v>1215</v>
          </cell>
          <cell r="G71">
            <v>23</v>
          </cell>
          <cell r="H71">
            <v>541</v>
          </cell>
          <cell r="I71">
            <v>1775</v>
          </cell>
          <cell r="J71">
            <v>97</v>
          </cell>
          <cell r="K71">
            <v>3483</v>
          </cell>
        </row>
        <row r="72">
          <cell r="A72" t="str">
            <v>7305</v>
          </cell>
          <cell r="B72" t="str">
            <v>УЗБЕКИСТАН</v>
          </cell>
          <cell r="C72" t="str">
            <v/>
          </cell>
          <cell r="D72">
            <v>47</v>
          </cell>
          <cell r="E72">
            <v>77</v>
          </cell>
          <cell r="F72">
            <v>573</v>
          </cell>
          <cell r="G72">
            <v>580</v>
          </cell>
          <cell r="H72">
            <v>127</v>
          </cell>
          <cell r="I72">
            <v>656</v>
          </cell>
          <cell r="J72">
            <v>1576</v>
          </cell>
          <cell r="K72">
            <v>674</v>
          </cell>
        </row>
        <row r="73">
          <cell r="A73" t="str">
            <v>7305</v>
          </cell>
          <cell r="B73" t="str">
            <v>УКРАИНА</v>
          </cell>
          <cell r="C73" t="str">
            <v/>
          </cell>
          <cell r="D73">
            <v>0</v>
          </cell>
          <cell r="E73">
            <v>37</v>
          </cell>
          <cell r="F73" t="str">
            <v/>
          </cell>
          <cell r="G73" t="str">
            <v/>
          </cell>
          <cell r="H73">
            <v>141</v>
          </cell>
          <cell r="I73">
            <v>65</v>
          </cell>
          <cell r="J73">
            <v>1977</v>
          </cell>
          <cell r="K73">
            <v>200</v>
          </cell>
        </row>
        <row r="74">
          <cell r="A74" t="str">
            <v>7305</v>
          </cell>
          <cell r="B74" t="str">
            <v/>
          </cell>
          <cell r="C74" t="str">
            <v/>
          </cell>
          <cell r="D74" t="str">
            <v/>
          </cell>
          <cell r="E74">
            <v>135</v>
          </cell>
          <cell r="F74">
            <v>72</v>
          </cell>
          <cell r="G74" t="str">
            <v/>
          </cell>
          <cell r="H74">
            <v>57</v>
          </cell>
          <cell r="I74">
            <v>120</v>
          </cell>
          <cell r="J74">
            <v>1</v>
          </cell>
          <cell r="K74">
            <v>892</v>
          </cell>
        </row>
        <row r="75">
          <cell r="A75" t="str">
            <v>7305</v>
          </cell>
          <cell r="B75" t="str">
            <v>КУБА</v>
          </cell>
          <cell r="C75" t="str">
            <v/>
          </cell>
          <cell r="D75" t="str">
            <v/>
          </cell>
          <cell r="E75" t="str">
            <v/>
          </cell>
          <cell r="F75">
            <v>497</v>
          </cell>
          <cell r="G75" t="str">
            <v/>
          </cell>
          <cell r="H75" t="str">
            <v/>
          </cell>
          <cell r="I75" t="str">
            <v/>
          </cell>
          <cell r="J75" t="str">
            <v/>
          </cell>
          <cell r="K75" t="str">
            <v/>
          </cell>
        </row>
        <row r="76">
          <cell r="A76" t="str">
            <v>7305</v>
          </cell>
          <cell r="B76" t="str">
            <v>ЛАТВИЯ</v>
          </cell>
          <cell r="C76" t="str">
            <v/>
          </cell>
          <cell r="D76" t="str">
            <v/>
          </cell>
          <cell r="E76" t="str">
            <v/>
          </cell>
          <cell r="F76">
            <v>42</v>
          </cell>
          <cell r="G76">
            <v>43</v>
          </cell>
          <cell r="H76">
            <v>99</v>
          </cell>
          <cell r="I76">
            <v>16</v>
          </cell>
          <cell r="J76" t="str">
            <v/>
          </cell>
          <cell r="K76" t="str">
            <v/>
          </cell>
        </row>
        <row r="77">
          <cell r="A77" t="str">
            <v>7305</v>
          </cell>
          <cell r="B77" t="str">
            <v>АЗЕРБАЙДЖАН</v>
          </cell>
          <cell r="C77" t="str">
            <v/>
          </cell>
          <cell r="D77" t="str">
            <v/>
          </cell>
          <cell r="E77" t="str">
            <v/>
          </cell>
          <cell r="F77" t="str">
            <v/>
          </cell>
          <cell r="G77" t="str">
            <v/>
          </cell>
          <cell r="H77" t="str">
            <v/>
          </cell>
          <cell r="I77" t="str">
            <v/>
          </cell>
          <cell r="J77" t="str">
            <v/>
          </cell>
          <cell r="K77">
            <v>433</v>
          </cell>
        </row>
        <row r="78">
          <cell r="A78" t="str">
            <v>7305</v>
          </cell>
          <cell r="B78" t="str">
            <v>ЛИТВА</v>
          </cell>
          <cell r="C78" t="str">
            <v/>
          </cell>
          <cell r="D78">
            <v>23</v>
          </cell>
          <cell r="E78">
            <v>139</v>
          </cell>
          <cell r="F78">
            <v>4</v>
          </cell>
          <cell r="G78">
            <v>57</v>
          </cell>
          <cell r="H78" t="str">
            <v/>
          </cell>
          <cell r="I78">
            <v>36</v>
          </cell>
          <cell r="J78" t="str">
            <v/>
          </cell>
          <cell r="K78" t="str">
            <v/>
          </cell>
        </row>
      </sheetData>
      <sheetData sheetId="3" refreshError="1">
        <row r="1">
          <cell r="A1" t="str">
            <v>экспорт с начала года</v>
          </cell>
          <cell r="B1" t="str">
            <v>7304</v>
          </cell>
          <cell r="C1" t="str">
            <v>7305</v>
          </cell>
          <cell r="D1" t="str">
            <v>7306</v>
          </cell>
        </row>
        <row r="2">
          <cell r="A2" t="str">
            <v>КАЗАХСТАН</v>
          </cell>
          <cell r="B2">
            <v>15173</v>
          </cell>
          <cell r="C2">
            <v>11382</v>
          </cell>
          <cell r="D2">
            <v>10387</v>
          </cell>
        </row>
        <row r="3">
          <cell r="A3" t="str">
            <v>ГЕРМАНИЯ</v>
          </cell>
          <cell r="B3">
            <v>16562</v>
          </cell>
          <cell r="C3">
            <v>0</v>
          </cell>
          <cell r="D3">
            <v>17038</v>
          </cell>
        </row>
        <row r="4">
          <cell r="A4" t="str">
            <v>УЗБЕКИСТАН</v>
          </cell>
          <cell r="B4">
            <v>7931</v>
          </cell>
          <cell r="C4">
            <v>4463</v>
          </cell>
          <cell r="D4">
            <v>7980</v>
          </cell>
        </row>
        <row r="5">
          <cell r="A5" t="str">
            <v>ИТАЛИЯ</v>
          </cell>
          <cell r="B5">
            <v>4157</v>
          </cell>
          <cell r="C5">
            <v>15739</v>
          </cell>
          <cell r="D5">
            <v>15739</v>
          </cell>
        </row>
        <row r="6">
          <cell r="A6" t="str">
            <v>ИНДИЯ</v>
          </cell>
          <cell r="B6">
            <v>15414</v>
          </cell>
          <cell r="C6">
            <v>0</v>
          </cell>
          <cell r="D6">
            <v>0</v>
          </cell>
        </row>
        <row r="7">
          <cell r="A7" t="str">
            <v>ИРАН</v>
          </cell>
          <cell r="B7">
            <v>10025</v>
          </cell>
          <cell r="C7">
            <v>88</v>
          </cell>
          <cell r="D7">
            <v>734</v>
          </cell>
        </row>
        <row r="8">
          <cell r="A8" t="str">
            <v>ИРАН</v>
          </cell>
          <cell r="B8">
            <v>5005</v>
          </cell>
          <cell r="C8">
            <v>1374</v>
          </cell>
          <cell r="D8">
            <v>4124</v>
          </cell>
        </row>
        <row r="9">
          <cell r="A9" t="str">
            <v>УКРАИНА</v>
          </cell>
          <cell r="B9">
            <v>4304</v>
          </cell>
          <cell r="C9">
            <v>2504</v>
          </cell>
          <cell r="D9">
            <v>2414</v>
          </cell>
        </row>
        <row r="10">
          <cell r="A10" t="str">
            <v>ЛАТВИЯ</v>
          </cell>
          <cell r="B10">
            <v>1780</v>
          </cell>
          <cell r="C10">
            <v>488</v>
          </cell>
          <cell r="D10">
            <v>5161</v>
          </cell>
        </row>
        <row r="11">
          <cell r="A11" t="str">
            <v>ЕГИПЕТ</v>
          </cell>
          <cell r="B11">
            <v>6705</v>
          </cell>
          <cell r="C11">
            <v>5</v>
          </cell>
          <cell r="D11">
            <v>168</v>
          </cell>
        </row>
        <row r="12">
          <cell r="A12" t="str">
            <v>ЭСТОНИЯ</v>
          </cell>
          <cell r="B12">
            <v>585</v>
          </cell>
          <cell r="C12">
            <v>51</v>
          </cell>
          <cell r="D12">
            <v>4950</v>
          </cell>
        </row>
        <row r="13">
          <cell r="A13" t="str">
            <v>ТУРЦИЯ</v>
          </cell>
          <cell r="B13">
            <v>4290</v>
          </cell>
          <cell r="C13">
            <v>9</v>
          </cell>
          <cell r="D13">
            <v>3</v>
          </cell>
        </row>
        <row r="14">
          <cell r="A14" t="str">
            <v>АЗЕРБАЙДЖАН</v>
          </cell>
          <cell r="B14">
            <v>1561</v>
          </cell>
          <cell r="C14">
            <v>433</v>
          </cell>
          <cell r="D14">
            <v>1631</v>
          </cell>
        </row>
        <row r="15">
          <cell r="A15" t="str">
            <v>ИЗРАИЛЬ</v>
          </cell>
          <cell r="B15">
            <v>3040</v>
          </cell>
          <cell r="C15">
            <v>35</v>
          </cell>
          <cell r="D15">
            <v>35</v>
          </cell>
        </row>
        <row r="16">
          <cell r="A16" t="str">
            <v>КИТАЙ</v>
          </cell>
          <cell r="B16">
            <v>2169</v>
          </cell>
          <cell r="C16">
            <v>37</v>
          </cell>
          <cell r="D16">
            <v>302</v>
          </cell>
        </row>
        <row r="17">
          <cell r="A17" t="str">
            <v>США</v>
          </cell>
          <cell r="B17">
            <v>310</v>
          </cell>
          <cell r="C17">
            <v>2091</v>
          </cell>
          <cell r="D17">
            <v>2091</v>
          </cell>
        </row>
        <row r="18">
          <cell r="A18" t="str">
            <v>ЛИВАН</v>
          </cell>
          <cell r="B18">
            <v>134</v>
          </cell>
          <cell r="C18">
            <v>1578</v>
          </cell>
          <cell r="D18">
            <v>1578</v>
          </cell>
        </row>
        <row r="19">
          <cell r="A19" t="str">
            <v>МОНГОЛИЯ</v>
          </cell>
          <cell r="B19">
            <v>1421</v>
          </cell>
          <cell r="C19">
            <v>116</v>
          </cell>
          <cell r="D19">
            <v>116</v>
          </cell>
        </row>
        <row r="20">
          <cell r="A20" t="str">
            <v>ЛИВИЯ</v>
          </cell>
          <cell r="B20">
            <v>1511</v>
          </cell>
          <cell r="C20">
            <v>114</v>
          </cell>
          <cell r="D20">
            <v>522</v>
          </cell>
        </row>
        <row r="21">
          <cell r="A21" t="str">
            <v>КИРГИЗИЯ</v>
          </cell>
          <cell r="B21">
            <v>153</v>
          </cell>
          <cell r="C21">
            <v>260</v>
          </cell>
          <cell r="D21">
            <v>1348</v>
          </cell>
        </row>
        <row r="22">
          <cell r="A22" t="str">
            <v>ТУРКМЕНИЯ</v>
          </cell>
          <cell r="B22">
            <v>1108</v>
          </cell>
          <cell r="C22">
            <v>12</v>
          </cell>
          <cell r="D22">
            <v>376</v>
          </cell>
        </row>
        <row r="23">
          <cell r="A23" t="str">
            <v>НИДЕРЛАНДЫ</v>
          </cell>
          <cell r="B23">
            <v>6</v>
          </cell>
          <cell r="C23">
            <v>1427</v>
          </cell>
          <cell r="D23">
            <v>1427</v>
          </cell>
        </row>
        <row r="24">
          <cell r="A24" t="str">
            <v>ЛИТВА</v>
          </cell>
          <cell r="B24">
            <v>206</v>
          </cell>
          <cell r="C24">
            <v>259</v>
          </cell>
          <cell r="D24">
            <v>781</v>
          </cell>
        </row>
        <row r="25">
          <cell r="A25" t="str">
            <v>ЭФИОПИЯ</v>
          </cell>
          <cell r="B25">
            <v>0</v>
          </cell>
          <cell r="C25">
            <v>1245</v>
          </cell>
          <cell r="D25">
            <v>1245</v>
          </cell>
        </row>
        <row r="26">
          <cell r="A26" t="str">
            <v>КУБА</v>
          </cell>
          <cell r="B26">
            <v>451</v>
          </cell>
          <cell r="C26">
            <v>497</v>
          </cell>
          <cell r="D26">
            <v>0</v>
          </cell>
        </row>
        <row r="27">
          <cell r="A27" t="str">
            <v>ВЬЕТНАМ</v>
          </cell>
          <cell r="B27">
            <v>588</v>
          </cell>
          <cell r="C27">
            <v>37</v>
          </cell>
          <cell r="D27">
            <v>261</v>
          </cell>
        </row>
        <row r="28">
          <cell r="A28" t="str">
            <v>ТАДЖИКИСТАН</v>
          </cell>
          <cell r="B28">
            <v>137</v>
          </cell>
          <cell r="C28">
            <v>1</v>
          </cell>
          <cell r="D28">
            <v>683</v>
          </cell>
        </row>
        <row r="29">
          <cell r="A29" t="str">
            <v>СЛОВАКИЯ</v>
          </cell>
          <cell r="B29">
            <v>766</v>
          </cell>
          <cell r="C29">
            <v>0</v>
          </cell>
          <cell r="D29">
            <v>0</v>
          </cell>
        </row>
        <row r="30">
          <cell r="A30" t="str">
            <v>РЕСПУБЛИКА КОРЕЯ</v>
          </cell>
          <cell r="B30">
            <v>740</v>
          </cell>
          <cell r="C30">
            <v>37</v>
          </cell>
          <cell r="D30">
            <v>0</v>
          </cell>
        </row>
        <row r="31">
          <cell r="A31" t="str">
            <v>ТАНЗАНИЯ</v>
          </cell>
          <cell r="B31">
            <v>137</v>
          </cell>
          <cell r="C31">
            <v>1</v>
          </cell>
          <cell r="D31">
            <v>724</v>
          </cell>
        </row>
        <row r="32">
          <cell r="A32" t="str">
            <v>БОЛГАРИЯ</v>
          </cell>
          <cell r="B32">
            <v>192</v>
          </cell>
          <cell r="C32">
            <v>418</v>
          </cell>
          <cell r="D32">
            <v>418</v>
          </cell>
        </row>
        <row r="33">
          <cell r="A33" t="str">
            <v>ВЕНГРИЯ</v>
          </cell>
          <cell r="B33">
            <v>449</v>
          </cell>
          <cell r="C33">
            <v>15</v>
          </cell>
          <cell r="D33">
            <v>0</v>
          </cell>
        </row>
        <row r="34">
          <cell r="A34" t="str">
            <v>МОЛДАВИЯ</v>
          </cell>
          <cell r="B34">
            <v>100</v>
          </cell>
          <cell r="C34">
            <v>15</v>
          </cell>
          <cell r="D34">
            <v>318</v>
          </cell>
        </row>
        <row r="35">
          <cell r="A35" t="str">
            <v>ПОЛЬША</v>
          </cell>
          <cell r="B35">
            <v>37</v>
          </cell>
          <cell r="C35">
            <v>225</v>
          </cell>
          <cell r="D35">
            <v>225</v>
          </cell>
        </row>
        <row r="36">
          <cell r="A36" t="str">
            <v>ТАЙВАНЬ</v>
          </cell>
          <cell r="B36">
            <v>146</v>
          </cell>
          <cell r="C36">
            <v>244</v>
          </cell>
          <cell r="D36">
            <v>244</v>
          </cell>
        </row>
        <row r="37">
          <cell r="A37" t="str">
            <v>ИНДОНЕЗИЯ</v>
          </cell>
          <cell r="B37">
            <v>120</v>
          </cell>
          <cell r="C37">
            <v>0</v>
          </cell>
          <cell r="D37">
            <v>0</v>
          </cell>
        </row>
        <row r="38">
          <cell r="A38" t="str">
            <v>ПАКИСТАН</v>
          </cell>
          <cell r="B38">
            <v>107</v>
          </cell>
          <cell r="C38">
            <v>134</v>
          </cell>
          <cell r="D38">
            <v>50</v>
          </cell>
        </row>
        <row r="39">
          <cell r="A39" t="str">
            <v>ЧЕХИЯ</v>
          </cell>
          <cell r="B39">
            <v>4</v>
          </cell>
          <cell r="C39">
            <v>97</v>
          </cell>
          <cell r="D39">
            <v>97</v>
          </cell>
        </row>
        <row r="40">
          <cell r="A40" t="str">
            <v>ИРАК</v>
          </cell>
          <cell r="B40">
            <v>24</v>
          </cell>
          <cell r="C40">
            <v>10</v>
          </cell>
          <cell r="D40">
            <v>10</v>
          </cell>
        </row>
        <row r="41">
          <cell r="A41" t="str">
            <v>АРМЕНИЯ</v>
          </cell>
          <cell r="B41">
            <v>8</v>
          </cell>
          <cell r="C41">
            <v>24</v>
          </cell>
          <cell r="D41">
            <v>24</v>
          </cell>
        </row>
        <row r="42">
          <cell r="A42" t="str">
            <v>РУМЫНИЯ</v>
          </cell>
          <cell r="B42">
            <v>26</v>
          </cell>
          <cell r="C42">
            <v>26</v>
          </cell>
          <cell r="D42">
            <v>26</v>
          </cell>
        </row>
        <row r="43">
          <cell r="A43" t="str">
            <v>ГРУЗИЯ</v>
          </cell>
          <cell r="B43">
            <v>0</v>
          </cell>
          <cell r="C43">
            <v>26</v>
          </cell>
          <cell r="D43">
            <v>26</v>
          </cell>
        </row>
        <row r="44">
          <cell r="A44" t="str">
            <v>СИНГАПУР</v>
          </cell>
          <cell r="B44">
            <v>21</v>
          </cell>
          <cell r="C44">
            <v>24</v>
          </cell>
          <cell r="D44">
            <v>24</v>
          </cell>
        </row>
        <row r="45">
          <cell r="A45" t="str">
            <v>БАХРЕЙН</v>
          </cell>
          <cell r="B45">
            <v>18</v>
          </cell>
          <cell r="C45">
            <v>68</v>
          </cell>
          <cell r="D45">
            <v>1</v>
          </cell>
        </row>
        <row r="46">
          <cell r="A46" t="str">
            <v>МАЛИ</v>
          </cell>
          <cell r="B46">
            <v>17</v>
          </cell>
          <cell r="C46">
            <v>0</v>
          </cell>
          <cell r="D46">
            <v>0</v>
          </cell>
        </row>
        <row r="47">
          <cell r="A47" t="str">
            <v>КИПР</v>
          </cell>
          <cell r="B47">
            <v>0</v>
          </cell>
          <cell r="C47">
            <v>13</v>
          </cell>
          <cell r="D47">
            <v>13</v>
          </cell>
        </row>
        <row r="48">
          <cell r="A48" t="str">
            <v>АНГОЛА</v>
          </cell>
          <cell r="B48">
            <v>10</v>
          </cell>
          <cell r="C48">
            <v>13</v>
          </cell>
          <cell r="D48">
            <v>13</v>
          </cell>
        </row>
        <row r="49">
          <cell r="A49" t="str">
            <v>СИРИЯ</v>
          </cell>
          <cell r="B49">
            <v>5</v>
          </cell>
          <cell r="C49">
            <v>0</v>
          </cell>
          <cell r="D49">
            <v>1</v>
          </cell>
        </row>
        <row r="50">
          <cell r="A50" t="str">
            <v>ВЕЛИКОБРИТАНИЯ</v>
          </cell>
          <cell r="B50">
            <v>5</v>
          </cell>
          <cell r="C50">
            <v>37</v>
          </cell>
          <cell r="D50">
            <v>3</v>
          </cell>
        </row>
        <row r="51">
          <cell r="A51" t="str">
            <v>БАНГЛАДЕШ</v>
          </cell>
          <cell r="B51">
            <v>4</v>
          </cell>
          <cell r="C51">
            <v>0</v>
          </cell>
          <cell r="D51">
            <v>0</v>
          </cell>
        </row>
        <row r="52">
          <cell r="A52" t="str">
            <v>КОРЕЯ (КНДР)</v>
          </cell>
          <cell r="B52">
            <v>4</v>
          </cell>
          <cell r="C52">
            <v>0</v>
          </cell>
          <cell r="D52">
            <v>0</v>
          </cell>
        </row>
        <row r="53">
          <cell r="A53" t="str">
            <v>ЗАМБИЯ</v>
          </cell>
          <cell r="B53">
            <v>2</v>
          </cell>
          <cell r="C53">
            <v>65</v>
          </cell>
          <cell r="D53">
            <v>65</v>
          </cell>
        </row>
        <row r="54">
          <cell r="A54" t="str">
            <v>КАНАДА</v>
          </cell>
          <cell r="B54">
            <v>2</v>
          </cell>
          <cell r="C54">
            <v>9</v>
          </cell>
          <cell r="D54">
            <v>9</v>
          </cell>
        </row>
        <row r="55">
          <cell r="A55" t="str">
            <v>АВСТРИЯ</v>
          </cell>
          <cell r="B55">
            <v>1</v>
          </cell>
          <cell r="C55">
            <v>2</v>
          </cell>
          <cell r="D55">
            <v>41</v>
          </cell>
        </row>
        <row r="56">
          <cell r="A56" t="str">
            <v>РОССИЯ</v>
          </cell>
          <cell r="B56">
            <v>1</v>
          </cell>
          <cell r="C56">
            <v>0</v>
          </cell>
          <cell r="D56">
            <v>0</v>
          </cell>
        </row>
        <row r="57">
          <cell r="A57" t="str">
            <v>ГРЕЦИЯ</v>
          </cell>
          <cell r="B57">
            <v>0</v>
          </cell>
          <cell r="C57">
            <v>0</v>
          </cell>
          <cell r="D57">
            <v>0</v>
          </cell>
        </row>
        <row r="58">
          <cell r="A58" t="str">
            <v>ДАНИЯ</v>
          </cell>
          <cell r="B58">
            <v>0</v>
          </cell>
          <cell r="C58">
            <v>0</v>
          </cell>
          <cell r="D58">
            <v>0</v>
          </cell>
        </row>
        <row r="59">
          <cell r="A59" t="str">
            <v>ИСПАНИЯ</v>
          </cell>
          <cell r="B59">
            <v>0</v>
          </cell>
          <cell r="C59">
            <v>0</v>
          </cell>
          <cell r="D59">
            <v>0</v>
          </cell>
        </row>
        <row r="60">
          <cell r="A60" t="str">
            <v>ПАНАМА</v>
          </cell>
          <cell r="B60">
            <v>0</v>
          </cell>
          <cell r="C60">
            <v>0</v>
          </cell>
          <cell r="D60">
            <v>0</v>
          </cell>
        </row>
        <row r="61">
          <cell r="A61" t="str">
            <v>ФИНЛЯНДИЯ</v>
          </cell>
          <cell r="B61">
            <v>0</v>
          </cell>
          <cell r="C61">
            <v>0</v>
          </cell>
          <cell r="D61">
            <v>0</v>
          </cell>
        </row>
        <row r="62">
          <cell r="A62" t="str">
            <v>ФРАНЦИЯ</v>
          </cell>
          <cell r="B62">
            <v>0</v>
          </cell>
          <cell r="C62">
            <v>0</v>
          </cell>
          <cell r="D62">
            <v>0</v>
          </cell>
        </row>
        <row r="63">
          <cell r="A63" t="str">
            <v>ШРИ-ЛАНКА</v>
          </cell>
          <cell r="B63">
            <v>0</v>
          </cell>
          <cell r="C63">
            <v>0</v>
          </cell>
          <cell r="D63">
            <v>0</v>
          </cell>
        </row>
        <row r="64">
          <cell r="A64" t="str">
            <v>ИОРДАНИЯ</v>
          </cell>
          <cell r="B64">
            <v>0</v>
          </cell>
          <cell r="C64">
            <v>0</v>
          </cell>
          <cell r="D64">
            <v>0</v>
          </cell>
        </row>
        <row r="65">
          <cell r="A65" t="str">
            <v>ЙЕМЕН</v>
          </cell>
          <cell r="B65">
            <v>0</v>
          </cell>
          <cell r="C65">
            <v>180</v>
          </cell>
          <cell r="D65">
            <v>80</v>
          </cell>
        </row>
        <row r="66">
          <cell r="A66" t="str">
            <v>КОЛУМБИЯ</v>
          </cell>
          <cell r="B66">
            <v>0</v>
          </cell>
          <cell r="C66">
            <v>0</v>
          </cell>
          <cell r="D66">
            <v>0</v>
          </cell>
        </row>
        <row r="67">
          <cell r="A67" t="str">
            <v>ЛЕСОТО</v>
          </cell>
          <cell r="B67">
            <v>0</v>
          </cell>
          <cell r="C67">
            <v>60</v>
          </cell>
          <cell r="D67">
            <v>60</v>
          </cell>
        </row>
        <row r="68">
          <cell r="A68" t="str">
            <v>МАЛЬТА</v>
          </cell>
          <cell r="B68">
            <v>0</v>
          </cell>
          <cell r="C68">
            <v>1</v>
          </cell>
          <cell r="D68">
            <v>39</v>
          </cell>
        </row>
        <row r="69">
          <cell r="A69" t="str">
            <v>НОВАЯ ЗЕЛАНДИЯ</v>
          </cell>
          <cell r="B69">
            <v>0</v>
          </cell>
          <cell r="C69">
            <v>180</v>
          </cell>
          <cell r="D69">
            <v>0</v>
          </cell>
        </row>
        <row r="70">
          <cell r="A70" t="str">
            <v>ХОРВАТИЯ</v>
          </cell>
          <cell r="B70">
            <v>0</v>
          </cell>
          <cell r="C70">
            <v>71</v>
          </cell>
          <cell r="D70">
            <v>96</v>
          </cell>
        </row>
        <row r="71">
          <cell r="A71" t="str">
            <v>ЮГОСЛАВИЯ</v>
          </cell>
          <cell r="B71">
            <v>0</v>
          </cell>
          <cell r="C71">
            <v>0</v>
          </cell>
          <cell r="D71">
            <v>0</v>
          </cell>
        </row>
        <row r="72">
          <cell r="A72" t="str">
            <v>АРГЕНТИНА</v>
          </cell>
          <cell r="B72">
            <v>0</v>
          </cell>
          <cell r="C72">
            <v>0</v>
          </cell>
          <cell r="D72">
            <v>0</v>
          </cell>
        </row>
        <row r="73">
          <cell r="A73" t="str">
            <v>БЕЛЬГИЯ</v>
          </cell>
          <cell r="B73">
            <v>0</v>
          </cell>
          <cell r="C73">
            <v>0</v>
          </cell>
          <cell r="D73">
            <v>0</v>
          </cell>
        </row>
        <row r="74">
          <cell r="A74" t="str">
            <v>ИСЛАНДИЯ</v>
          </cell>
          <cell r="B74">
            <v>0</v>
          </cell>
          <cell r="C74">
            <v>0</v>
          </cell>
          <cell r="D74">
            <v>0</v>
          </cell>
        </row>
        <row r="75">
          <cell r="A75" t="str">
            <v>ТАИЛАНД</v>
          </cell>
          <cell r="B75">
            <v>0</v>
          </cell>
          <cell r="C75">
            <v>0</v>
          </cell>
          <cell r="D75">
            <v>0</v>
          </cell>
        </row>
      </sheetData>
      <sheetData sheetId="4" refreshError="1">
        <row r="1">
          <cell r="A1" t="str">
            <v>экспорт за N месяцев 1997 г</v>
          </cell>
          <cell r="B1" t="str">
            <v>7304</v>
          </cell>
          <cell r="C1" t="str">
            <v>7305</v>
          </cell>
          <cell r="D1" t="str">
            <v>7306</v>
          </cell>
        </row>
        <row r="2">
          <cell r="A2" t="str">
            <v>Казахстан</v>
          </cell>
          <cell r="B2">
            <v>47694</v>
          </cell>
          <cell r="C2">
            <v>7634</v>
          </cell>
          <cell r="D2">
            <v>14682</v>
          </cell>
        </row>
        <row r="3">
          <cell r="A3" t="str">
            <v>Германия</v>
          </cell>
          <cell r="B3">
            <v>13640</v>
          </cell>
          <cell r="C3">
            <v>110</v>
          </cell>
          <cell r="D3">
            <v>17899</v>
          </cell>
        </row>
        <row r="4">
          <cell r="A4" t="str">
            <v>Италия</v>
          </cell>
          <cell r="B4">
            <v>12059</v>
          </cell>
          <cell r="C4">
            <v>110</v>
          </cell>
          <cell r="D4">
            <v>11459</v>
          </cell>
        </row>
        <row r="5">
          <cell r="A5" t="str">
            <v>Иран</v>
          </cell>
          <cell r="B5">
            <v>11212</v>
          </cell>
          <cell r="C5">
            <v>21</v>
          </cell>
          <cell r="D5">
            <v>164</v>
          </cell>
        </row>
        <row r="6">
          <cell r="A6" t="str">
            <v>Узбекистан</v>
          </cell>
          <cell r="B6">
            <v>10990</v>
          </cell>
          <cell r="C6">
            <v>18864</v>
          </cell>
          <cell r="D6">
            <v>18747</v>
          </cell>
        </row>
        <row r="7">
          <cell r="A7" t="str">
            <v>Китай</v>
          </cell>
          <cell r="B7">
            <v>6806</v>
          </cell>
          <cell r="C7">
            <v>37</v>
          </cell>
          <cell r="D7">
            <v>133</v>
          </cell>
        </row>
        <row r="8">
          <cell r="A8" t="str">
            <v>Украина</v>
          </cell>
          <cell r="B8">
            <v>6314</v>
          </cell>
          <cell r="C8">
            <v>298</v>
          </cell>
          <cell r="D8">
            <v>2298</v>
          </cell>
        </row>
        <row r="9">
          <cell r="A9" t="str">
            <v>Индия</v>
          </cell>
          <cell r="B9">
            <v>4204</v>
          </cell>
          <cell r="C9">
            <v>0</v>
          </cell>
          <cell r="D9">
            <v>0</v>
          </cell>
        </row>
        <row r="10">
          <cell r="A10" t="str">
            <v>Бельгия</v>
          </cell>
          <cell r="B10">
            <v>4151</v>
          </cell>
          <cell r="C10">
            <v>806</v>
          </cell>
          <cell r="D10">
            <v>3597</v>
          </cell>
        </row>
        <row r="11">
          <cell r="A11" t="str">
            <v>Турция</v>
          </cell>
          <cell r="B11">
            <v>3058</v>
          </cell>
          <cell r="C11">
            <v>62</v>
          </cell>
          <cell r="D11">
            <v>10</v>
          </cell>
        </row>
        <row r="12">
          <cell r="A12" t="str">
            <v>Израиль</v>
          </cell>
          <cell r="B12">
            <v>2468</v>
          </cell>
          <cell r="C12">
            <v>51</v>
          </cell>
          <cell r="D12">
            <v>4950</v>
          </cell>
        </row>
        <row r="13">
          <cell r="A13" t="str">
            <v>Монголия</v>
          </cell>
          <cell r="B13">
            <v>1553</v>
          </cell>
          <cell r="C13">
            <v>200</v>
          </cell>
          <cell r="D13">
            <v>815</v>
          </cell>
        </row>
        <row r="14">
          <cell r="A14" t="str">
            <v>Сша</v>
          </cell>
          <cell r="B14">
            <v>1255</v>
          </cell>
          <cell r="C14">
            <v>0</v>
          </cell>
          <cell r="D14">
            <v>0</v>
          </cell>
        </row>
        <row r="15">
          <cell r="A15" t="str">
            <v>Азербайджан</v>
          </cell>
          <cell r="B15">
            <v>1201</v>
          </cell>
          <cell r="C15">
            <v>0</v>
          </cell>
          <cell r="D15">
            <v>794</v>
          </cell>
        </row>
        <row r="16">
          <cell r="A16" t="str">
            <v>Туркменистан</v>
          </cell>
          <cell r="B16">
            <v>1122</v>
          </cell>
          <cell r="C16">
            <v>6</v>
          </cell>
          <cell r="D16">
            <v>198</v>
          </cell>
        </row>
        <row r="17">
          <cell r="A17" t="str">
            <v>Кыргызстан</v>
          </cell>
          <cell r="B17">
            <v>988</v>
          </cell>
          <cell r="C17">
            <v>0</v>
          </cell>
          <cell r="D17">
            <v>1151</v>
          </cell>
        </row>
        <row r="18">
          <cell r="A18" t="str">
            <v>Эстония</v>
          </cell>
          <cell r="B18">
            <v>960</v>
          </cell>
          <cell r="C18">
            <v>62</v>
          </cell>
          <cell r="D18">
            <v>3271</v>
          </cell>
        </row>
        <row r="19">
          <cell r="A19" t="str">
            <v>Египет</v>
          </cell>
          <cell r="B19">
            <v>846</v>
          </cell>
          <cell r="C19">
            <v>864</v>
          </cell>
          <cell r="D19">
            <v>864</v>
          </cell>
        </row>
        <row r="20">
          <cell r="A20" t="str">
            <v>Латвия</v>
          </cell>
          <cell r="B20">
            <v>576</v>
          </cell>
          <cell r="C20">
            <v>806</v>
          </cell>
          <cell r="D20">
            <v>3191</v>
          </cell>
        </row>
        <row r="21">
          <cell r="A21" t="str">
            <v>Вьетнам</v>
          </cell>
          <cell r="B21">
            <v>357</v>
          </cell>
          <cell r="C21">
            <v>18</v>
          </cell>
          <cell r="D21">
            <v>275</v>
          </cell>
        </row>
        <row r="22">
          <cell r="A22" t="str">
            <v>Литва</v>
          </cell>
          <cell r="B22">
            <v>347</v>
          </cell>
          <cell r="C22">
            <v>970</v>
          </cell>
          <cell r="D22">
            <v>571</v>
          </cell>
        </row>
        <row r="23">
          <cell r="A23" t="str">
            <v>Молдова</v>
          </cell>
          <cell r="B23">
            <v>215</v>
          </cell>
          <cell r="C23">
            <v>6</v>
          </cell>
          <cell r="D23">
            <v>445</v>
          </cell>
        </row>
        <row r="24">
          <cell r="A24" t="str">
            <v>Сингапур</v>
          </cell>
          <cell r="B24">
            <v>164</v>
          </cell>
          <cell r="C24">
            <v>0</v>
          </cell>
          <cell r="D24">
            <v>0</v>
          </cell>
        </row>
        <row r="25">
          <cell r="A25" t="str">
            <v>Финляндия</v>
          </cell>
          <cell r="B25">
            <v>152</v>
          </cell>
          <cell r="C25">
            <v>1064</v>
          </cell>
          <cell r="D25">
            <v>1064</v>
          </cell>
        </row>
        <row r="26">
          <cell r="A26" t="str">
            <v>Таджикистан</v>
          </cell>
          <cell r="B26">
            <v>138</v>
          </cell>
          <cell r="C26">
            <v>194</v>
          </cell>
          <cell r="D26">
            <v>194</v>
          </cell>
        </row>
        <row r="27">
          <cell r="A27" t="str">
            <v>Армения</v>
          </cell>
          <cell r="B27">
            <v>134</v>
          </cell>
          <cell r="C27">
            <v>18</v>
          </cell>
          <cell r="D27">
            <v>134</v>
          </cell>
        </row>
        <row r="28">
          <cell r="A28" t="str">
            <v>Болгария</v>
          </cell>
          <cell r="B28">
            <v>110</v>
          </cell>
          <cell r="C28">
            <v>2391</v>
          </cell>
          <cell r="D28">
            <v>2391</v>
          </cell>
        </row>
        <row r="29">
          <cell r="A29" t="str">
            <v>Бангладеш</v>
          </cell>
          <cell r="B29">
            <v>59</v>
          </cell>
          <cell r="C29">
            <v>1</v>
          </cell>
          <cell r="D29">
            <v>1</v>
          </cell>
        </row>
        <row r="30">
          <cell r="A30" t="str">
            <v>Малайзия</v>
          </cell>
          <cell r="B30">
            <v>20</v>
          </cell>
          <cell r="C30">
            <v>194</v>
          </cell>
          <cell r="D30">
            <v>194</v>
          </cell>
        </row>
        <row r="31">
          <cell r="A31" t="str">
            <v>Корея респ.</v>
          </cell>
          <cell r="B31">
            <v>15</v>
          </cell>
          <cell r="C31">
            <v>3</v>
          </cell>
          <cell r="D31">
            <v>3</v>
          </cell>
        </row>
        <row r="32">
          <cell r="A32" t="str">
            <v>Гвинея</v>
          </cell>
          <cell r="B32">
            <v>9</v>
          </cell>
          <cell r="C32">
            <v>29</v>
          </cell>
          <cell r="D32">
            <v>418</v>
          </cell>
        </row>
        <row r="33">
          <cell r="A33" t="str">
            <v>Швейцария</v>
          </cell>
          <cell r="B33">
            <v>6</v>
          </cell>
          <cell r="C33">
            <v>40</v>
          </cell>
          <cell r="D33">
            <v>40</v>
          </cell>
        </row>
        <row r="34">
          <cell r="A34" t="str">
            <v>Южно-афр.республ.</v>
          </cell>
          <cell r="B34">
            <v>4</v>
          </cell>
          <cell r="C34">
            <v>15</v>
          </cell>
          <cell r="D34">
            <v>318</v>
          </cell>
        </row>
        <row r="35">
          <cell r="A35" t="str">
            <v>Куба</v>
          </cell>
          <cell r="B35">
            <v>3</v>
          </cell>
          <cell r="C35">
            <v>6</v>
          </cell>
          <cell r="D35">
            <v>6</v>
          </cell>
        </row>
        <row r="36">
          <cell r="A36" t="str">
            <v>Словакия</v>
          </cell>
          <cell r="B36">
            <v>3</v>
          </cell>
          <cell r="C36">
            <v>0</v>
          </cell>
          <cell r="D36">
            <v>0</v>
          </cell>
        </row>
        <row r="37">
          <cell r="A37" t="str">
            <v>Мавритания</v>
          </cell>
          <cell r="B37">
            <v>2</v>
          </cell>
          <cell r="C37">
            <v>60</v>
          </cell>
          <cell r="D37">
            <v>60</v>
          </cell>
        </row>
        <row r="38">
          <cell r="A38" t="str">
            <v>Польша</v>
          </cell>
          <cell r="B38">
            <v>2</v>
          </cell>
          <cell r="C38">
            <v>13</v>
          </cell>
          <cell r="D38">
            <v>13</v>
          </cell>
        </row>
        <row r="39">
          <cell r="A39" t="str">
            <v>Грузия</v>
          </cell>
          <cell r="B39">
            <v>1</v>
          </cell>
          <cell r="C39">
            <v>113</v>
          </cell>
          <cell r="D39">
            <v>113</v>
          </cell>
        </row>
        <row r="40">
          <cell r="A40" t="str">
            <v>Алжир</v>
          </cell>
          <cell r="B40">
            <v>0</v>
          </cell>
          <cell r="C40">
            <v>10</v>
          </cell>
          <cell r="D40">
            <v>10</v>
          </cell>
        </row>
        <row r="41">
          <cell r="A41" t="str">
            <v>Аргентина</v>
          </cell>
          <cell r="B41">
            <v>0</v>
          </cell>
          <cell r="C41">
            <v>3</v>
          </cell>
          <cell r="D41">
            <v>3</v>
          </cell>
        </row>
        <row r="42">
          <cell r="A42" t="str">
            <v>Босния и герцог.</v>
          </cell>
          <cell r="B42">
            <v>0</v>
          </cell>
          <cell r="C42">
            <v>13</v>
          </cell>
          <cell r="D42">
            <v>13</v>
          </cell>
        </row>
        <row r="43">
          <cell r="A43" t="str">
            <v>Великобритания</v>
          </cell>
          <cell r="B43">
            <v>0</v>
          </cell>
          <cell r="C43">
            <v>13</v>
          </cell>
          <cell r="D43">
            <v>0</v>
          </cell>
        </row>
        <row r="44">
          <cell r="A44" t="str">
            <v>Венгрия</v>
          </cell>
          <cell r="B44">
            <v>0</v>
          </cell>
          <cell r="C44">
            <v>38</v>
          </cell>
          <cell r="D44">
            <v>38</v>
          </cell>
        </row>
        <row r="45">
          <cell r="A45" t="str">
            <v>Виргин.о-ва(брит)</v>
          </cell>
          <cell r="B45">
            <v>0</v>
          </cell>
          <cell r="C45">
            <v>68</v>
          </cell>
          <cell r="D45">
            <v>1</v>
          </cell>
        </row>
        <row r="46">
          <cell r="A46" t="str">
            <v>Греция</v>
          </cell>
          <cell r="B46">
            <v>0</v>
          </cell>
          <cell r="C46">
            <v>0</v>
          </cell>
          <cell r="D46">
            <v>0</v>
          </cell>
        </row>
        <row r="47">
          <cell r="A47" t="str">
            <v>Зимбабве</v>
          </cell>
          <cell r="B47">
            <v>0</v>
          </cell>
          <cell r="C47">
            <v>13</v>
          </cell>
          <cell r="D47">
            <v>13</v>
          </cell>
        </row>
        <row r="48">
          <cell r="A48" t="str">
            <v>Канада</v>
          </cell>
          <cell r="B48">
            <v>0</v>
          </cell>
          <cell r="C48">
            <v>1064</v>
          </cell>
          <cell r="D48">
            <v>1064</v>
          </cell>
        </row>
        <row r="49">
          <cell r="A49" t="str">
            <v>Кипр</v>
          </cell>
          <cell r="B49">
            <v>0</v>
          </cell>
          <cell r="C49">
            <v>0</v>
          </cell>
          <cell r="D49">
            <v>0</v>
          </cell>
        </row>
        <row r="50">
          <cell r="A50" t="str">
            <v>Панама</v>
          </cell>
          <cell r="B50">
            <v>0</v>
          </cell>
          <cell r="C50">
            <v>37</v>
          </cell>
          <cell r="D50">
            <v>3</v>
          </cell>
        </row>
        <row r="51">
          <cell r="A51" t="str">
            <v>Португалия</v>
          </cell>
          <cell r="B51">
            <v>0</v>
          </cell>
          <cell r="C51">
            <v>0</v>
          </cell>
          <cell r="D51">
            <v>0</v>
          </cell>
        </row>
        <row r="52">
          <cell r="A52" t="str">
            <v>Румыния</v>
          </cell>
          <cell r="B52">
            <v>0</v>
          </cell>
          <cell r="C52">
            <v>0</v>
          </cell>
          <cell r="D52">
            <v>0</v>
          </cell>
        </row>
        <row r="53">
          <cell r="A53" t="str">
            <v>Сирия</v>
          </cell>
          <cell r="B53">
            <v>0</v>
          </cell>
          <cell r="C53">
            <v>621</v>
          </cell>
          <cell r="D53">
            <v>621</v>
          </cell>
        </row>
        <row r="54">
          <cell r="A54" t="str">
            <v>Чехия</v>
          </cell>
          <cell r="B54">
            <v>0</v>
          </cell>
          <cell r="C54">
            <v>60</v>
          </cell>
          <cell r="D54">
            <v>60</v>
          </cell>
        </row>
        <row r="55">
          <cell r="A55" t="str">
            <v>Швеция</v>
          </cell>
          <cell r="B55">
            <v>0</v>
          </cell>
          <cell r="C55">
            <v>2</v>
          </cell>
          <cell r="D55">
            <v>41</v>
          </cell>
        </row>
        <row r="56">
          <cell r="A56" t="str">
            <v>Шри-ланка</v>
          </cell>
          <cell r="B56">
            <v>0</v>
          </cell>
          <cell r="C56">
            <v>0</v>
          </cell>
          <cell r="D56">
            <v>0</v>
          </cell>
        </row>
        <row r="57">
          <cell r="A57" t="str">
            <v>Япония</v>
          </cell>
          <cell r="B57">
            <v>0</v>
          </cell>
          <cell r="C57">
            <v>0</v>
          </cell>
          <cell r="D57">
            <v>0</v>
          </cell>
        </row>
        <row r="58">
          <cell r="A58" t="str">
            <v>Австрия</v>
          </cell>
          <cell r="B58">
            <v>0</v>
          </cell>
          <cell r="C58">
            <v>0</v>
          </cell>
          <cell r="D58">
            <v>0</v>
          </cell>
        </row>
        <row r="59">
          <cell r="A59" t="str">
            <v>Дания</v>
          </cell>
          <cell r="B59">
            <v>0</v>
          </cell>
          <cell r="C59">
            <v>3</v>
          </cell>
          <cell r="D59">
            <v>3</v>
          </cell>
        </row>
        <row r="60">
          <cell r="A60" t="str">
            <v>Ливан</v>
          </cell>
          <cell r="B60">
            <v>0</v>
          </cell>
          <cell r="C60">
            <v>2079</v>
          </cell>
          <cell r="D60">
            <v>2079</v>
          </cell>
        </row>
        <row r="61">
          <cell r="A61" t="str">
            <v>Нидерланды</v>
          </cell>
          <cell r="B61">
            <v>0</v>
          </cell>
          <cell r="C61">
            <v>0</v>
          </cell>
          <cell r="D61">
            <v>0</v>
          </cell>
        </row>
        <row r="62">
          <cell r="A62" t="str">
            <v>Саудовская аравия</v>
          </cell>
          <cell r="B62">
            <v>0</v>
          </cell>
          <cell r="C62">
            <v>1498</v>
          </cell>
          <cell r="D62">
            <v>1498</v>
          </cell>
        </row>
        <row r="63">
          <cell r="A63" t="str">
            <v>Сербия и черногор</v>
          </cell>
          <cell r="B63">
            <v>0</v>
          </cell>
          <cell r="C63">
            <v>0</v>
          </cell>
          <cell r="D63">
            <v>0</v>
          </cell>
        </row>
        <row r="64">
          <cell r="A64" t="str">
            <v>Франция</v>
          </cell>
          <cell r="B64">
            <v>12</v>
          </cell>
          <cell r="C64">
            <v>12</v>
          </cell>
          <cell r="D64">
            <v>12</v>
          </cell>
        </row>
        <row r="65">
          <cell r="A65" t="str">
            <v>Эфиопия</v>
          </cell>
          <cell r="B65">
            <v>0</v>
          </cell>
          <cell r="C65">
            <v>543</v>
          </cell>
          <cell r="D65">
            <v>543</v>
          </cell>
        </row>
      </sheetData>
      <sheetData sheetId="5" refreshError="1">
        <row r="1">
          <cell r="A1" t="str">
            <v>крупнейшие экспортеры 98</v>
          </cell>
          <cell r="B1" t="str">
            <v>First_G022</v>
          </cell>
          <cell r="C1" t="str">
            <v>7304</v>
          </cell>
          <cell r="D1" t="str">
            <v>7305</v>
          </cell>
          <cell r="E1" t="str">
            <v>7306</v>
          </cell>
        </row>
        <row r="2">
          <cell r="A2" t="str">
            <v>00186619</v>
          </cell>
          <cell r="B2" t="str">
            <v>ГОРОДЖА ЛЕОНИД БОРИСОВИЧ ПАСП.IV-ТО 548254 ВЫД.ОВД Г.РУБЦОВСКА 16.01.78</v>
          </cell>
          <cell r="C2">
            <v>18</v>
          </cell>
          <cell r="D2">
            <v>334</v>
          </cell>
          <cell r="E2">
            <v>334</v>
          </cell>
        </row>
        <row r="3">
          <cell r="A3" t="str">
            <v>00000000</v>
          </cell>
          <cell r="B3" t="str">
            <v>"ФИHИМПИАHТИ (ИHТЕРHАЦИОHАЛ) ЛИМИТЕД"</v>
          </cell>
          <cell r="C3">
            <v>1012</v>
          </cell>
          <cell r="D3">
            <v>38</v>
          </cell>
          <cell r="E3">
            <v>38</v>
          </cell>
        </row>
        <row r="4">
          <cell r="A4" t="str">
            <v>00000001</v>
          </cell>
          <cell r="B4" t="str">
            <v xml:space="preserve"> "НИКОЛАЕВ АНАТОЛИЙ ВАЛЕРЬЕВИЧ"п-т N 00504117</v>
          </cell>
          <cell r="C4">
            <v>1173</v>
          </cell>
          <cell r="D4">
            <v>362</v>
          </cell>
          <cell r="E4">
            <v>2471</v>
          </cell>
        </row>
        <row r="5">
          <cell r="A5" t="str">
            <v>00105710</v>
          </cell>
          <cell r="B5" t="str">
            <v>ОАО"НОВОСИБИРСКЭНЕРГО"</v>
          </cell>
          <cell r="C5">
            <v>12360</v>
          </cell>
          <cell r="D5">
            <v>10</v>
          </cell>
          <cell r="E5">
            <v>10</v>
          </cell>
        </row>
        <row r="6">
          <cell r="A6" t="str">
            <v>00108973</v>
          </cell>
          <cell r="B6" t="str">
            <v>АО ЧЕХОВСКИЙ ОПЫТ.З-Д"ГИДPОСТАЛЬ"</v>
          </cell>
          <cell r="C6">
            <v>4</v>
          </cell>
          <cell r="D6">
            <v>33</v>
          </cell>
          <cell r="E6">
            <v>33</v>
          </cell>
        </row>
        <row r="7">
          <cell r="A7" t="str">
            <v>00110833</v>
          </cell>
          <cell r="B7" t="str">
            <v>ОАО "УРАЛЭНЕРГОРЕМОНТ"                                                      1322</v>
          </cell>
          <cell r="C7">
            <v>84</v>
          </cell>
          <cell r="D7">
            <v>4525</v>
          </cell>
          <cell r="E7">
            <v>4525</v>
          </cell>
        </row>
        <row r="8">
          <cell r="A8" t="str">
            <v>00117794</v>
          </cell>
          <cell r="B8" t="str">
            <v>АО "ТРЕСТ ГИДРОМОНТАЖ"</v>
          </cell>
          <cell r="C8">
            <v>4</v>
          </cell>
          <cell r="D8">
            <v>3</v>
          </cell>
          <cell r="E8">
            <v>3800</v>
          </cell>
        </row>
        <row r="9">
          <cell r="A9" t="str">
            <v>00119273</v>
          </cell>
          <cell r="B9" t="str">
            <v>РЕФТИНСКОЕ МОНТАЖНОЕ УПРАВЛЕНИЕ</v>
          </cell>
          <cell r="C9">
            <v>40</v>
          </cell>
          <cell r="D9">
            <v>115</v>
          </cell>
          <cell r="E9">
            <v>14</v>
          </cell>
        </row>
        <row r="10">
          <cell r="A10" t="str">
            <v>00120282</v>
          </cell>
          <cell r="B10" t="str">
            <v>ЗАО " ВОЛГОЭНЕРГОМОНТАЖ "</v>
          </cell>
          <cell r="C10">
            <v>0</v>
          </cell>
          <cell r="D10">
            <v>364</v>
          </cell>
          <cell r="E10">
            <v>3023</v>
          </cell>
        </row>
        <row r="11">
          <cell r="A11" t="str">
            <v>00121293</v>
          </cell>
          <cell r="B11" t="str">
            <v>БЕЛОЯРСКОЕ МОНТАЖНОЕ УПРАВЛЕНИЕ ЗАО  ТРЕСТ "УРАЛЭНЕРГОМОНТАЖ"</v>
          </cell>
          <cell r="C11">
            <v>56</v>
          </cell>
          <cell r="D11">
            <v>11</v>
          </cell>
          <cell r="E11">
            <v>11</v>
          </cell>
        </row>
        <row r="12">
          <cell r="A12" t="str">
            <v>00121711</v>
          </cell>
          <cell r="B12" t="str">
            <v>ЗАО ПО ЭЛЕКТРОМОНТАЖУ ЭЛЕКТРОСТАНЦИЙ И ПОДСТА</v>
          </cell>
          <cell r="C12">
            <v>0</v>
          </cell>
          <cell r="D12">
            <v>1988</v>
          </cell>
          <cell r="E12">
            <v>1988</v>
          </cell>
        </row>
        <row r="13">
          <cell r="A13" t="str">
            <v>00136298</v>
          </cell>
          <cell r="B13" t="str">
            <v>ОАО "РОСНЕФТЬ-САХАЛИНМОРНЕФТЕГАЗ"</v>
          </cell>
          <cell r="C13">
            <v>3</v>
          </cell>
          <cell r="D13">
            <v>1223</v>
          </cell>
          <cell r="E13">
            <v>1223</v>
          </cell>
        </row>
        <row r="14">
          <cell r="A14" t="str">
            <v>00139608</v>
          </cell>
          <cell r="B14" t="str">
            <v>АООТ"УРАЛО-СИБИРСКИЕ МАГИСТРАЛЬНЫЕ НЕФТЕПРОВОДЫ ИМЕНИ Д.А.ЧЕРНЯЕВА"</v>
          </cell>
          <cell r="C14">
            <v>25</v>
          </cell>
          <cell r="D14">
            <v>0</v>
          </cell>
        </row>
        <row r="15">
          <cell r="A15" t="str">
            <v>00139614</v>
          </cell>
          <cell r="B15" t="str">
            <v>"ЧЕЛЯБИНСКОЕ РАЙОННОЕ НЕФТЕПРОВОДНОЕ УПРАВЛЕНИЕ"УР-СИБ.МАГИСТ.НЕФТЕПРОВОД"</v>
          </cell>
          <cell r="C15">
            <v>36</v>
          </cell>
          <cell r="D15">
            <v>497</v>
          </cell>
        </row>
        <row r="16">
          <cell r="A16" t="str">
            <v>00148056</v>
          </cell>
          <cell r="B16" t="str">
            <v>ОАО НПО "БУРОВАЯ ТЕХНИКА"</v>
          </cell>
          <cell r="C16">
            <v>0</v>
          </cell>
          <cell r="D16">
            <v>0</v>
          </cell>
          <cell r="E16">
            <v>0</v>
          </cell>
        </row>
        <row r="17">
          <cell r="A17" t="str">
            <v>00148990</v>
          </cell>
          <cell r="B17" t="str">
            <v>АО"HИЖHЕКАМСКШИHА"</v>
          </cell>
          <cell r="C17">
            <v>1153</v>
          </cell>
          <cell r="D17">
            <v>0</v>
          </cell>
          <cell r="E17">
            <v>0</v>
          </cell>
        </row>
        <row r="18">
          <cell r="A18" t="str">
            <v>00149216</v>
          </cell>
          <cell r="B18" t="str">
            <v>АО "РЕЗИНОТЕХНИК" *0901000493</v>
          </cell>
          <cell r="C18">
            <v>0</v>
          </cell>
          <cell r="D18">
            <v>54</v>
          </cell>
          <cell r="E18">
            <v>54</v>
          </cell>
        </row>
        <row r="19">
          <cell r="A19" t="str">
            <v>00149245</v>
          </cell>
          <cell r="B19" t="str">
            <v>"КУРСКРЕЗИНОТЕХНИКА"-АО ЗАКРЫТОГО ТИПА</v>
          </cell>
          <cell r="C19">
            <v>75</v>
          </cell>
          <cell r="D19">
            <v>942</v>
          </cell>
          <cell r="E19">
            <v>96</v>
          </cell>
        </row>
        <row r="20">
          <cell r="A20" t="str">
            <v>00150946</v>
          </cell>
          <cell r="B20" t="str">
            <v>ОАО*БАШНЕФТЕХИМСНАБ*</v>
          </cell>
          <cell r="C20">
            <v>46</v>
          </cell>
          <cell r="D20">
            <v>1006</v>
          </cell>
          <cell r="E20">
            <v>1006</v>
          </cell>
        </row>
        <row r="21">
          <cell r="A21" t="str">
            <v>00153229</v>
          </cell>
          <cell r="B21" t="str">
            <v>АО "ГАЗСТРОЙДЕТАЛЬ"</v>
          </cell>
          <cell r="C21">
            <v>2</v>
          </cell>
          <cell r="D21">
            <v>457</v>
          </cell>
          <cell r="E21">
            <v>457</v>
          </cell>
        </row>
        <row r="22">
          <cell r="A22" t="str">
            <v>00157983</v>
          </cell>
          <cell r="B22" t="str">
            <v>ДП "СПЕЦКОМПЛЕКТГАЗ"</v>
          </cell>
          <cell r="C22">
            <v>965</v>
          </cell>
          <cell r="D22">
            <v>0</v>
          </cell>
          <cell r="E22">
            <v>0</v>
          </cell>
        </row>
        <row r="23">
          <cell r="A23" t="str">
            <v>00159261</v>
          </cell>
          <cell r="B23" t="str">
            <v>ШАХТОУПРАВЛЕНИЕ "ЕГОРШИНСКОЕ" *6602000351</v>
          </cell>
          <cell r="C23">
            <v>40</v>
          </cell>
          <cell r="D23">
            <v>88</v>
          </cell>
          <cell r="E23">
            <v>69</v>
          </cell>
        </row>
        <row r="24">
          <cell r="A24" t="str">
            <v>00171859</v>
          </cell>
          <cell r="B24" t="str">
            <v>ЗАО "ДЕАЛ"</v>
          </cell>
          <cell r="C24">
            <v>0</v>
          </cell>
          <cell r="D24">
            <v>609</v>
          </cell>
          <cell r="E24">
            <v>609</v>
          </cell>
        </row>
        <row r="25">
          <cell r="A25" t="str">
            <v>00172511</v>
          </cell>
          <cell r="B25" t="str">
            <v>АО ПТП "РЕЗОНАНС"                                                           0113</v>
          </cell>
          <cell r="C25">
            <v>277</v>
          </cell>
          <cell r="D25">
            <v>1064</v>
          </cell>
        </row>
        <row r="26">
          <cell r="A26" t="str">
            <v>00186217</v>
          </cell>
          <cell r="B26" t="str">
            <v>АО "СЕВЕРСТАЛЬ"</v>
          </cell>
          <cell r="C26">
            <v>0</v>
          </cell>
          <cell r="D26">
            <v>862</v>
          </cell>
          <cell r="E26">
            <v>32918</v>
          </cell>
        </row>
        <row r="27">
          <cell r="A27" t="str">
            <v>00186424</v>
          </cell>
          <cell r="B27" t="str">
            <v>АО "МАГНИТОГОPСКИЙ МЕТ.КОМБИНАТ"</v>
          </cell>
          <cell r="C27">
            <v>1988</v>
          </cell>
          <cell r="D27">
            <v>1988</v>
          </cell>
          <cell r="E27">
            <v>1988</v>
          </cell>
        </row>
        <row r="28">
          <cell r="A28" t="str">
            <v>00186430</v>
          </cell>
          <cell r="B28" t="str">
            <v>ОАО"ЗЛАТОУСТ.МЕТАЛЛУРГИЧЕСКИЙ ЗАВОД"</v>
          </cell>
          <cell r="C28">
            <v>5</v>
          </cell>
          <cell r="D28">
            <v>737</v>
          </cell>
          <cell r="E28">
            <v>75</v>
          </cell>
        </row>
        <row r="29">
          <cell r="A29" t="str">
            <v>00186565</v>
          </cell>
          <cell r="B29" t="str">
            <v>АООТ "ВЭСТ-МД"</v>
          </cell>
          <cell r="C29">
            <v>816</v>
          </cell>
          <cell r="D29">
            <v>190</v>
          </cell>
          <cell r="E29">
            <v>190</v>
          </cell>
        </row>
        <row r="30">
          <cell r="A30" t="str">
            <v>00186571</v>
          </cell>
          <cell r="B30" t="str">
            <v>АООТ "ВОЛЖСКИЙ ТРУБНЫЙ ЗАВОД"</v>
          </cell>
          <cell r="C30">
            <v>693</v>
          </cell>
          <cell r="D30">
            <v>497</v>
          </cell>
        </row>
        <row r="31">
          <cell r="A31" t="str">
            <v>00186588</v>
          </cell>
          <cell r="B31" t="str">
            <v>АО "ТРУБОСТАЛЬ"</v>
          </cell>
          <cell r="C31">
            <v>720</v>
          </cell>
          <cell r="D31">
            <v>448</v>
          </cell>
          <cell r="E31">
            <v>448</v>
          </cell>
        </row>
        <row r="32">
          <cell r="A32" t="str">
            <v>00186602</v>
          </cell>
          <cell r="B32" t="str">
            <v>ОАО"ТАГАНРОГСКИЙ МЕТАЛЛУРГИЧЕСКИЙ ЗАВОД"</v>
          </cell>
          <cell r="C32">
            <v>9071</v>
          </cell>
          <cell r="D32">
            <v>11541</v>
          </cell>
          <cell r="E32">
            <v>11541</v>
          </cell>
        </row>
        <row r="33">
          <cell r="A33" t="str">
            <v>00186619</v>
          </cell>
          <cell r="B33" t="str">
            <v>ОАО "УРАЛТРУБОСТАЛЬ" НОВОТРУБНЫЙ З-Д</v>
          </cell>
          <cell r="C33">
            <v>31982</v>
          </cell>
          <cell r="D33">
            <v>2673</v>
          </cell>
          <cell r="E33">
            <v>2673</v>
          </cell>
        </row>
        <row r="34">
          <cell r="A34" t="str">
            <v>00186625</v>
          </cell>
          <cell r="B34" t="str">
            <v>ОАО СЕВЕРСКИЙ ТРУБНЫЙ ЗАВОД</v>
          </cell>
          <cell r="C34">
            <v>3113</v>
          </cell>
          <cell r="D34">
            <v>4096</v>
          </cell>
          <cell r="E34">
            <v>4096</v>
          </cell>
        </row>
        <row r="35">
          <cell r="A35" t="str">
            <v>00186631</v>
          </cell>
          <cell r="B35" t="str">
            <v>ОАО "СИНАРСКИЙ ТРУБНЫЙ ЗАВОД"</v>
          </cell>
          <cell r="C35">
            <v>3018</v>
          </cell>
          <cell r="D35">
            <v>21</v>
          </cell>
          <cell r="E35">
            <v>11</v>
          </cell>
        </row>
        <row r="36">
          <cell r="A36" t="str">
            <v>00186654</v>
          </cell>
          <cell r="B36" t="str">
            <v>АО ОТ "ЧЕЛЯБИНСКИЙ ТРУБОПРОКАТНЫЙ ЗАВОД"</v>
          </cell>
          <cell r="C36">
            <v>8265</v>
          </cell>
          <cell r="D36">
            <v>13485</v>
          </cell>
          <cell r="E36">
            <v>2710</v>
          </cell>
        </row>
        <row r="37">
          <cell r="A37" t="str">
            <v>00186849</v>
          </cell>
          <cell r="B37" t="str">
            <v>"МИХАЙЛОВСКИЙ ГОК"- ОАО</v>
          </cell>
          <cell r="C37">
            <v>0</v>
          </cell>
          <cell r="D37">
            <v>1</v>
          </cell>
          <cell r="E37">
            <v>1</v>
          </cell>
        </row>
        <row r="38">
          <cell r="A38" t="str">
            <v>00188110</v>
          </cell>
          <cell r="B38" t="str">
            <v>ОАО "АЛТАЙ-КОКС"</v>
          </cell>
          <cell r="C38">
            <v>94</v>
          </cell>
          <cell r="D38">
            <v>516</v>
          </cell>
          <cell r="E38">
            <v>516</v>
          </cell>
        </row>
        <row r="39">
          <cell r="A39" t="str">
            <v>00193861</v>
          </cell>
          <cell r="B39" t="str">
            <v>ОАО "ВИШНЕВОГОРСКИЙ ГОК"</v>
          </cell>
          <cell r="C39">
            <v>87</v>
          </cell>
          <cell r="D39">
            <v>575</v>
          </cell>
          <cell r="E39">
            <v>575</v>
          </cell>
        </row>
        <row r="40">
          <cell r="A40" t="str">
            <v>00210571</v>
          </cell>
          <cell r="B40" t="str">
            <v>ОАО "УРАЛМАШ"                                                               0446</v>
          </cell>
          <cell r="C40">
            <v>0</v>
          </cell>
          <cell r="D40">
            <v>562</v>
          </cell>
          <cell r="E40">
            <v>562</v>
          </cell>
        </row>
        <row r="41">
          <cell r="A41" t="str">
            <v>00210766</v>
          </cell>
          <cell r="B41" t="str">
            <v>АО БМЗ</v>
          </cell>
          <cell r="C41">
            <v>0</v>
          </cell>
          <cell r="D41">
            <v>3</v>
          </cell>
        </row>
        <row r="42">
          <cell r="A42" t="str">
            <v>00210921</v>
          </cell>
          <cell r="B42" t="str">
            <v>ОАО  ЗАВОД"ДАЛЬДИЗЕЛЬ"</v>
          </cell>
          <cell r="C42">
            <v>517</v>
          </cell>
          <cell r="D42">
            <v>517</v>
          </cell>
          <cell r="E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cell r="D44">
            <v>38</v>
          </cell>
        </row>
        <row r="45">
          <cell r="A45" t="str">
            <v>00239402</v>
          </cell>
          <cell r="B45" t="str">
            <v>ОАО"ГАЛИЧСКИЙ АВТОКРАНОВЫЙ ЗАВОД"</v>
          </cell>
          <cell r="C45">
            <v>476</v>
          </cell>
          <cell r="D45">
            <v>476</v>
          </cell>
          <cell r="E45">
            <v>0</v>
          </cell>
        </row>
        <row r="46">
          <cell r="A46" t="str">
            <v>00244676</v>
          </cell>
          <cell r="B46" t="str">
            <v>ОАО "АГРИСОВГАЗ"</v>
          </cell>
          <cell r="C46">
            <v>995</v>
          </cell>
          <cell r="D46">
            <v>995</v>
          </cell>
          <cell r="E46">
            <v>995</v>
          </cell>
        </row>
        <row r="47">
          <cell r="A47" t="str">
            <v>00259659</v>
          </cell>
          <cell r="B47" t="str">
            <v>ЗАО"ИНТЕРУРАЛ"</v>
          </cell>
          <cell r="C47">
            <v>0</v>
          </cell>
          <cell r="D47">
            <v>333</v>
          </cell>
          <cell r="E47">
            <v>333</v>
          </cell>
        </row>
        <row r="48">
          <cell r="A48" t="str">
            <v>00278988</v>
          </cell>
          <cell r="B48" t="str">
            <v>ОАО "СВЕТОЧ"</v>
          </cell>
          <cell r="C48">
            <v>0</v>
          </cell>
          <cell r="D48">
            <v>1064</v>
          </cell>
        </row>
        <row r="49">
          <cell r="A49" t="str">
            <v>00281683</v>
          </cell>
          <cell r="B49" t="str">
            <v>ОАО "АСБЕСТОЦЕМЕНТ"</v>
          </cell>
          <cell r="C49">
            <v>8</v>
          </cell>
          <cell r="D49">
            <v>45</v>
          </cell>
          <cell r="E49">
            <v>113</v>
          </cell>
        </row>
        <row r="50">
          <cell r="A50" t="str">
            <v>00282642</v>
          </cell>
          <cell r="B50" t="str">
            <v>АО"СУХОЛОЖСКЦЕМЕНТ"</v>
          </cell>
          <cell r="C50">
            <v>379</v>
          </cell>
          <cell r="D50">
            <v>93</v>
          </cell>
          <cell r="E50">
            <v>0</v>
          </cell>
        </row>
        <row r="51">
          <cell r="A51" t="str">
            <v>00287183</v>
          </cell>
          <cell r="B51" t="str">
            <v>ОАО  "ИРБИТСКИЙ СТЕКОЛЬНЫЙ ЗАВОД"</v>
          </cell>
          <cell r="C51">
            <v>11</v>
          </cell>
          <cell r="D51">
            <v>368</v>
          </cell>
          <cell r="E51">
            <v>368</v>
          </cell>
        </row>
        <row r="52">
          <cell r="A52" t="str">
            <v>00288411</v>
          </cell>
          <cell r="B52" t="str">
            <v>ОАО ЗАВОД "УНИВЕРСАЛ"</v>
          </cell>
          <cell r="C52">
            <v>364</v>
          </cell>
          <cell r="D52">
            <v>5</v>
          </cell>
          <cell r="E52">
            <v>5</v>
          </cell>
        </row>
        <row r="53">
          <cell r="A53" t="str">
            <v>00461706</v>
          </cell>
          <cell r="B53" t="str">
            <v>БАМР НАХОДКИНСКАЯ БАЗА АКТИВНОГО МОРСКОГО РЫБОЛОВСТВА</v>
          </cell>
          <cell r="C53">
            <v>1</v>
          </cell>
          <cell r="D53">
            <v>63</v>
          </cell>
          <cell r="E53">
            <v>63</v>
          </cell>
        </row>
        <row r="54">
          <cell r="A54" t="str">
            <v>00470775</v>
          </cell>
          <cell r="B54" t="str">
            <v>ОАО "БАЛТРЫБСНАБСБЫТ"</v>
          </cell>
          <cell r="C54">
            <v>0</v>
          </cell>
          <cell r="D54">
            <v>334</v>
          </cell>
          <cell r="E54">
            <v>334</v>
          </cell>
        </row>
        <row r="55">
          <cell r="A55" t="str">
            <v>01003288</v>
          </cell>
          <cell r="B55" t="str">
            <v>ЗАО "ТРУБНЫЙ ЗАВОД"</v>
          </cell>
          <cell r="C55">
            <v>164</v>
          </cell>
          <cell r="D55">
            <v>164</v>
          </cell>
          <cell r="E55">
            <v>164</v>
          </cell>
        </row>
        <row r="56">
          <cell r="A56" t="str">
            <v>01025290</v>
          </cell>
          <cell r="B56" t="str">
            <v>МУП"ШАДРИНСКВОДСТРОЙ",</v>
          </cell>
          <cell r="C56">
            <v>4</v>
          </cell>
          <cell r="D56">
            <v>39</v>
          </cell>
          <cell r="E56">
            <v>39</v>
          </cell>
        </row>
        <row r="57">
          <cell r="A57" t="str">
            <v>01025462</v>
          </cell>
          <cell r="B57" t="str">
            <v>ЗАО "ВОДСТРОЙКОМПЛЕКТ"</v>
          </cell>
          <cell r="C57">
            <v>66</v>
          </cell>
          <cell r="D57">
            <v>16</v>
          </cell>
          <cell r="E57">
            <v>100</v>
          </cell>
        </row>
        <row r="58">
          <cell r="A58" t="str">
            <v>01055747</v>
          </cell>
          <cell r="B58" t="str">
            <v>ВОРОНЕЖСКИЙ ТЕПЛОВОЗОРЕМОНТНЫЙ З-Д Г.ВОРОНЕЖ,УЛ.СВЕРДЛОВА,5 ПО ПОРУЧЕНИЮ</v>
          </cell>
          <cell r="C58">
            <v>289</v>
          </cell>
          <cell r="D58">
            <v>330</v>
          </cell>
          <cell r="E58">
            <v>330</v>
          </cell>
        </row>
        <row r="59">
          <cell r="A59" t="str">
            <v>01058711</v>
          </cell>
          <cell r="B59" t="str">
            <v>ОПЫТНЫЙ ЗАВОД ПУТЕВЫХ МАШИН ЮУЖД *7451024448</v>
          </cell>
          <cell r="C59">
            <v>37</v>
          </cell>
          <cell r="D59">
            <v>3</v>
          </cell>
        </row>
        <row r="60">
          <cell r="A60" t="str">
            <v>01088304</v>
          </cell>
          <cell r="B60" t="str">
            <v>ГУП"ЧЕЛЯБ.ДИСТ.ГРАЖД.СООРУЖЕНИЙ ЮУЖД МПС РФ"</v>
          </cell>
          <cell r="C60">
            <v>41</v>
          </cell>
          <cell r="D60">
            <v>59</v>
          </cell>
          <cell r="E60">
            <v>63</v>
          </cell>
        </row>
        <row r="61">
          <cell r="A61" t="str">
            <v>01103587</v>
          </cell>
          <cell r="B61" t="str">
            <v>ГП "ЦЕНТРЖЕЛДОРМЕТРОСНАБ"</v>
          </cell>
          <cell r="C61">
            <v>247</v>
          </cell>
          <cell r="D61">
            <v>6</v>
          </cell>
          <cell r="E61">
            <v>169</v>
          </cell>
        </row>
        <row r="62">
          <cell r="A62" t="str">
            <v>01105379</v>
          </cell>
          <cell r="B62" t="str">
            <v>"ГЛАВНЫЙ МАТЕРИАЛЬНЫЙ СКЛАД ЮУЖД"</v>
          </cell>
          <cell r="C62">
            <v>54</v>
          </cell>
          <cell r="D62">
            <v>149</v>
          </cell>
          <cell r="E62">
            <v>149</v>
          </cell>
        </row>
        <row r="63">
          <cell r="A63" t="str">
            <v>01105534</v>
          </cell>
          <cell r="B63" t="str">
            <v>ГОС.ПРЕДПРИЯТИЕ ПО МТС АЛТАЙСКОГО ОТДЕЛЕНИЯ ЗСЖД Г.БАРНАУЛ</v>
          </cell>
          <cell r="C63">
            <v>130</v>
          </cell>
          <cell r="D63">
            <v>4</v>
          </cell>
          <cell r="E63">
            <v>4</v>
          </cell>
        </row>
        <row r="64">
          <cell r="A64" t="str">
            <v>01126128</v>
          </cell>
          <cell r="B64" t="str">
            <v>"ПРИМОРСКОЕ МОРСКОЕ ПАРОХОДСТВО" ОАО</v>
          </cell>
          <cell r="C64">
            <v>0</v>
          </cell>
          <cell r="D64">
            <v>12</v>
          </cell>
        </row>
        <row r="65">
          <cell r="A65" t="str">
            <v>01232385</v>
          </cell>
          <cell r="B65" t="str">
            <v>ЗАО ЦПТК "Челябметаллургстрой"</v>
          </cell>
          <cell r="C65">
            <v>28</v>
          </cell>
          <cell r="D65">
            <v>58</v>
          </cell>
          <cell r="E65">
            <v>58</v>
          </cell>
        </row>
        <row r="66">
          <cell r="A66" t="str">
            <v>01284695</v>
          </cell>
          <cell r="B66" t="str">
            <v>АООТ АЛЬМЕТЬЕВСКИЙ ТРУБНЫЙ ЗАВОД</v>
          </cell>
          <cell r="C66">
            <v>289</v>
          </cell>
          <cell r="D66">
            <v>291</v>
          </cell>
          <cell r="E66">
            <v>291</v>
          </cell>
        </row>
        <row r="67">
          <cell r="A67" t="str">
            <v>01286783</v>
          </cell>
          <cell r="B67" t="str">
            <v>СМУ-1 "КРАСНОДАРНЕФТЕГАЗСТРОЙ" АООТ</v>
          </cell>
          <cell r="C67">
            <v>13</v>
          </cell>
          <cell r="D67">
            <v>9</v>
          </cell>
          <cell r="E67">
            <v>3</v>
          </cell>
        </row>
        <row r="68">
          <cell r="A68" t="str">
            <v>01287481</v>
          </cell>
          <cell r="B68" t="str">
            <v>ОАО"ПОДВОДТРУБОПРОВОДСТРОЙ"</v>
          </cell>
          <cell r="C68">
            <v>76</v>
          </cell>
          <cell r="D68">
            <v>281</v>
          </cell>
          <cell r="E68">
            <v>281</v>
          </cell>
        </row>
        <row r="69">
          <cell r="A69" t="str">
            <v>01346054</v>
          </cell>
          <cell r="B69" t="str">
            <v>"СЕВКАВЭЛЕВАТОРСПЕЦСТРОЙ" ТОО</v>
          </cell>
          <cell r="C69">
            <v>277</v>
          </cell>
          <cell r="D69">
            <v>8</v>
          </cell>
          <cell r="E69">
            <v>8</v>
          </cell>
        </row>
        <row r="70">
          <cell r="A70" t="str">
            <v>01374109</v>
          </cell>
          <cell r="B70" t="str">
            <v>ЛЮБЕРЕЦКИЙ З-Д МОСТОСТРОИТЕЛЬНОГО ОБОРУДОВ.</v>
          </cell>
          <cell r="C70">
            <v>570</v>
          </cell>
          <cell r="D70">
            <v>570</v>
          </cell>
          <cell r="E70">
            <v>570</v>
          </cell>
        </row>
        <row r="71">
          <cell r="A71" t="str">
            <v>01390931</v>
          </cell>
          <cell r="B71" t="str">
            <v>ОАО "СВЕРДЛОВСКМЕТРОСТРОЙ"</v>
          </cell>
          <cell r="C71">
            <v>34</v>
          </cell>
        </row>
        <row r="72">
          <cell r="A72" t="str">
            <v>01391623</v>
          </cell>
          <cell r="B72" t="str">
            <v>АО"УРАЛМОСТОСТРОЙ"</v>
          </cell>
          <cell r="C72">
            <v>245</v>
          </cell>
          <cell r="D72">
            <v>29</v>
          </cell>
          <cell r="E72">
            <v>29</v>
          </cell>
        </row>
        <row r="73">
          <cell r="A73" t="str">
            <v>01394395</v>
          </cell>
          <cell r="B73" t="str">
            <v>ОАО ЗАВОД СПЕЦИАЛЬНЫХ МОНТАЖНЫХ ИЗДЕЛИЙ                                 П.19-1</v>
          </cell>
          <cell r="C73">
            <v>60</v>
          </cell>
        </row>
        <row r="74">
          <cell r="A74" t="str">
            <v>01394863</v>
          </cell>
          <cell r="B74" t="str">
            <v>ЗАО МЗМЗ"ВОСТОКМЕТАЛЛУРГМОНТАЖ"</v>
          </cell>
          <cell r="C74">
            <v>240</v>
          </cell>
          <cell r="D74">
            <v>60</v>
          </cell>
          <cell r="E74">
            <v>60</v>
          </cell>
        </row>
        <row r="75">
          <cell r="A75" t="str">
            <v>01395615</v>
          </cell>
          <cell r="B75" t="str">
            <v>ЗАО "УПРАВЛЕНИЕ САНТЕХКОМПЛЕКТ ВОЛГОСАНТЕХМОНТАЖ"</v>
          </cell>
          <cell r="C75">
            <v>7</v>
          </cell>
        </row>
        <row r="76">
          <cell r="A76" t="str">
            <v>01399613</v>
          </cell>
          <cell r="B76" t="str">
            <v>ОАО"ЭНЕРГОМЕТАЛЛУРГМОНТАЖ"</v>
          </cell>
          <cell r="C76">
            <v>1</v>
          </cell>
          <cell r="D76">
            <v>196</v>
          </cell>
          <cell r="E76">
            <v>196</v>
          </cell>
        </row>
        <row r="77">
          <cell r="A77" t="str">
            <v>01423814</v>
          </cell>
          <cell r="B77" t="str">
            <v>АООТ"ВHИПИвзрывгеофизика" 140100,МОС.ОБЛ.,</v>
          </cell>
          <cell r="C77">
            <v>0</v>
          </cell>
          <cell r="D77">
            <v>226</v>
          </cell>
          <cell r="E77">
            <v>226</v>
          </cell>
        </row>
        <row r="78">
          <cell r="A78" t="str">
            <v>01423984</v>
          </cell>
          <cell r="B78" t="str">
            <v>ГП "СОСНОВГЕОЛОГИЯ"</v>
          </cell>
          <cell r="C78">
            <v>22</v>
          </cell>
          <cell r="D78">
            <v>225</v>
          </cell>
          <cell r="E78">
            <v>225</v>
          </cell>
        </row>
        <row r="79">
          <cell r="A79" t="str">
            <v>01871412</v>
          </cell>
          <cell r="B79" t="str">
            <v>АООТ"САМАРАМЕТАЛЛ"</v>
          </cell>
          <cell r="C79">
            <v>223</v>
          </cell>
          <cell r="D79">
            <v>5</v>
          </cell>
          <cell r="E79">
            <v>5</v>
          </cell>
        </row>
        <row r="80">
          <cell r="A80" t="str">
            <v>01872570</v>
          </cell>
          <cell r="B80" t="str">
            <v>ОАО КФ"HОВОСИБМЕТАЛЛ"</v>
          </cell>
          <cell r="C80">
            <v>28</v>
          </cell>
          <cell r="D80">
            <v>28</v>
          </cell>
          <cell r="E80">
            <v>125</v>
          </cell>
        </row>
        <row r="81">
          <cell r="A81" t="str">
            <v>01872802</v>
          </cell>
          <cell r="B81" t="str">
            <v>ООО "ИРКУТСКМЕТАЛЛООПТТОРГ"</v>
          </cell>
          <cell r="C81">
            <v>56</v>
          </cell>
          <cell r="D81">
            <v>6</v>
          </cell>
          <cell r="E81">
            <v>6</v>
          </cell>
        </row>
        <row r="82">
          <cell r="A82" t="str">
            <v>02949352</v>
          </cell>
          <cell r="B82" t="str">
            <v>АО"БОРСКИЙ ТРУБНЫЙ ЗАВОД"</v>
          </cell>
          <cell r="C82">
            <v>218</v>
          </cell>
          <cell r="D82">
            <v>535</v>
          </cell>
          <cell r="E82">
            <v>535</v>
          </cell>
        </row>
        <row r="83">
          <cell r="A83" t="str">
            <v>02961287</v>
          </cell>
          <cell r="B83" t="str">
            <v>АООТ ИВОЛГА</v>
          </cell>
          <cell r="C83">
            <v>23</v>
          </cell>
          <cell r="D83">
            <v>215</v>
          </cell>
          <cell r="E83">
            <v>215</v>
          </cell>
        </row>
        <row r="84">
          <cell r="A84" t="str">
            <v>03143119</v>
          </cell>
          <cell r="B84" t="str">
            <v>"ПРИБОЙ" АООТ</v>
          </cell>
          <cell r="C84">
            <v>2</v>
          </cell>
          <cell r="D84">
            <v>210</v>
          </cell>
          <cell r="E84">
            <v>210</v>
          </cell>
        </row>
        <row r="85">
          <cell r="A85" t="str">
            <v>03146885</v>
          </cell>
          <cell r="B85" t="str">
            <v>АОЗТ "ЭПРОН-8"</v>
          </cell>
          <cell r="C85">
            <v>210</v>
          </cell>
          <cell r="D85">
            <v>210</v>
          </cell>
          <cell r="E85">
            <v>26</v>
          </cell>
        </row>
        <row r="86">
          <cell r="A86" t="str">
            <v>03431870</v>
          </cell>
          <cell r="B86" t="str">
            <v>ТОО "ДОРОЖНИК"</v>
          </cell>
          <cell r="C86">
            <v>2</v>
          </cell>
          <cell r="D86">
            <v>164</v>
          </cell>
          <cell r="E86">
            <v>164</v>
          </cell>
        </row>
        <row r="87">
          <cell r="A87" t="str">
            <v>03533872</v>
          </cell>
          <cell r="B87" t="str">
            <v>ИНСТИТУТ ЯДЕРНОЙ ФИЗИКИ</v>
          </cell>
          <cell r="C87">
            <v>0</v>
          </cell>
          <cell r="D87">
            <v>168</v>
          </cell>
          <cell r="E87">
            <v>168</v>
          </cell>
        </row>
        <row r="88">
          <cell r="A88" t="str">
            <v>03966128</v>
          </cell>
          <cell r="B88" t="str">
            <v>РЕВДИНСКОЕ УПП ВОС</v>
          </cell>
          <cell r="C88">
            <v>54</v>
          </cell>
          <cell r="D88">
            <v>33</v>
          </cell>
          <cell r="E88">
            <v>33</v>
          </cell>
        </row>
        <row r="89">
          <cell r="A89" t="str">
            <v>04047621</v>
          </cell>
          <cell r="B89" t="str">
            <v>АДМИНИСТРАЦИЯ МЕСТНОГО САМОУПРАВЛЕНИЯ   ЛАХДЕНПОХСКОГО РАЙОНА</v>
          </cell>
          <cell r="C89">
            <v>0</v>
          </cell>
        </row>
        <row r="90">
          <cell r="A90" t="str">
            <v>04574672</v>
          </cell>
          <cell r="B90" t="str">
            <v>ГП "БТОФ"</v>
          </cell>
          <cell r="C90">
            <v>0</v>
          </cell>
          <cell r="D90">
            <v>0</v>
          </cell>
          <cell r="E90">
            <v>0</v>
          </cell>
        </row>
        <row r="91">
          <cell r="A91" t="str">
            <v>04609011</v>
          </cell>
          <cell r="B91" t="str">
            <v>РПКФ "НОВОРОССИЙСК АО ЗАРУБЕЖСТРОЙМОНТАЖ"</v>
          </cell>
          <cell r="C91">
            <v>4</v>
          </cell>
          <cell r="D91">
            <v>0</v>
          </cell>
          <cell r="E91">
            <v>0</v>
          </cell>
        </row>
        <row r="92">
          <cell r="A92" t="str">
            <v>04627492</v>
          </cell>
          <cell r="B92" t="str">
            <v>"СПЕЦГИДРОЭНЕРГОМОНТАЖ" ОАО</v>
          </cell>
          <cell r="C92">
            <v>6</v>
          </cell>
          <cell r="D92">
            <v>6</v>
          </cell>
          <cell r="E92">
            <v>58</v>
          </cell>
        </row>
        <row r="93">
          <cell r="A93" t="str">
            <v>04696843</v>
          </cell>
          <cell r="B93" t="str">
            <v>ТОО "ЗАВОД ИНФОРМАЦИОННЫХ ТЕХНОЛОГИЙ    "ЛИТ"</v>
          </cell>
          <cell r="C93">
            <v>1</v>
          </cell>
          <cell r="D93">
            <v>1</v>
          </cell>
          <cell r="E93">
            <v>1</v>
          </cell>
        </row>
        <row r="94">
          <cell r="A94" t="str">
            <v>04708167</v>
          </cell>
          <cell r="B94" t="str">
            <v>УГ-ПМТС /НОДХ-3/</v>
          </cell>
          <cell r="C94">
            <v>368</v>
          </cell>
          <cell r="D94">
            <v>130</v>
          </cell>
          <cell r="E94">
            <v>130</v>
          </cell>
        </row>
        <row r="95">
          <cell r="A95" t="str">
            <v>04718869</v>
          </cell>
          <cell r="B95" t="str">
            <v>ОАО "ПЕРМСКАЯ ГРЭС"</v>
          </cell>
          <cell r="C95">
            <v>0</v>
          </cell>
        </row>
        <row r="96">
          <cell r="A96" t="str">
            <v>04730037</v>
          </cell>
          <cell r="B96" t="str">
            <v>ОАО  "ПРИКАСПИЙНЕФТЕСЕРВИС"</v>
          </cell>
          <cell r="C96">
            <v>18</v>
          </cell>
        </row>
        <row r="97">
          <cell r="A97" t="str">
            <v>04803302</v>
          </cell>
          <cell r="B97" t="str">
            <v>АОЗТ УПТК "ЮЖУРАЛЭНЕРГОСТРОЙ"</v>
          </cell>
          <cell r="C97">
            <v>309</v>
          </cell>
          <cell r="D97">
            <v>39</v>
          </cell>
          <cell r="E97">
            <v>39</v>
          </cell>
        </row>
        <row r="98">
          <cell r="A98" t="str">
            <v>04805746</v>
          </cell>
          <cell r="B98" t="str">
            <v>АООТ "НОЯБРЬСКИЕ ЭЛЕКТРИЧЕСКИЕ СЕТИ" ЭНЕРГОПРЕДПРИЯТИЯ АООТ "ТЮМЕНЬЭНЕРГО"</v>
          </cell>
          <cell r="C98">
            <v>180</v>
          </cell>
          <cell r="D98">
            <v>3</v>
          </cell>
          <cell r="E98">
            <v>3</v>
          </cell>
        </row>
        <row r="99">
          <cell r="A99" t="str">
            <v>04824369</v>
          </cell>
          <cell r="B99" t="str">
            <v>ГП "Д/В МОРСКАЯ ИНЖ.-ГЕОЛОГИЧ. ЭКСПЕДИЦИЯ"</v>
          </cell>
          <cell r="C99">
            <v>4</v>
          </cell>
          <cell r="D99">
            <v>69</v>
          </cell>
          <cell r="E99">
            <v>69</v>
          </cell>
        </row>
        <row r="100">
          <cell r="A100" t="str">
            <v>04860395</v>
          </cell>
          <cell r="B100" t="str">
            <v>ВТФ "ВНИИМЕТМАШЭКСПОРТ"</v>
          </cell>
          <cell r="C100">
            <v>172</v>
          </cell>
          <cell r="D100">
            <v>0</v>
          </cell>
          <cell r="E100">
            <v>0</v>
          </cell>
        </row>
        <row r="101">
          <cell r="A101" t="str">
            <v>04884214</v>
          </cell>
          <cell r="B101" t="str">
            <v>ЗАО"АДС С ИНДИЕЙ"СОВИНКОМ-ЦЕНТР"</v>
          </cell>
          <cell r="C101">
            <v>0</v>
          </cell>
        </row>
        <row r="102">
          <cell r="A102" t="str">
            <v>05013527</v>
          </cell>
          <cell r="B102" t="str">
            <v>ЗАО "ВЛАДИМИРАГРОВОДСТРОЙ"</v>
          </cell>
          <cell r="C102">
            <v>219</v>
          </cell>
          <cell r="D102">
            <v>29</v>
          </cell>
          <cell r="E102">
            <v>29</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161</v>
          </cell>
          <cell r="E104">
            <v>161</v>
          </cell>
        </row>
        <row r="105">
          <cell r="A105" t="str">
            <v>05030856</v>
          </cell>
          <cell r="B105" t="str">
            <v>ЗАО "ЭНЕРГОМАШЭКСПОРТ"</v>
          </cell>
          <cell r="C105">
            <v>157</v>
          </cell>
          <cell r="D105">
            <v>0</v>
          </cell>
          <cell r="E105">
            <v>0</v>
          </cell>
        </row>
        <row r="106">
          <cell r="A106" t="str">
            <v>05052846</v>
          </cell>
          <cell r="B106" t="str">
            <v>АО "КРАЙБЫТКОМПЛЕКТ"</v>
          </cell>
          <cell r="C106">
            <v>157</v>
          </cell>
          <cell r="D106">
            <v>0</v>
          </cell>
          <cell r="E106">
            <v>0</v>
          </cell>
        </row>
        <row r="107">
          <cell r="A107" t="str">
            <v>05229552</v>
          </cell>
          <cell r="B107" t="str">
            <v>ЗАО "ЛЕНЖИЛПРОМКОМПЛЕКТ"</v>
          </cell>
          <cell r="C107">
            <v>152</v>
          </cell>
          <cell r="D107">
            <v>5</v>
          </cell>
          <cell r="E107">
            <v>5</v>
          </cell>
        </row>
        <row r="108">
          <cell r="A108" t="str">
            <v>05434815</v>
          </cell>
          <cell r="B108" t="str">
            <v>ТОО МСП "ЭКСПОВЕСТРАHС"/ЗАО "ТРУБОИМПЕКС"</v>
          </cell>
          <cell r="C108">
            <v>0</v>
          </cell>
          <cell r="D108">
            <v>148</v>
          </cell>
          <cell r="E108">
            <v>148</v>
          </cell>
        </row>
        <row r="109">
          <cell r="A109" t="str">
            <v>05744656</v>
          </cell>
          <cell r="B109" t="str">
            <v>АООТ "РУМО"</v>
          </cell>
          <cell r="C109">
            <v>0</v>
          </cell>
          <cell r="D109">
            <v>145</v>
          </cell>
        </row>
        <row r="110">
          <cell r="A110" t="str">
            <v>05756754</v>
          </cell>
          <cell r="B110" t="str">
            <v>ОАО"ЗВЕЗДА"</v>
          </cell>
          <cell r="C110">
            <v>6</v>
          </cell>
          <cell r="D110">
            <v>144</v>
          </cell>
        </row>
        <row r="111">
          <cell r="A111" t="str">
            <v>05757665</v>
          </cell>
          <cell r="B111" t="str">
            <v>АО "НОВОЛИПЕЦКИЙ МЕТКОМБИНАТ"</v>
          </cell>
          <cell r="C111">
            <v>31</v>
          </cell>
          <cell r="D111">
            <v>31</v>
          </cell>
          <cell r="E111">
            <v>0</v>
          </cell>
        </row>
        <row r="112">
          <cell r="A112" t="str">
            <v>05757676</v>
          </cell>
          <cell r="B112" t="str">
            <v>ОАО "ЗАПСИБМЕТКОМБИНАТ"</v>
          </cell>
          <cell r="C112">
            <v>171</v>
          </cell>
          <cell r="D112">
            <v>64</v>
          </cell>
          <cell r="E112">
            <v>64</v>
          </cell>
        </row>
        <row r="113">
          <cell r="A113" t="str">
            <v>05757713</v>
          </cell>
          <cell r="B113" t="str">
            <v>ОАО "ВИЗ"(ВЕРХ-ИСЕТСКИЙ МЕТАЛЛУРГИЧЕСКИЙ ЗАВОД)                             0766</v>
          </cell>
          <cell r="C113">
            <v>10</v>
          </cell>
          <cell r="D113">
            <v>140</v>
          </cell>
          <cell r="E113">
            <v>140</v>
          </cell>
        </row>
        <row r="114">
          <cell r="A114" t="str">
            <v>05757771</v>
          </cell>
          <cell r="B114" t="str">
            <v>ОАО "НОВОСИБИРСКИЙ МЕТАЛЛУРГИЧЕСКИЙ ЗАВОД"</v>
          </cell>
          <cell r="C114">
            <v>75</v>
          </cell>
          <cell r="D114">
            <v>93</v>
          </cell>
          <cell r="E114">
            <v>93</v>
          </cell>
        </row>
        <row r="115">
          <cell r="A115" t="str">
            <v>05757848</v>
          </cell>
          <cell r="B115" t="str">
            <v>АО "ВЫКСУНСКИЙ МЕТАЛЛУРГИЧЕСКИЙ ЗАВОД"</v>
          </cell>
          <cell r="C115">
            <v>44</v>
          </cell>
          <cell r="D115">
            <v>3349</v>
          </cell>
          <cell r="E115">
            <v>3739</v>
          </cell>
        </row>
        <row r="116">
          <cell r="A116" t="str">
            <v>05757854</v>
          </cell>
          <cell r="B116" t="str">
            <v>ОАО МОСКОВСКИЙ ТРУБНЫЙ З-Д "ФИЛИТ"</v>
          </cell>
          <cell r="C116">
            <v>135</v>
          </cell>
          <cell r="D116">
            <v>633</v>
          </cell>
          <cell r="E116">
            <v>633</v>
          </cell>
        </row>
        <row r="117">
          <cell r="A117" t="str">
            <v>05759404</v>
          </cell>
          <cell r="B117" t="str">
            <v>ФИРМА "БРЯНСКГАЗЭНЕРГОСЕРВИС"</v>
          </cell>
          <cell r="C117">
            <v>0</v>
          </cell>
          <cell r="D117">
            <v>134</v>
          </cell>
          <cell r="E117">
            <v>1</v>
          </cell>
        </row>
        <row r="118">
          <cell r="A118" t="str">
            <v>05761695</v>
          </cell>
          <cell r="B118" t="str">
            <v>ОАО "ЩЕКИНОАЗОТ"</v>
          </cell>
          <cell r="C118">
            <v>1</v>
          </cell>
          <cell r="D118">
            <v>0</v>
          </cell>
          <cell r="E118">
            <v>0</v>
          </cell>
        </row>
        <row r="119">
          <cell r="A119" t="str">
            <v>05763441</v>
          </cell>
          <cell r="B119" t="str">
            <v>ОАО "ХИМПРОМ"</v>
          </cell>
          <cell r="C119">
            <v>130</v>
          </cell>
          <cell r="D119">
            <v>0</v>
          </cell>
          <cell r="E119">
            <v>0</v>
          </cell>
        </row>
        <row r="120">
          <cell r="A120" t="str">
            <v>05763843</v>
          </cell>
          <cell r="B120" t="str">
            <v>OАО "КОЛОМЕНСКИЙ ЗАВОД"</v>
          </cell>
          <cell r="C120">
            <v>0</v>
          </cell>
          <cell r="D120">
            <v>0</v>
          </cell>
          <cell r="E120">
            <v>0</v>
          </cell>
        </row>
        <row r="121">
          <cell r="A121" t="str">
            <v>05763851</v>
          </cell>
          <cell r="B121" t="str">
            <v>ОАО "ПЕНЗЕНСКИЙ ДИЗЕЛЬНЫЙ З-Д"</v>
          </cell>
          <cell r="C121">
            <v>0</v>
          </cell>
          <cell r="D121">
            <v>37</v>
          </cell>
          <cell r="E121">
            <v>92</v>
          </cell>
        </row>
        <row r="122">
          <cell r="A122" t="str">
            <v>05764417</v>
          </cell>
          <cell r="B122" t="str">
            <v>АООТ "ИЖОРСКИЕ ЗАВОДЫ " (ПО ПОРУЧЕНИЮ ООО "РЕМСТРОЙМАШ")</v>
          </cell>
          <cell r="C122">
            <v>294</v>
          </cell>
          <cell r="D122">
            <v>127</v>
          </cell>
          <cell r="E122">
            <v>127</v>
          </cell>
        </row>
        <row r="123">
          <cell r="A123" t="str">
            <v>05764432</v>
          </cell>
          <cell r="B123" t="str">
            <v>ОАО "КРАСНЫЙ КОТЕЛЬЩИК"</v>
          </cell>
          <cell r="C123">
            <v>1</v>
          </cell>
          <cell r="D123">
            <v>125</v>
          </cell>
          <cell r="E123">
            <v>125</v>
          </cell>
        </row>
        <row r="124">
          <cell r="A124" t="str">
            <v>05766869</v>
          </cell>
          <cell r="B124" t="str">
            <v>ОАО "ОМСКШИНА"</v>
          </cell>
          <cell r="C124">
            <v>10</v>
          </cell>
        </row>
        <row r="125">
          <cell r="A125" t="str">
            <v>05768266</v>
          </cell>
          <cell r="B125" t="str">
            <v>"ЗАРО" ОАО</v>
          </cell>
          <cell r="C125">
            <v>0</v>
          </cell>
          <cell r="D125">
            <v>113</v>
          </cell>
          <cell r="E125">
            <v>113</v>
          </cell>
        </row>
        <row r="126">
          <cell r="A126" t="str">
            <v>05770858</v>
          </cell>
          <cell r="B126" t="str">
            <v>ОАО "РАЗРЕЗ БОРОДИНСКИЙ"                                                  /Б/</v>
          </cell>
          <cell r="C126">
            <v>9</v>
          </cell>
          <cell r="D126">
            <v>16</v>
          </cell>
          <cell r="E126">
            <v>16</v>
          </cell>
        </row>
        <row r="127">
          <cell r="A127" t="str">
            <v>05780913</v>
          </cell>
          <cell r="B127" t="str">
            <v>АСТРАХАНЬГАЗПРОМ АО</v>
          </cell>
          <cell r="C127">
            <v>60</v>
          </cell>
          <cell r="D127">
            <v>0</v>
          </cell>
          <cell r="E127">
            <v>0</v>
          </cell>
        </row>
        <row r="128">
          <cell r="A128" t="str">
            <v>05784673</v>
          </cell>
          <cell r="B128" t="str">
            <v>ОАО"ВОЛГОЭНЕРГОСТРОЙПРОМ"</v>
          </cell>
          <cell r="C128">
            <v>33</v>
          </cell>
          <cell r="D128">
            <v>196</v>
          </cell>
          <cell r="E128">
            <v>196</v>
          </cell>
        </row>
        <row r="129">
          <cell r="A129" t="str">
            <v>05785649</v>
          </cell>
          <cell r="B129" t="str">
            <v>АООТ "АЛТАЙДИЗЕЛЬ"</v>
          </cell>
          <cell r="C129">
            <v>0</v>
          </cell>
          <cell r="D129">
            <v>0</v>
          </cell>
          <cell r="E129">
            <v>0</v>
          </cell>
        </row>
        <row r="130">
          <cell r="A130" t="str">
            <v>05785833</v>
          </cell>
          <cell r="B130" t="str">
            <v>АО"МОССЕЛЬМАШ"</v>
          </cell>
          <cell r="C130">
            <v>50</v>
          </cell>
          <cell r="D130">
            <v>50</v>
          </cell>
          <cell r="E130">
            <v>50</v>
          </cell>
        </row>
        <row r="131">
          <cell r="A131" t="str">
            <v>05785862</v>
          </cell>
          <cell r="B131" t="str">
            <v>СИБЗАВОД ИМ.БОРЦОВ РЕВОЛЮЦИИ</v>
          </cell>
          <cell r="C131">
            <v>5</v>
          </cell>
          <cell r="D131">
            <v>4</v>
          </cell>
          <cell r="E131">
            <v>4</v>
          </cell>
        </row>
        <row r="132">
          <cell r="A132" t="str">
            <v>05789958</v>
          </cell>
          <cell r="B132" t="str">
            <v>ИШИМСКИЕ ЭЛЕКТРИЧЕСКИЕ СЕТИ - ЭНЕРГОПРЕДРПИЯТИЕ АООТ "ТЮМЕНЬЭНЕРГО"</v>
          </cell>
          <cell r="C132">
            <v>120</v>
          </cell>
          <cell r="D132">
            <v>20</v>
          </cell>
        </row>
        <row r="133">
          <cell r="A133" t="str">
            <v>05790484</v>
          </cell>
          <cell r="B133" t="str">
            <v>АО ПО ИСКОЖ</v>
          </cell>
          <cell r="C133">
            <v>65</v>
          </cell>
          <cell r="D133">
            <v>65</v>
          </cell>
          <cell r="E133">
            <v>65</v>
          </cell>
        </row>
        <row r="134">
          <cell r="A134" t="str">
            <v>05797204</v>
          </cell>
          <cell r="B134" t="str">
            <v>ОАО ВОЛГОДИЗЕЛЬМАШ</v>
          </cell>
          <cell r="C134">
            <v>0</v>
          </cell>
          <cell r="D134">
            <v>119</v>
          </cell>
          <cell r="E134">
            <v>119</v>
          </cell>
        </row>
        <row r="135">
          <cell r="A135" t="str">
            <v>05799321</v>
          </cell>
          <cell r="B135" t="str">
            <v>АО "БЕЛЭНЕРГОМАШ"</v>
          </cell>
          <cell r="C135">
            <v>29</v>
          </cell>
          <cell r="D135">
            <v>119</v>
          </cell>
          <cell r="E135">
            <v>119</v>
          </cell>
        </row>
        <row r="136">
          <cell r="A136" t="str">
            <v>05804803</v>
          </cell>
          <cell r="B136" t="str">
            <v>3АО "МЕТРОВАГОНМАШ"</v>
          </cell>
          <cell r="C136">
            <v>119</v>
          </cell>
          <cell r="D136">
            <v>10</v>
          </cell>
          <cell r="E136">
            <v>10</v>
          </cell>
        </row>
        <row r="137">
          <cell r="A137" t="str">
            <v>05829625</v>
          </cell>
          <cell r="B137" t="str">
            <v>АОЗТ "СИСАФИКО"</v>
          </cell>
          <cell r="C137">
            <v>70</v>
          </cell>
          <cell r="D137">
            <v>0</v>
          </cell>
          <cell r="E137">
            <v>0</v>
          </cell>
        </row>
        <row r="138">
          <cell r="A138" t="str">
            <v>06023150</v>
          </cell>
          <cell r="B138" t="str">
            <v>КООПЕРАТИВ "ЦНТУ "ПРОМЕТЕЙ"</v>
          </cell>
          <cell r="C138">
            <v>9</v>
          </cell>
        </row>
        <row r="139">
          <cell r="A139" t="str">
            <v>06912914</v>
          </cell>
          <cell r="B139" t="str">
            <v>ООО "СПИНОР ЛТД"</v>
          </cell>
          <cell r="C139">
            <v>118</v>
          </cell>
          <cell r="D139">
            <v>0</v>
          </cell>
          <cell r="E139">
            <v>0</v>
          </cell>
        </row>
        <row r="140">
          <cell r="A140" t="str">
            <v>07501107</v>
          </cell>
          <cell r="B140" t="str">
            <v>ОАО"ОРСКИЙ МАШИНОСТРОИТЕЛЬНЫЙ ЗАВОД"</v>
          </cell>
          <cell r="C140">
            <v>108</v>
          </cell>
          <cell r="D140">
            <v>116</v>
          </cell>
          <cell r="E140">
            <v>116</v>
          </cell>
        </row>
        <row r="141">
          <cell r="A141" t="str">
            <v>07504063</v>
          </cell>
          <cell r="B141" t="str">
            <v>ГП "ЛИАНОЗОВСКИЙ ЭЛЕКТРОМЕХАНИЧЕСКИЙ ЗАВОД"</v>
          </cell>
          <cell r="C141">
            <v>0</v>
          </cell>
          <cell r="D141">
            <v>104</v>
          </cell>
          <cell r="E141">
            <v>104</v>
          </cell>
        </row>
        <row r="142">
          <cell r="A142" t="str">
            <v>07509416</v>
          </cell>
          <cell r="B142" t="str">
            <v>АВИАЦИОННОЕ ПРОИЗВОДСТВЕННОЕ ОБЪЕДИНЕНИЕ,</v>
          </cell>
          <cell r="C142">
            <v>0</v>
          </cell>
          <cell r="D142">
            <v>55</v>
          </cell>
        </row>
        <row r="143">
          <cell r="A143" t="str">
            <v>07513234</v>
          </cell>
          <cell r="B143" t="str">
            <v>"ГОСУДАРСТВЕННЫЙ ОБУХОВСКИЙ ЗАВОД"</v>
          </cell>
          <cell r="C143">
            <v>18</v>
          </cell>
          <cell r="D143">
            <v>109</v>
          </cell>
          <cell r="E143">
            <v>109</v>
          </cell>
        </row>
        <row r="144">
          <cell r="A144" t="str">
            <v>07513317</v>
          </cell>
          <cell r="B144" t="str">
            <v>ЗАО "САРАТОВСКИЙ АВИАЦИОННЫЙ ЗАВОД"</v>
          </cell>
          <cell r="C144">
            <v>0</v>
          </cell>
          <cell r="D144">
            <v>0</v>
          </cell>
          <cell r="E144">
            <v>0</v>
          </cell>
        </row>
        <row r="145">
          <cell r="A145" t="str">
            <v>07514512</v>
          </cell>
          <cell r="B145" t="str">
            <v>ОАО "РЫБИНСКИЕ МОТОРЫ"</v>
          </cell>
          <cell r="C145">
            <v>0</v>
          </cell>
        </row>
        <row r="146">
          <cell r="A146" t="str">
            <v>07516103</v>
          </cell>
          <cell r="B146" t="str">
            <v>ГПО "СИБПРИБОРМАШ"</v>
          </cell>
          <cell r="C146">
            <v>9</v>
          </cell>
          <cell r="D146">
            <v>109</v>
          </cell>
          <cell r="E146">
            <v>109</v>
          </cell>
        </row>
        <row r="147">
          <cell r="A147" t="str">
            <v>07516250</v>
          </cell>
          <cell r="B147" t="str">
            <v>ЦНИИ КМ "ПРОМЕТЕЙ"</v>
          </cell>
          <cell r="C147">
            <v>2</v>
          </cell>
        </row>
        <row r="148">
          <cell r="A148" t="str">
            <v>07519550</v>
          </cell>
          <cell r="B148" t="str">
            <v>ВОЛГОГРАДСКИЙ СУДОСТРОИТЕЛЬНЫЙ ЗАВОД</v>
          </cell>
          <cell r="C148">
            <v>300</v>
          </cell>
          <cell r="D148">
            <v>63</v>
          </cell>
          <cell r="E148">
            <v>63</v>
          </cell>
        </row>
        <row r="149">
          <cell r="A149" t="str">
            <v>07520895</v>
          </cell>
          <cell r="B149" t="str">
            <v>ГОСУДАРСТВЕНЕНОЕ ПО "ИРТЫШ"(ОМПО)</v>
          </cell>
          <cell r="C149">
            <v>0</v>
          </cell>
        </row>
        <row r="150">
          <cell r="A150" t="str">
            <v>07521952</v>
          </cell>
          <cell r="B150" t="str">
            <v>ГП "АДМИРАЛТЕЙСКИЕ ВЕРФИ"</v>
          </cell>
          <cell r="C150">
            <v>0</v>
          </cell>
          <cell r="D150">
            <v>0</v>
          </cell>
          <cell r="E150">
            <v>0</v>
          </cell>
        </row>
        <row r="151">
          <cell r="A151" t="str">
            <v>07524700</v>
          </cell>
          <cell r="B151" t="str">
            <v>АОЗТ ВАО ТЕХМАШЭКСПОРТ</v>
          </cell>
          <cell r="C151">
            <v>5</v>
          </cell>
          <cell r="D151">
            <v>75</v>
          </cell>
          <cell r="E151">
            <v>75</v>
          </cell>
        </row>
        <row r="152">
          <cell r="A152" t="str">
            <v>07527454</v>
          </cell>
          <cell r="B152" t="str">
            <v>АО "КАЛУЖСКИЙ ТУРБИННЫЙ ЗАВОД"</v>
          </cell>
          <cell r="C152">
            <v>4</v>
          </cell>
          <cell r="D152">
            <v>106</v>
          </cell>
          <cell r="E152">
            <v>106</v>
          </cell>
        </row>
        <row r="153">
          <cell r="A153" t="str">
            <v>07529945</v>
          </cell>
          <cell r="B153" t="str">
            <v>ЦЕНТРАЛЬНЫЙ НИИ МАТЕРИАЛОВ (ЦНИИМ)</v>
          </cell>
          <cell r="C153">
            <v>0</v>
          </cell>
          <cell r="D153">
            <v>106</v>
          </cell>
          <cell r="E153">
            <v>106</v>
          </cell>
        </row>
        <row r="154">
          <cell r="A154" t="str">
            <v>07530238</v>
          </cell>
          <cell r="B154" t="str">
            <v>АООТ РКК"ЭНЕРГИЯ"</v>
          </cell>
          <cell r="C154">
            <v>20</v>
          </cell>
          <cell r="D154">
            <v>58</v>
          </cell>
          <cell r="E154">
            <v>58</v>
          </cell>
        </row>
        <row r="155">
          <cell r="A155" t="str">
            <v>07531953</v>
          </cell>
          <cell r="B155" t="str">
            <v>ОАО "КВЕРНЕР-ВЫБОРГ ВЕРФЬ"</v>
          </cell>
          <cell r="C155">
            <v>73</v>
          </cell>
        </row>
        <row r="156">
          <cell r="A156" t="str">
            <v>07539156</v>
          </cell>
          <cell r="B156" t="str">
            <v>ТАТАРСКОЕ ПО "СВИЯГА"</v>
          </cell>
          <cell r="C156">
            <v>0</v>
          </cell>
          <cell r="D156">
            <v>36</v>
          </cell>
          <cell r="E156">
            <v>36</v>
          </cell>
        </row>
        <row r="157">
          <cell r="A157" t="str">
            <v>07539601</v>
          </cell>
          <cell r="B157" t="str">
            <v>ГП "ВНИИАЭС"</v>
          </cell>
          <cell r="C157">
            <v>102</v>
          </cell>
          <cell r="D157">
            <v>102</v>
          </cell>
          <cell r="E157">
            <v>0</v>
          </cell>
        </row>
        <row r="158">
          <cell r="A158" t="str">
            <v>07543637</v>
          </cell>
          <cell r="B158" t="str">
            <v>ГОСУДАРСТВЕННАЯ ХОЗРАСЧЕТНАЯ ОРГАНИЗАЦИЯ</v>
          </cell>
          <cell r="C158">
            <v>1</v>
          </cell>
          <cell r="D158">
            <v>1</v>
          </cell>
          <cell r="E158">
            <v>1</v>
          </cell>
        </row>
        <row r="159">
          <cell r="A159" t="str">
            <v>07544217</v>
          </cell>
          <cell r="B159" t="str">
            <v>КАЗ. ОПЫТНОЕ КОНСТРУКТОРСКОЕ БЮРО "СОЮЗ"</v>
          </cell>
          <cell r="C159">
            <v>10</v>
          </cell>
          <cell r="D159">
            <v>100</v>
          </cell>
          <cell r="E159">
            <v>100</v>
          </cell>
        </row>
        <row r="160">
          <cell r="A160" t="str">
            <v>07544401</v>
          </cell>
          <cell r="B160" t="str">
            <v>АОЗТ "ИНТЕРНАЦИОНАЛЬНЫЕ ЭНЕРГЕТИЧЕСКИЕ  ТЕХНОЛОГИИ" (ИНЕРТЕК)</v>
          </cell>
          <cell r="C160">
            <v>0</v>
          </cell>
          <cell r="D160">
            <v>54</v>
          </cell>
          <cell r="E160">
            <v>54</v>
          </cell>
        </row>
        <row r="161">
          <cell r="A161" t="str">
            <v>07546819</v>
          </cell>
          <cell r="B161" t="str">
            <v>ОАО "АВИАДВИГАТЕЛЬ"</v>
          </cell>
          <cell r="C161">
            <v>39</v>
          </cell>
          <cell r="D161">
            <v>0</v>
          </cell>
          <cell r="E161">
            <v>59</v>
          </cell>
        </row>
        <row r="162">
          <cell r="A162" t="str">
            <v>07547339</v>
          </cell>
          <cell r="B162" t="str">
            <v>ИССЛЕДОВАТЕЛЬСКИЙ ЦЕНТР ИМ.КЕЛДЫША</v>
          </cell>
          <cell r="C162">
            <v>17</v>
          </cell>
          <cell r="D162">
            <v>20</v>
          </cell>
          <cell r="E162">
            <v>0</v>
          </cell>
        </row>
        <row r="163">
          <cell r="A163" t="str">
            <v>07552487</v>
          </cell>
          <cell r="B163" t="str">
            <v>ФГУП"ВАГОНОСТРОИТЕЛЬНЫЙ ЗАВОД ИМ.С.М.КИРОВА"</v>
          </cell>
          <cell r="C163">
            <v>0</v>
          </cell>
          <cell r="D163">
            <v>66</v>
          </cell>
          <cell r="E163">
            <v>66</v>
          </cell>
        </row>
        <row r="164">
          <cell r="A164" t="str">
            <v>07554931</v>
          </cell>
          <cell r="B164" t="str">
            <v>ПО"ЗЛАТОУСТОВСКИЙ МАШИНОСТРОИТЕЛЬНЫЙ ЗАВОД"</v>
          </cell>
          <cell r="C164">
            <v>1</v>
          </cell>
          <cell r="D164">
            <v>96</v>
          </cell>
          <cell r="E164">
            <v>96</v>
          </cell>
        </row>
        <row r="165">
          <cell r="A165" t="str">
            <v>07565969</v>
          </cell>
          <cell r="B165" t="str">
            <v>ОАО "ВНЕШНЕЭКОНОМИЧЕСКОЕ ОБЪЕДИНЕНИЕ "АВИАЭКСПОРТ"</v>
          </cell>
          <cell r="C165">
            <v>0</v>
          </cell>
          <cell r="D165">
            <v>0</v>
          </cell>
          <cell r="E165">
            <v>0</v>
          </cell>
        </row>
        <row r="166">
          <cell r="A166" t="str">
            <v>07571160</v>
          </cell>
          <cell r="B166" t="str">
            <v>ОАО"АВИАЗАПЧАСТЬ"</v>
          </cell>
          <cell r="C166">
            <v>0</v>
          </cell>
          <cell r="D166">
            <v>0</v>
          </cell>
          <cell r="E166">
            <v>0</v>
          </cell>
        </row>
        <row r="167">
          <cell r="A167" t="str">
            <v>07592268</v>
          </cell>
          <cell r="B167" t="str">
            <v>ГПКМП "ТУРБИНА"</v>
          </cell>
          <cell r="C167">
            <v>95</v>
          </cell>
          <cell r="D167">
            <v>0</v>
          </cell>
          <cell r="E167">
            <v>0</v>
          </cell>
        </row>
        <row r="168">
          <cell r="A168" t="str">
            <v>07618418</v>
          </cell>
          <cell r="B168" t="str">
            <v>ДОЧЕРН УНИТАРН ПРЕД-ТИЕ ГОСПРЕД-ТИЯ</v>
          </cell>
          <cell r="C168">
            <v>425</v>
          </cell>
          <cell r="D168">
            <v>93</v>
          </cell>
          <cell r="E168">
            <v>386</v>
          </cell>
        </row>
        <row r="169">
          <cell r="A169" t="str">
            <v>07622118</v>
          </cell>
          <cell r="B169" t="str">
            <v>АО МАШИНОСТРОИТЕЛЬНЫЙ ЗАВОД</v>
          </cell>
          <cell r="C169">
            <v>0</v>
          </cell>
          <cell r="D169">
            <v>93</v>
          </cell>
          <cell r="E169">
            <v>93</v>
          </cell>
        </row>
        <row r="170">
          <cell r="A170" t="str">
            <v>07622740</v>
          </cell>
          <cell r="B170" t="str">
            <v>ПРОИЗВОДСВЕННОЕ ОБЬЕДИНИНИЕ "МАЯК"</v>
          </cell>
          <cell r="C170">
            <v>0</v>
          </cell>
          <cell r="D170">
            <v>93</v>
          </cell>
          <cell r="E170">
            <v>93</v>
          </cell>
        </row>
        <row r="171">
          <cell r="A171" t="str">
            <v>07629379</v>
          </cell>
          <cell r="B171" t="str">
            <v>НАУЧНО-ИССЛЕДОВАТЕЛЬСКИЙ И КОНСТРУКТОРСКИЙ ИНСТИТУТ МОНТАЖНОЙ ТЕХНОЛОГИИ</v>
          </cell>
          <cell r="C171">
            <v>0</v>
          </cell>
          <cell r="D171">
            <v>0</v>
          </cell>
          <cell r="E171">
            <v>0</v>
          </cell>
        </row>
        <row r="172">
          <cell r="A172" t="str">
            <v>08344348</v>
          </cell>
          <cell r="B172" t="str">
            <v>4 ГОСУДАРСТВ. ЦЕНТРАЛЬНЫЙ ПОЛИГОН МО РФ В/Ч 15644(В/Ч 01475)</v>
          </cell>
          <cell r="C172">
            <v>5</v>
          </cell>
          <cell r="D172">
            <v>68</v>
          </cell>
          <cell r="E172">
            <v>68</v>
          </cell>
        </row>
        <row r="173">
          <cell r="A173" t="str">
            <v>08556955</v>
          </cell>
          <cell r="B173" t="str">
            <v>ИТКП-11</v>
          </cell>
          <cell r="C173">
            <v>3</v>
          </cell>
          <cell r="D173">
            <v>3</v>
          </cell>
          <cell r="E173">
            <v>3</v>
          </cell>
        </row>
        <row r="174">
          <cell r="A174" t="str">
            <v>08611252</v>
          </cell>
          <cell r="B174" t="str">
            <v>КОМБИНАТ "ПРИВОЛЖСКИЙ"</v>
          </cell>
          <cell r="C174">
            <v>120</v>
          </cell>
        </row>
        <row r="175">
          <cell r="A175" t="str">
            <v>08611499</v>
          </cell>
          <cell r="B175" t="str">
            <v>КОМБИНАТ "АЛТАЙ" ЗСТУ КОМИТЕТА РФ ПО ГОСУДАРСТВЕННЫМ РЕЗЕРВАМ</v>
          </cell>
          <cell r="C175">
            <v>660</v>
          </cell>
        </row>
        <row r="176">
          <cell r="A176" t="str">
            <v>08612582</v>
          </cell>
          <cell r="B176" t="str">
            <v>КОМБИНАТ "ГОРНЫЙ"</v>
          </cell>
          <cell r="C176">
            <v>120</v>
          </cell>
          <cell r="D176">
            <v>69</v>
          </cell>
          <cell r="E176">
            <v>69</v>
          </cell>
        </row>
        <row r="177">
          <cell r="A177" t="str">
            <v>08620015</v>
          </cell>
          <cell r="B177" t="str">
            <v>АООТ МПК"УРАЛПРОММОНТАЖ"</v>
          </cell>
          <cell r="C177">
            <v>221</v>
          </cell>
          <cell r="D177">
            <v>16</v>
          </cell>
          <cell r="E177">
            <v>100</v>
          </cell>
        </row>
        <row r="178">
          <cell r="A178" t="str">
            <v>08622474</v>
          </cell>
          <cell r="B178" t="str">
            <v>"ЛЕНИНГРАДСКАЯ АТОМНАЯ СТАНЦИЯ"</v>
          </cell>
          <cell r="C178">
            <v>0</v>
          </cell>
          <cell r="D178">
            <v>0</v>
          </cell>
          <cell r="E178">
            <v>0</v>
          </cell>
        </row>
        <row r="179">
          <cell r="A179" t="str">
            <v>08623829</v>
          </cell>
          <cell r="B179" t="str">
            <v>ЗАО ПКП "АТОМПРОМКОМПЛЕКС"                                                  0131</v>
          </cell>
          <cell r="C179">
            <v>135</v>
          </cell>
          <cell r="D179">
            <v>86</v>
          </cell>
          <cell r="E179">
            <v>86</v>
          </cell>
        </row>
        <row r="180">
          <cell r="A180" t="str">
            <v>08626288</v>
          </cell>
          <cell r="B180" t="str">
            <v>ГНЦ ИНСТИТУТ ФИЗИКИ ВЫСОКИХ ЭНЕРГИЙ</v>
          </cell>
          <cell r="C180">
            <v>85</v>
          </cell>
          <cell r="D180">
            <v>0</v>
          </cell>
          <cell r="E180">
            <v>0</v>
          </cell>
        </row>
        <row r="181">
          <cell r="A181" t="str">
            <v>08831692</v>
          </cell>
          <cell r="B181" t="str">
            <v>ИТКП-11</v>
          </cell>
          <cell r="C181">
            <v>59</v>
          </cell>
          <cell r="D181">
            <v>3</v>
          </cell>
          <cell r="E181">
            <v>3</v>
          </cell>
        </row>
        <row r="182">
          <cell r="A182" t="str">
            <v>08860021</v>
          </cell>
          <cell r="B182" t="str">
            <v>ООО "СЕДЕРВАЛЛЬ И РИТМ"</v>
          </cell>
          <cell r="C182">
            <v>8</v>
          </cell>
        </row>
        <row r="183">
          <cell r="A183" t="str">
            <v>08891145</v>
          </cell>
          <cell r="B183" t="str">
            <v>УПТК УС-4 ПО ПОРУЧЕНИЮ ЗАО"КОРПОРАЦИЯ "РОСАР"</v>
          </cell>
          <cell r="C183">
            <v>84</v>
          </cell>
          <cell r="D183">
            <v>64</v>
          </cell>
          <cell r="E183">
            <v>64</v>
          </cell>
        </row>
        <row r="184">
          <cell r="A184" t="str">
            <v>10076381</v>
          </cell>
          <cell r="B184" t="str">
            <v>ООО "КОМБИНАТ МЕТАЛЛОИЗДЕЛИЙ И КОНСТРУКЦИЙ"</v>
          </cell>
          <cell r="C184">
            <v>83</v>
          </cell>
          <cell r="D184">
            <v>83</v>
          </cell>
          <cell r="E184">
            <v>31</v>
          </cell>
        </row>
        <row r="185">
          <cell r="A185" t="str">
            <v>10288924</v>
          </cell>
          <cell r="B185" t="str">
            <v>ФИЛИАЛ ТОО "ТЕХНОЛОГ"</v>
          </cell>
          <cell r="C185">
            <v>82</v>
          </cell>
          <cell r="D185">
            <v>14</v>
          </cell>
          <cell r="E185">
            <v>14</v>
          </cell>
        </row>
        <row r="186">
          <cell r="A186" t="str">
            <v>10495362</v>
          </cell>
          <cell r="B186" t="str">
            <v>ПКФ "АССОЛЬ"</v>
          </cell>
          <cell r="C186">
            <v>18</v>
          </cell>
          <cell r="D186">
            <v>18</v>
          </cell>
          <cell r="E186">
            <v>18</v>
          </cell>
        </row>
        <row r="187">
          <cell r="A187" t="str">
            <v>10501619</v>
          </cell>
          <cell r="B187" t="str">
            <v>АО "ПРОФИЛЬ-АКРАС"</v>
          </cell>
          <cell r="C187">
            <v>76</v>
          </cell>
          <cell r="D187">
            <v>102</v>
          </cell>
          <cell r="E187">
            <v>102</v>
          </cell>
        </row>
        <row r="188">
          <cell r="A188" t="str">
            <v>10533111</v>
          </cell>
          <cell r="B188" t="str">
            <v>ООО "ИНКОМСПЕКТР"</v>
          </cell>
          <cell r="C188">
            <v>21</v>
          </cell>
          <cell r="D188">
            <v>95</v>
          </cell>
          <cell r="E188">
            <v>95</v>
          </cell>
        </row>
        <row r="189">
          <cell r="A189" t="str">
            <v>10678708</v>
          </cell>
          <cell r="B189" t="str">
            <v>ЗАО "ОКСКИЙ ПИЩЕВОЙ КОМБИНАТ"</v>
          </cell>
          <cell r="C189">
            <v>17</v>
          </cell>
          <cell r="D189">
            <v>75</v>
          </cell>
          <cell r="E189">
            <v>75</v>
          </cell>
        </row>
        <row r="190">
          <cell r="A190" t="str">
            <v>10780447</v>
          </cell>
          <cell r="B190" t="str">
            <v>"РАДУГА" - АКЦИОНЕРНОЕ ОБЩЕСТВО ОТКРЫТОГО ТИПА</v>
          </cell>
          <cell r="C190">
            <v>0</v>
          </cell>
        </row>
        <row r="191">
          <cell r="A191" t="str">
            <v>10786728</v>
          </cell>
          <cell r="B191" t="str">
            <v>ТОО"ЦЕНТРЭНЕРГОКОМПЛЕКТ"</v>
          </cell>
          <cell r="C191">
            <v>0</v>
          </cell>
          <cell r="D191">
            <v>41</v>
          </cell>
          <cell r="E191">
            <v>41</v>
          </cell>
        </row>
        <row r="192">
          <cell r="A192" t="str">
            <v>11117877</v>
          </cell>
          <cell r="B192" t="str">
            <v>"СГЭМ-КОМПЛЕКТ" ДЗАО</v>
          </cell>
          <cell r="C192">
            <v>0</v>
          </cell>
        </row>
        <row r="193">
          <cell r="A193" t="str">
            <v>11136665</v>
          </cell>
          <cell r="B193" t="str">
            <v>ЗАО "СУДОМЕХ САПЛАЙ"</v>
          </cell>
          <cell r="C193">
            <v>0</v>
          </cell>
          <cell r="D193">
            <v>0</v>
          </cell>
          <cell r="E193">
            <v>0</v>
          </cell>
        </row>
        <row r="194">
          <cell r="A194" t="str">
            <v>11137251</v>
          </cell>
          <cell r="B194" t="str">
            <v>АОЗТ "ИНТЕК"</v>
          </cell>
          <cell r="C194">
            <v>73</v>
          </cell>
          <cell r="D194">
            <v>0</v>
          </cell>
          <cell r="E194">
            <v>0</v>
          </cell>
        </row>
        <row r="195">
          <cell r="A195" t="str">
            <v>11160505</v>
          </cell>
          <cell r="B195" t="str">
            <v>НПФ"ГТ ИНСПЕКТ"</v>
          </cell>
          <cell r="C195">
            <v>0</v>
          </cell>
          <cell r="D195">
            <v>0</v>
          </cell>
          <cell r="E195">
            <v>0</v>
          </cell>
        </row>
        <row r="196">
          <cell r="A196" t="str">
            <v>11325449</v>
          </cell>
          <cell r="B196" t="str">
            <v>ООО "АГЕНСТВО ТРЕСТ-В"</v>
          </cell>
          <cell r="C196">
            <v>21</v>
          </cell>
        </row>
        <row r="197">
          <cell r="A197" t="str">
            <v>11476243</v>
          </cell>
          <cell r="B197" t="str">
            <v>ГП КОНСТРУКТОРСКОЕ БЮРО ТРАНСПОРТНО</v>
          </cell>
          <cell r="C197">
            <v>6</v>
          </cell>
          <cell r="D197">
            <v>6</v>
          </cell>
          <cell r="E197">
            <v>0</v>
          </cell>
        </row>
        <row r="198">
          <cell r="A198" t="str">
            <v>11599187</v>
          </cell>
          <cell r="B198" t="str">
            <v>ТОО ФИРМА "ТРИБЭНЕРГ ЛТД"</v>
          </cell>
          <cell r="C198">
            <v>70</v>
          </cell>
          <cell r="D198">
            <v>0</v>
          </cell>
          <cell r="E198">
            <v>0</v>
          </cell>
        </row>
        <row r="199">
          <cell r="A199" t="str">
            <v>11613875</v>
          </cell>
          <cell r="B199" t="str">
            <v>АОЗТ "А/О РОССНЕДРА"</v>
          </cell>
          <cell r="C199">
            <v>3</v>
          </cell>
          <cell r="D199">
            <v>70</v>
          </cell>
          <cell r="E199">
            <v>70</v>
          </cell>
        </row>
        <row r="200">
          <cell r="A200" t="str">
            <v>11642983</v>
          </cell>
          <cell r="B200" t="str">
            <v>ЗАО"ТРУБОМАРКЕТ"</v>
          </cell>
          <cell r="C200">
            <v>74</v>
          </cell>
          <cell r="D200">
            <v>61</v>
          </cell>
          <cell r="E200">
            <v>61</v>
          </cell>
        </row>
        <row r="201">
          <cell r="A201" t="str">
            <v>11700054</v>
          </cell>
          <cell r="B201" t="str">
            <v>СП ТОО " ЮНИК ЭЙР СЕРВИС "</v>
          </cell>
          <cell r="C201">
            <v>0</v>
          </cell>
        </row>
        <row r="202">
          <cell r="A202" t="str">
            <v>11860289</v>
          </cell>
          <cell r="B202" t="str">
            <v>ЗАО НОВОСИБИРСКЭЛЕКТРОСТРОЙМОНТАЖ</v>
          </cell>
          <cell r="C202">
            <v>11</v>
          </cell>
          <cell r="D202">
            <v>11</v>
          </cell>
          <cell r="E202">
            <v>11</v>
          </cell>
        </row>
        <row r="203">
          <cell r="A203" t="str">
            <v>11988032</v>
          </cell>
          <cell r="B203" t="str">
            <v>ТОО "АГРОТЭКС"</v>
          </cell>
          <cell r="C203">
            <v>66</v>
          </cell>
          <cell r="D203">
            <v>7</v>
          </cell>
          <cell r="E203">
            <v>7</v>
          </cell>
        </row>
        <row r="204">
          <cell r="A204" t="str">
            <v>12065915</v>
          </cell>
          <cell r="B204" t="str">
            <v>ПСКОВСКОЕ ГОС. АВИАПРЕДПРИЯТИЕ</v>
          </cell>
          <cell r="C204">
            <v>0</v>
          </cell>
          <cell r="D204">
            <v>0</v>
          </cell>
          <cell r="E204">
            <v>0</v>
          </cell>
        </row>
        <row r="205">
          <cell r="A205" t="str">
            <v>12141734</v>
          </cell>
          <cell r="B205" t="str">
            <v>МГП "КОНТАКТ"</v>
          </cell>
          <cell r="C205">
            <v>55</v>
          </cell>
          <cell r="D205">
            <v>575</v>
          </cell>
          <cell r="E205">
            <v>575</v>
          </cell>
        </row>
        <row r="206">
          <cell r="A206" t="str">
            <v>12214746</v>
          </cell>
          <cell r="B206" t="str">
            <v>ВНЕШНЕЭКОНОМИЧЕСК.ПР-Е САРАТОВ-ТЕРМИНАЛ (по поруч.КАМЕНЩИКОВА Н.С.)</v>
          </cell>
          <cell r="C206">
            <v>66</v>
          </cell>
          <cell r="D206">
            <v>60</v>
          </cell>
          <cell r="E206">
            <v>60</v>
          </cell>
        </row>
        <row r="207">
          <cell r="A207" t="str">
            <v>12240815</v>
          </cell>
          <cell r="B207" t="str">
            <v>ООО ТД "ВОЛГОДИЗЕЛЬ"</v>
          </cell>
          <cell r="C207">
            <v>0</v>
          </cell>
          <cell r="D207">
            <v>65</v>
          </cell>
          <cell r="E207">
            <v>65</v>
          </cell>
        </row>
        <row r="208">
          <cell r="A208" t="str">
            <v>12272318</v>
          </cell>
          <cell r="B208" t="str">
            <v>"ШЕЛЬФ" АНК АОЗТ</v>
          </cell>
          <cell r="C208">
            <v>107</v>
          </cell>
        </row>
        <row r="209">
          <cell r="A209" t="str">
            <v>12281990</v>
          </cell>
          <cell r="B209" t="str">
            <v>ОАО "УРАЛТРУБПРОМ"</v>
          </cell>
          <cell r="C209">
            <v>62</v>
          </cell>
          <cell r="D209">
            <v>1065</v>
          </cell>
          <cell r="E209">
            <v>1065</v>
          </cell>
        </row>
        <row r="210">
          <cell r="A210" t="str">
            <v>12493077</v>
          </cell>
          <cell r="B210" t="str">
            <v>ЗАО "ЭЛИТ-2"</v>
          </cell>
          <cell r="C210">
            <v>6</v>
          </cell>
          <cell r="D210">
            <v>65</v>
          </cell>
          <cell r="E210">
            <v>65</v>
          </cell>
        </row>
        <row r="211">
          <cell r="A211" t="str">
            <v>12585460</v>
          </cell>
          <cell r="B211" t="str">
            <v>ООО "ИНЖЕНЕРНЫЙ ЦЕНТР АС ТЕПЛОСТРОЙ"</v>
          </cell>
          <cell r="C211">
            <v>95</v>
          </cell>
          <cell r="D211">
            <v>64</v>
          </cell>
          <cell r="E211">
            <v>64</v>
          </cell>
        </row>
        <row r="212">
          <cell r="A212" t="str">
            <v>12586086</v>
          </cell>
          <cell r="B212" t="str">
            <v>ЗАО "ТОВАРЫ НАРОДНОГО ПОТРЕБЛЕНИЯ"</v>
          </cell>
          <cell r="C212">
            <v>376</v>
          </cell>
          <cell r="D212">
            <v>376</v>
          </cell>
          <cell r="E212">
            <v>376</v>
          </cell>
        </row>
        <row r="213">
          <cell r="A213" t="str">
            <v>12598942</v>
          </cell>
          <cell r="B213" t="str">
            <v>ООО"АНКЕР"</v>
          </cell>
          <cell r="C213">
            <v>1</v>
          </cell>
        </row>
        <row r="214">
          <cell r="A214" t="str">
            <v>12607345</v>
          </cell>
          <cell r="B214" t="str">
            <v>ТОО НТП "РЕСУРС"</v>
          </cell>
          <cell r="C214">
            <v>63</v>
          </cell>
          <cell r="D214">
            <v>64</v>
          </cell>
          <cell r="E214">
            <v>64</v>
          </cell>
        </row>
        <row r="215">
          <cell r="A215" t="str">
            <v>12617199</v>
          </cell>
          <cell r="B215" t="str">
            <v>ДАО ЗАВОД "МЕТАЛЛИСТ"</v>
          </cell>
          <cell r="C215">
            <v>107</v>
          </cell>
          <cell r="D215">
            <v>63</v>
          </cell>
          <cell r="E215">
            <v>63</v>
          </cell>
        </row>
        <row r="216">
          <cell r="A216" t="str">
            <v>12618751</v>
          </cell>
          <cell r="B216" t="str">
            <v>ТОО АРТЕЛЬ СТАРАТЕЛЕЙ "ДАУРИЯ "         674362,ЧИТИНСКАЯ ОБЛ,КАЛГАНСКИЙ РАЙОН</v>
          </cell>
          <cell r="C216">
            <v>0</v>
          </cell>
          <cell r="D216">
            <v>3</v>
          </cell>
          <cell r="E216">
            <v>3</v>
          </cell>
        </row>
        <row r="217">
          <cell r="A217" t="str">
            <v>12775427</v>
          </cell>
          <cell r="B217" t="str">
            <v>РОССИЙСКОЕ ПРЕДСТАВИТЕЛЬСТВО "МОНГОЛРОСЦВЕТМЕТ"</v>
          </cell>
          <cell r="C217">
            <v>777</v>
          </cell>
          <cell r="D217">
            <v>62</v>
          </cell>
        </row>
        <row r="218">
          <cell r="A218" t="str">
            <v>13165731</v>
          </cell>
          <cell r="B218" t="str">
            <v>ЗАО "ОИЛФИЛД СЕППОРТ СЕРВИСЕЗ"</v>
          </cell>
          <cell r="C218">
            <v>2</v>
          </cell>
          <cell r="D218">
            <v>0</v>
          </cell>
          <cell r="E218">
            <v>0</v>
          </cell>
        </row>
        <row r="219">
          <cell r="A219" t="str">
            <v>13182184</v>
          </cell>
          <cell r="B219" t="str">
            <v>ЗАО ТФД"БРОК-ИНВЕСТ-СЕРВИС И К"</v>
          </cell>
          <cell r="C219">
            <v>238</v>
          </cell>
          <cell r="D219">
            <v>577</v>
          </cell>
          <cell r="E219">
            <v>577</v>
          </cell>
        </row>
        <row r="220">
          <cell r="A220" t="str">
            <v>16421361</v>
          </cell>
          <cell r="B220" t="str">
            <v>ТОО ПКП "ТЕХКОМ"</v>
          </cell>
          <cell r="C220">
            <v>0</v>
          </cell>
          <cell r="D220">
            <v>0</v>
          </cell>
          <cell r="E220">
            <v>0</v>
          </cell>
        </row>
        <row r="221">
          <cell r="A221" t="str">
            <v>16683308</v>
          </cell>
          <cell r="B221" t="str">
            <v>ТОО "ДЕЛО"</v>
          </cell>
          <cell r="C221">
            <v>0</v>
          </cell>
          <cell r="D221">
            <v>61</v>
          </cell>
          <cell r="E221">
            <v>61</v>
          </cell>
        </row>
        <row r="222">
          <cell r="A222" t="str">
            <v>16894235</v>
          </cell>
          <cell r="B222" t="str">
            <v>ЗАО "УЗПК" (УРАЛЬСКАЯ ЗОЛОТО-ПЛАТИНОВАЯ КОМПАНИЯ)                           0342</v>
          </cell>
          <cell r="C222">
            <v>2</v>
          </cell>
          <cell r="D222">
            <v>47</v>
          </cell>
          <cell r="E222">
            <v>47</v>
          </cell>
        </row>
        <row r="223">
          <cell r="A223" t="str">
            <v>17030005</v>
          </cell>
          <cell r="B223" t="str">
            <v>Ф-Л "ХАЛИБУРТОН ИНТЕРНЭШНЛ, ИНК"</v>
          </cell>
          <cell r="C223">
            <v>61</v>
          </cell>
          <cell r="D223">
            <v>2</v>
          </cell>
          <cell r="E223">
            <v>2</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0</v>
          </cell>
          <cell r="D225">
            <v>60</v>
          </cell>
          <cell r="E225">
            <v>60</v>
          </cell>
        </row>
        <row r="226">
          <cell r="A226" t="str">
            <v>17179032</v>
          </cell>
          <cell r="B226" t="str">
            <v>ЗАО "МОСУКРАИНСНАБ"</v>
          </cell>
          <cell r="C226">
            <v>59</v>
          </cell>
          <cell r="D226">
            <v>60</v>
          </cell>
          <cell r="E226">
            <v>60</v>
          </cell>
        </row>
        <row r="227">
          <cell r="A227" t="str">
            <v>17260610</v>
          </cell>
          <cell r="B227" t="str">
            <v>ЗАО"НАФТАРОС"</v>
          </cell>
          <cell r="C227">
            <v>60</v>
          </cell>
          <cell r="D227">
            <v>0</v>
          </cell>
          <cell r="E227">
            <v>0</v>
          </cell>
        </row>
        <row r="228">
          <cell r="A228" t="str">
            <v>17543377</v>
          </cell>
          <cell r="B228" t="str">
            <v>"ДЕЛЬТА МТИ" АОЗТ</v>
          </cell>
          <cell r="C228">
            <v>0</v>
          </cell>
          <cell r="D228">
            <v>0</v>
          </cell>
          <cell r="E228">
            <v>0</v>
          </cell>
        </row>
        <row r="229">
          <cell r="A229" t="str">
            <v>17606652</v>
          </cell>
          <cell r="B229" t="str">
            <v>ТОО "ЛЕНИКС"</v>
          </cell>
          <cell r="C229">
            <v>0</v>
          </cell>
        </row>
        <row r="230">
          <cell r="A230" t="str">
            <v>17664075</v>
          </cell>
          <cell r="B230" t="str">
            <v>ГОСУДАРСТВЕННЫЙ КОСМИЧЕСКИЙ НП ЦЕНТР ИМ. М. В. ХРУНИЧЕВА</v>
          </cell>
          <cell r="C230">
            <v>0</v>
          </cell>
          <cell r="D230">
            <v>60</v>
          </cell>
        </row>
        <row r="231">
          <cell r="A231" t="str">
            <v>17785896</v>
          </cell>
          <cell r="B231" t="str">
            <v>ЗАО ПАРКЕР ДРИЛЛИНГ КОМПАНИ ОФ САЙБИРИА</v>
          </cell>
          <cell r="C231">
            <v>186</v>
          </cell>
          <cell r="D231">
            <v>60</v>
          </cell>
          <cell r="E231">
            <v>60</v>
          </cell>
        </row>
        <row r="232">
          <cell r="A232" t="str">
            <v>17998043</v>
          </cell>
          <cell r="B232" t="str">
            <v>ЗАО "ГАМА ИНДАСТРИ"</v>
          </cell>
          <cell r="C232">
            <v>8</v>
          </cell>
        </row>
        <row r="233">
          <cell r="A233" t="str">
            <v>17998155</v>
          </cell>
          <cell r="B233" t="str">
            <v>ООО "ПЕПСИКО ХОЛДИНГС"</v>
          </cell>
          <cell r="C233">
            <v>1</v>
          </cell>
        </row>
        <row r="234">
          <cell r="A234" t="str">
            <v>18005950</v>
          </cell>
          <cell r="B234" t="str">
            <v>ТОО ВТФ "ЗИОМАР"</v>
          </cell>
          <cell r="C234">
            <v>21</v>
          </cell>
          <cell r="D234">
            <v>59</v>
          </cell>
          <cell r="E234">
            <v>59</v>
          </cell>
        </row>
        <row r="235">
          <cell r="A235" t="str">
            <v>18024722</v>
          </cell>
          <cell r="B235" t="str">
            <v>ОАО "ЦЕНТР ТЕХНИЧЕСКОЙ ДИАГНОСТИКИ"</v>
          </cell>
          <cell r="C235">
            <v>58</v>
          </cell>
          <cell r="D235">
            <v>0</v>
          </cell>
        </row>
        <row r="236">
          <cell r="A236" t="str">
            <v>18106288</v>
          </cell>
          <cell r="B236" t="str">
            <v>ОАО "ПЕРЕДОВЫЕ ТЕХНОЛОГИИ СУХОГО"</v>
          </cell>
          <cell r="C236">
            <v>0</v>
          </cell>
          <cell r="D236">
            <v>0</v>
          </cell>
          <cell r="E236">
            <v>0</v>
          </cell>
        </row>
        <row r="237">
          <cell r="A237" t="str">
            <v>18121069</v>
          </cell>
          <cell r="B237" t="str">
            <v>ООО СП "ДМВ ЭКСПО"</v>
          </cell>
          <cell r="C237">
            <v>0</v>
          </cell>
          <cell r="D237">
            <v>57</v>
          </cell>
          <cell r="E237">
            <v>57</v>
          </cell>
        </row>
        <row r="238">
          <cell r="A238" t="str">
            <v>18245015</v>
          </cell>
          <cell r="B238" t="str">
            <v>ЗАО МЕТАЛЛ-ИНВЕСТМАРКЕТ ЛТД                                П МЕТАЛЛИНВЕСТ-МАРКЕТ</v>
          </cell>
          <cell r="C238">
            <v>292</v>
          </cell>
          <cell r="D238">
            <v>292</v>
          </cell>
          <cell r="E238">
            <v>292</v>
          </cell>
        </row>
        <row r="239">
          <cell r="A239" t="str">
            <v>18306892</v>
          </cell>
          <cell r="B239" t="str">
            <v>ООО"ПРИНЦИП-МБ"</v>
          </cell>
          <cell r="C239">
            <v>60</v>
          </cell>
          <cell r="D239">
            <v>60</v>
          </cell>
          <cell r="E239">
            <v>60</v>
          </cell>
        </row>
        <row r="240">
          <cell r="A240" t="str">
            <v>18355270</v>
          </cell>
          <cell r="B240" t="str">
            <v>ООО"ПРОМСТРОЙСЕРВИС-СТ"</v>
          </cell>
          <cell r="C240">
            <v>21</v>
          </cell>
          <cell r="D240">
            <v>21</v>
          </cell>
          <cell r="E240">
            <v>57</v>
          </cell>
        </row>
        <row r="241">
          <cell r="A241" t="str">
            <v>18382315</v>
          </cell>
          <cell r="B241" t="str">
            <v>ООО "ХОВЭР"</v>
          </cell>
          <cell r="C241">
            <v>0</v>
          </cell>
          <cell r="D241">
            <v>56</v>
          </cell>
          <cell r="E241">
            <v>56</v>
          </cell>
        </row>
        <row r="242">
          <cell r="A242" t="str">
            <v>18451772</v>
          </cell>
          <cell r="B242" t="str">
            <v>ООО "ПЕТРОЛЬ-ФИНАНС"</v>
          </cell>
          <cell r="C242">
            <v>14</v>
          </cell>
          <cell r="D242">
            <v>14</v>
          </cell>
          <cell r="E242">
            <v>14</v>
          </cell>
        </row>
        <row r="243">
          <cell r="A243" t="str">
            <v>18504922</v>
          </cell>
          <cell r="B243" t="str">
            <v>ЗАО "ФПК ТРАНСПОРТ"</v>
          </cell>
          <cell r="C243">
            <v>55</v>
          </cell>
          <cell r="D243">
            <v>55</v>
          </cell>
          <cell r="E243">
            <v>55</v>
          </cell>
        </row>
        <row r="244">
          <cell r="A244" t="str">
            <v>20538782</v>
          </cell>
          <cell r="B244" t="str">
            <v>ЗАО "ИНТЕРЭНЕРГОСЕРВИС"</v>
          </cell>
          <cell r="C244">
            <v>24</v>
          </cell>
          <cell r="D244">
            <v>2</v>
          </cell>
          <cell r="E244">
            <v>2</v>
          </cell>
        </row>
        <row r="245">
          <cell r="A245" t="str">
            <v>20637745</v>
          </cell>
          <cell r="B245" t="str">
            <v>ТОО "ТРИАДА"</v>
          </cell>
          <cell r="C245">
            <v>17</v>
          </cell>
          <cell r="D245">
            <v>55</v>
          </cell>
          <cell r="E245">
            <v>55</v>
          </cell>
        </row>
        <row r="246">
          <cell r="A246" t="str">
            <v>20654353</v>
          </cell>
          <cell r="B246" t="str">
            <v>ТОО МНОГОПРОФИЛЬНАЯ ФИРМА "А И М"</v>
          </cell>
          <cell r="C246">
            <v>15</v>
          </cell>
          <cell r="D246">
            <v>15</v>
          </cell>
          <cell r="E246">
            <v>15</v>
          </cell>
        </row>
        <row r="247">
          <cell r="A247" t="str">
            <v>20668757</v>
          </cell>
          <cell r="B247" t="str">
            <v>ООО УЧАЛЫТРАНСТЕХСЕРВИС</v>
          </cell>
          <cell r="C247">
            <v>6</v>
          </cell>
          <cell r="D247">
            <v>6</v>
          </cell>
          <cell r="E247">
            <v>6</v>
          </cell>
        </row>
        <row r="248">
          <cell r="A248" t="str">
            <v>21510567</v>
          </cell>
          <cell r="B248" t="str">
            <v>ООО "МЕТСБЫТСЕРВИС"</v>
          </cell>
          <cell r="C248">
            <v>55</v>
          </cell>
          <cell r="D248">
            <v>18</v>
          </cell>
          <cell r="E248">
            <v>18</v>
          </cell>
        </row>
        <row r="249">
          <cell r="A249" t="str">
            <v>21558597</v>
          </cell>
          <cell r="B249" t="str">
            <v>ООО "ЧЕЛТЭК"</v>
          </cell>
          <cell r="C249">
            <v>296</v>
          </cell>
          <cell r="D249">
            <v>4</v>
          </cell>
          <cell r="E249">
            <v>25</v>
          </cell>
        </row>
        <row r="250">
          <cell r="A250" t="str">
            <v>21589698</v>
          </cell>
          <cell r="B250" t="str">
            <v>ТОО "КРИС"</v>
          </cell>
          <cell r="C250">
            <v>9</v>
          </cell>
        </row>
        <row r="251">
          <cell r="A251" t="str">
            <v>21616254</v>
          </cell>
          <cell r="B251" t="str">
            <v>ООО МАГН.ТД"ВОСТОКЭНЕРГОЧЕРМЕТ"</v>
          </cell>
          <cell r="C251">
            <v>48</v>
          </cell>
          <cell r="D251">
            <v>64</v>
          </cell>
          <cell r="E251">
            <v>64</v>
          </cell>
        </row>
        <row r="252">
          <cell r="A252" t="str">
            <v>21617495</v>
          </cell>
          <cell r="B252" t="str">
            <v>ТОО "СЛАВЯНКА"</v>
          </cell>
          <cell r="C252">
            <v>20</v>
          </cell>
          <cell r="D252">
            <v>20</v>
          </cell>
          <cell r="E252">
            <v>20</v>
          </cell>
        </row>
        <row r="253">
          <cell r="A253" t="str">
            <v>21642889</v>
          </cell>
          <cell r="B253" t="str">
            <v>ТОО "САС"</v>
          </cell>
          <cell r="C253">
            <v>2</v>
          </cell>
          <cell r="D253">
            <v>52</v>
          </cell>
          <cell r="E253">
            <v>52</v>
          </cell>
        </row>
        <row r="254">
          <cell r="A254" t="str">
            <v>21758505</v>
          </cell>
          <cell r="B254" t="str">
            <v>АССОЦИАЦИЯ КРЕСТЬЯНСКИХ ХОЗЯЙСТВ "ДЕДЮХИНСКОЕ"</v>
          </cell>
          <cell r="C254">
            <v>62</v>
          </cell>
          <cell r="D254">
            <v>62</v>
          </cell>
          <cell r="E254">
            <v>52</v>
          </cell>
        </row>
        <row r="255">
          <cell r="A255" t="str">
            <v>21781214</v>
          </cell>
          <cell r="B255" t="str">
            <v>ИЧП "ВАНКАР"</v>
          </cell>
          <cell r="C255">
            <v>0</v>
          </cell>
          <cell r="D255">
            <v>0</v>
          </cell>
          <cell r="E255">
            <v>0</v>
          </cell>
        </row>
        <row r="256">
          <cell r="A256" t="str">
            <v>22209025</v>
          </cell>
          <cell r="B256" t="str">
            <v>ООО "ЭКО-Т"</v>
          </cell>
          <cell r="C256">
            <v>3</v>
          </cell>
          <cell r="D256">
            <v>52</v>
          </cell>
          <cell r="E256">
            <v>52</v>
          </cell>
        </row>
        <row r="257">
          <cell r="A257" t="str">
            <v>22226199</v>
          </cell>
          <cell r="B257" t="str">
            <v>ООО"ТЕХНОКОМ"</v>
          </cell>
          <cell r="C257">
            <v>236</v>
          </cell>
          <cell r="D257">
            <v>47</v>
          </cell>
          <cell r="E257">
            <v>47</v>
          </cell>
        </row>
        <row r="258">
          <cell r="A258" t="str">
            <v>22227052</v>
          </cell>
          <cell r="B258" t="str">
            <v>АОЗТ "ВЛАДИ-БЕЛ"</v>
          </cell>
          <cell r="C258">
            <v>240</v>
          </cell>
          <cell r="D258">
            <v>0</v>
          </cell>
          <cell r="E258">
            <v>0</v>
          </cell>
        </row>
        <row r="259">
          <cell r="A259" t="str">
            <v>22315810</v>
          </cell>
          <cell r="B259" t="str">
            <v>ТОО ПКФ "СЕРВИСБАЛКАНПОДЪЕМ"</v>
          </cell>
          <cell r="C259">
            <v>55</v>
          </cell>
          <cell r="D259">
            <v>37</v>
          </cell>
          <cell r="E259">
            <v>37</v>
          </cell>
        </row>
        <row r="260">
          <cell r="A260" t="str">
            <v>22424574</v>
          </cell>
          <cell r="B260" t="str">
            <v>ЗАО "АКРАС"</v>
          </cell>
          <cell r="C260">
            <v>125</v>
          </cell>
          <cell r="D260">
            <v>51</v>
          </cell>
          <cell r="E260">
            <v>51</v>
          </cell>
        </row>
        <row r="261">
          <cell r="A261" t="str">
            <v>22425303</v>
          </cell>
          <cell r="B261" t="str">
            <v>ООО "ИНТЕГРАТОР"</v>
          </cell>
          <cell r="C261">
            <v>4</v>
          </cell>
          <cell r="D261">
            <v>4</v>
          </cell>
          <cell r="E261">
            <v>4</v>
          </cell>
        </row>
        <row r="262">
          <cell r="A262" t="str">
            <v>22532909</v>
          </cell>
          <cell r="B262" t="str">
            <v>ТОО "ПРИКАСПИЙСЕРВИС"</v>
          </cell>
          <cell r="C262">
            <v>1</v>
          </cell>
        </row>
        <row r="263">
          <cell r="A263" t="str">
            <v>23051224</v>
          </cell>
          <cell r="B263" t="str">
            <v>ПК"МЕТАЛЛОСТРОЙ"</v>
          </cell>
          <cell r="C263">
            <v>45</v>
          </cell>
          <cell r="D263">
            <v>48</v>
          </cell>
          <cell r="E263">
            <v>48</v>
          </cell>
        </row>
        <row r="264">
          <cell r="A264" t="str">
            <v>23083253</v>
          </cell>
          <cell r="B264" t="str">
            <v>ЗАО"ФИРМА"СОЛИД"</v>
          </cell>
          <cell r="C264">
            <v>48</v>
          </cell>
          <cell r="D264">
            <v>532</v>
          </cell>
          <cell r="E264">
            <v>532</v>
          </cell>
        </row>
        <row r="265">
          <cell r="A265" t="str">
            <v>23102269</v>
          </cell>
          <cell r="B265" t="str">
            <v>"ПЕТЕРБУРГСКИЙ ЭНЕРГЕТИК" ТОО</v>
          </cell>
          <cell r="C265">
            <v>0</v>
          </cell>
          <cell r="D265">
            <v>48</v>
          </cell>
          <cell r="E265">
            <v>48</v>
          </cell>
        </row>
        <row r="266">
          <cell r="A266" t="str">
            <v>23158531</v>
          </cell>
          <cell r="B266" t="str">
            <v>"ВНЕШТЕРМИНАЛ Ю-XVII", ООО</v>
          </cell>
          <cell r="C266">
            <v>1</v>
          </cell>
          <cell r="D266">
            <v>48</v>
          </cell>
          <cell r="E266">
            <v>48</v>
          </cell>
        </row>
        <row r="267">
          <cell r="A267" t="str">
            <v>23356768</v>
          </cell>
          <cell r="B267" t="str">
            <v>"СИРИУС" ЗАО</v>
          </cell>
          <cell r="C267">
            <v>37</v>
          </cell>
          <cell r="D267">
            <v>47</v>
          </cell>
          <cell r="E267">
            <v>47</v>
          </cell>
        </row>
        <row r="268">
          <cell r="A268" t="str">
            <v>23438325</v>
          </cell>
          <cell r="B268" t="str">
            <v>ЗАО ФИРМА "ДИЗЕЛЬСЕРВИС"</v>
          </cell>
          <cell r="C268">
            <v>47</v>
          </cell>
          <cell r="D268">
            <v>0</v>
          </cell>
          <cell r="E268">
            <v>0</v>
          </cell>
        </row>
        <row r="269">
          <cell r="A269" t="str">
            <v>23463961</v>
          </cell>
          <cell r="B269" t="str">
            <v>ТОО"ПОЛИТЕСТ"</v>
          </cell>
          <cell r="C269">
            <v>0</v>
          </cell>
          <cell r="D269">
            <v>0</v>
          </cell>
          <cell r="E269">
            <v>0</v>
          </cell>
        </row>
        <row r="270">
          <cell r="A270" t="str">
            <v>23556480</v>
          </cell>
          <cell r="B270" t="str">
            <v>ОАО "СИБИРСКИЕ РЕСУРСЫ"</v>
          </cell>
          <cell r="C270">
            <v>46</v>
          </cell>
          <cell r="D270">
            <v>52</v>
          </cell>
          <cell r="E270">
            <v>52</v>
          </cell>
        </row>
        <row r="271">
          <cell r="A271" t="str">
            <v>23599241</v>
          </cell>
          <cell r="B271" t="str">
            <v>ТОО ПТК "НУНИКА"</v>
          </cell>
          <cell r="C271">
            <v>37</v>
          </cell>
        </row>
        <row r="272">
          <cell r="A272" t="str">
            <v>23750933</v>
          </cell>
          <cell r="B272" t="str">
            <v>ООО "ИНТЕКОР-ИНЖИНИРИНГ"</v>
          </cell>
          <cell r="C272">
            <v>25</v>
          </cell>
          <cell r="D272">
            <v>45</v>
          </cell>
          <cell r="E272">
            <v>45</v>
          </cell>
        </row>
        <row r="273">
          <cell r="A273" t="str">
            <v>23889022</v>
          </cell>
          <cell r="B273" t="str">
            <v>АКЦИОНЕРНОЕ ОБЩЕСТВО ЗАКРЫТОГО ТИПА "ЛАДА-СЕРВИС"</v>
          </cell>
          <cell r="C273">
            <v>10</v>
          </cell>
          <cell r="D273">
            <v>104</v>
          </cell>
          <cell r="E273">
            <v>104</v>
          </cell>
        </row>
        <row r="274">
          <cell r="A274" t="str">
            <v>23908890</v>
          </cell>
          <cell r="B274" t="str">
            <v>ЗАО "СТИМУЛ"</v>
          </cell>
          <cell r="C274">
            <v>8</v>
          </cell>
        </row>
        <row r="275">
          <cell r="A275" t="str">
            <v>23978240</v>
          </cell>
          <cell r="B275" t="str">
            <v>ТСОО "ССВ"</v>
          </cell>
          <cell r="C275">
            <v>70</v>
          </cell>
          <cell r="D275">
            <v>48</v>
          </cell>
          <cell r="E275">
            <v>48</v>
          </cell>
        </row>
        <row r="276">
          <cell r="A276" t="str">
            <v>24000817</v>
          </cell>
          <cell r="B276" t="str">
            <v>ТОО "ПРОМСЕРВИС"</v>
          </cell>
          <cell r="C276">
            <v>130</v>
          </cell>
          <cell r="D276">
            <v>44</v>
          </cell>
          <cell r="E276">
            <v>44</v>
          </cell>
        </row>
        <row r="277">
          <cell r="A277" t="str">
            <v>24176258</v>
          </cell>
          <cell r="B277" t="str">
            <v>ООО "МАГИСТРАЛЬ"</v>
          </cell>
          <cell r="C277">
            <v>44</v>
          </cell>
          <cell r="D277">
            <v>164</v>
          </cell>
          <cell r="E277">
            <v>164</v>
          </cell>
        </row>
        <row r="278">
          <cell r="A278" t="str">
            <v>24217514</v>
          </cell>
          <cell r="B278" t="str">
            <v>"ДОН-УНИВЕРСАЛ" НПФ ДИР.ОРЕХОВ ИВАН МИХАЙЛОВИЧ</v>
          </cell>
          <cell r="C278">
            <v>20</v>
          </cell>
          <cell r="D278">
            <v>0</v>
          </cell>
          <cell r="E278">
            <v>0</v>
          </cell>
        </row>
        <row r="279">
          <cell r="A279" t="str">
            <v>24219513</v>
          </cell>
          <cell r="B279" t="str">
            <v>ООО "ОБЕРОН"</v>
          </cell>
          <cell r="C279">
            <v>13</v>
          </cell>
        </row>
        <row r="280">
          <cell r="A280" t="str">
            <v>24331279</v>
          </cell>
          <cell r="B280" t="str">
            <v>ТОО "ГОРИЗОНТ"</v>
          </cell>
          <cell r="C280">
            <v>41</v>
          </cell>
          <cell r="D280">
            <v>40</v>
          </cell>
          <cell r="E280">
            <v>40</v>
          </cell>
        </row>
        <row r="281">
          <cell r="A281" t="str">
            <v>24355630</v>
          </cell>
          <cell r="B281" t="str">
            <v>ЗАО "ВОЛГО-ИНВЕСТ СЕРВИС"</v>
          </cell>
          <cell r="C281">
            <v>61</v>
          </cell>
          <cell r="D281">
            <v>61</v>
          </cell>
          <cell r="E281">
            <v>61</v>
          </cell>
        </row>
        <row r="282">
          <cell r="A282" t="str">
            <v>24413037</v>
          </cell>
          <cell r="B282" t="str">
            <v>КРЕСТЬЯНСКОЕ ХОЗЯЙСТВО ИМЕНИ Т.ШЕВЧЕНКО</v>
          </cell>
          <cell r="C282">
            <v>41</v>
          </cell>
          <cell r="D282">
            <v>31</v>
          </cell>
          <cell r="E282">
            <v>31</v>
          </cell>
        </row>
        <row r="283">
          <cell r="A283" t="str">
            <v>24634152</v>
          </cell>
          <cell r="B283" t="str">
            <v>ТОО "ТРИНА"</v>
          </cell>
          <cell r="C283">
            <v>63</v>
          </cell>
        </row>
        <row r="284">
          <cell r="A284" t="str">
            <v>24733807</v>
          </cell>
          <cell r="B284" t="str">
            <v>ОБЩЕСТВО С ОГРАНИЧЕННОЙ ОТВЕТСТВЕННОСТЬЮ"ОНОН"</v>
          </cell>
          <cell r="C284">
            <v>30</v>
          </cell>
        </row>
        <row r="285">
          <cell r="A285" t="str">
            <v>25037033</v>
          </cell>
          <cell r="B285" t="str">
            <v>ИЧП "БАРАЛЕТ И К "</v>
          </cell>
          <cell r="C285">
            <v>33</v>
          </cell>
          <cell r="D285">
            <v>33</v>
          </cell>
          <cell r="E285">
            <v>33</v>
          </cell>
        </row>
        <row r="286">
          <cell r="A286" t="str">
            <v>25062083</v>
          </cell>
          <cell r="B286" t="str">
            <v>ТОО ПП "СТРОМАГ"</v>
          </cell>
          <cell r="C286">
            <v>17</v>
          </cell>
        </row>
        <row r="287">
          <cell r="A287" t="str">
            <v>25074293</v>
          </cell>
          <cell r="B287" t="str">
            <v>ИЧП "ВИКТОРИЯ"</v>
          </cell>
          <cell r="C287">
            <v>50</v>
          </cell>
          <cell r="D287">
            <v>4</v>
          </cell>
          <cell r="E287">
            <v>40</v>
          </cell>
        </row>
        <row r="288">
          <cell r="A288" t="str">
            <v>25294327</v>
          </cell>
          <cell r="B288" t="str">
            <v>ТОО "АЛЬФА-ТРАНЗИТ"</v>
          </cell>
          <cell r="C288">
            <v>42</v>
          </cell>
        </row>
        <row r="289">
          <cell r="A289" t="str">
            <v>25618876</v>
          </cell>
          <cell r="B289" t="str">
            <v>ТОО"НИЖЕГОРОДСКИЙ АВАНГАРД"</v>
          </cell>
          <cell r="C289">
            <v>36</v>
          </cell>
          <cell r="D289">
            <v>37</v>
          </cell>
          <cell r="E289">
            <v>37</v>
          </cell>
        </row>
        <row r="290">
          <cell r="A290" t="str">
            <v>25643169</v>
          </cell>
          <cell r="B290" t="str">
            <v>ООО"ПРОМТЕХКОМПЛЕКТ"</v>
          </cell>
          <cell r="C290">
            <v>0</v>
          </cell>
        </row>
        <row r="291">
          <cell r="A291" t="str">
            <v>25839985</v>
          </cell>
          <cell r="B291" t="str">
            <v>ООО ПКП "АЛЬТЕРНАТИВА"</v>
          </cell>
          <cell r="C291">
            <v>63</v>
          </cell>
          <cell r="D291">
            <v>63</v>
          </cell>
          <cell r="E291">
            <v>63</v>
          </cell>
        </row>
        <row r="292">
          <cell r="A292" t="str">
            <v>26049570</v>
          </cell>
          <cell r="B292" t="str">
            <v>СТАРАТЕЛЬСКАЯ АРТЕЛЬ "ЦИПИКАН" КОЛЛЕКТИВНАЯ</v>
          </cell>
          <cell r="C292">
            <v>1</v>
          </cell>
        </row>
        <row r="293">
          <cell r="A293" t="str">
            <v>26289148</v>
          </cell>
          <cell r="B293" t="str">
            <v>ТОО ФИРМА "РОСА"</v>
          </cell>
          <cell r="C293">
            <v>298</v>
          </cell>
          <cell r="D293">
            <v>20</v>
          </cell>
          <cell r="E293">
            <v>18</v>
          </cell>
        </row>
        <row r="294">
          <cell r="A294" t="str">
            <v>26441285</v>
          </cell>
          <cell r="B294" t="str">
            <v>ТОО ФИРМА КАМЕННЫЙ ПОЯС</v>
          </cell>
          <cell r="C294">
            <v>37</v>
          </cell>
          <cell r="D294">
            <v>15</v>
          </cell>
          <cell r="E294">
            <v>15</v>
          </cell>
        </row>
        <row r="295">
          <cell r="A295" t="str">
            <v>26591895</v>
          </cell>
          <cell r="B295" t="str">
            <v>ТОО РЕМОНТНО-СТРОИТЕЛЬНОЕ ПРЕДПРИЯТИЕ "АЛЕКСИЙ"</v>
          </cell>
          <cell r="C295">
            <v>1</v>
          </cell>
        </row>
        <row r="296">
          <cell r="A296" t="str">
            <v>26874707</v>
          </cell>
          <cell r="B296" t="str">
            <v>СП "МЕТОП"ООО</v>
          </cell>
          <cell r="C296">
            <v>47</v>
          </cell>
          <cell r="D296">
            <v>37</v>
          </cell>
          <cell r="E296">
            <v>37</v>
          </cell>
        </row>
        <row r="297">
          <cell r="A297" t="str">
            <v>27061538</v>
          </cell>
          <cell r="B297" t="str">
            <v>БАЗА УМТСИК ГП "УРАЛТРАНСГАЗ"</v>
          </cell>
          <cell r="C297">
            <v>24</v>
          </cell>
          <cell r="D297">
            <v>119</v>
          </cell>
          <cell r="E297">
            <v>119</v>
          </cell>
        </row>
        <row r="298">
          <cell r="A298" t="str">
            <v>27176537</v>
          </cell>
          <cell r="B298" t="str">
            <v>ИЧП "ТЕХЦЕНТР"</v>
          </cell>
          <cell r="C298">
            <v>36</v>
          </cell>
          <cell r="D298">
            <v>52</v>
          </cell>
          <cell r="E298">
            <v>52</v>
          </cell>
        </row>
        <row r="299">
          <cell r="A299" t="str">
            <v>27190744</v>
          </cell>
          <cell r="B299" t="str">
            <v>"БИЛД" ТОО ДИР.КУБЛИКОВ ВИКТОР ЛЕОНИДОВИЧ</v>
          </cell>
          <cell r="C299">
            <v>15</v>
          </cell>
        </row>
        <row r="300">
          <cell r="A300" t="str">
            <v>27435884</v>
          </cell>
          <cell r="B300" t="str">
            <v>ООО "НЕПТУН"</v>
          </cell>
          <cell r="C300">
            <v>0</v>
          </cell>
          <cell r="D300">
            <v>36</v>
          </cell>
        </row>
        <row r="301">
          <cell r="A301" t="str">
            <v>27440715</v>
          </cell>
          <cell r="B301" t="str">
            <v>ЗАО "НАВИДАН"</v>
          </cell>
          <cell r="C301">
            <v>0</v>
          </cell>
          <cell r="D301">
            <v>0</v>
          </cell>
          <cell r="E301">
            <v>0</v>
          </cell>
        </row>
        <row r="302">
          <cell r="A302" t="str">
            <v>27717387</v>
          </cell>
          <cell r="B302" t="str">
            <v>ТОО "МАРСС"</v>
          </cell>
          <cell r="C302">
            <v>34</v>
          </cell>
          <cell r="D302">
            <v>15</v>
          </cell>
          <cell r="E302">
            <v>15</v>
          </cell>
        </row>
        <row r="303">
          <cell r="A303" t="str">
            <v>27771263</v>
          </cell>
          <cell r="B303" t="str">
            <v>ФИЛИАЛ АОЗТ ТОРГОВЫЙ ДОМ "НЕГАС"</v>
          </cell>
          <cell r="C303">
            <v>0</v>
          </cell>
          <cell r="D303">
            <v>11</v>
          </cell>
          <cell r="E303">
            <v>11</v>
          </cell>
        </row>
        <row r="304">
          <cell r="A304" t="str">
            <v>27839104</v>
          </cell>
          <cell r="B304" t="str">
            <v>АГЕНСТВО ПО РАЗВ-Ю МЕЖД.СОТРУД.ПРИ КМ РТ</v>
          </cell>
          <cell r="C304">
            <v>0</v>
          </cell>
          <cell r="D304">
            <v>0</v>
          </cell>
          <cell r="E304">
            <v>0</v>
          </cell>
        </row>
        <row r="305">
          <cell r="A305" t="str">
            <v>27893977</v>
          </cell>
          <cell r="B305" t="str">
            <v>АОЗТ "ТЕХНОЛОГИЯ "</v>
          </cell>
          <cell r="C305">
            <v>107</v>
          </cell>
          <cell r="D305">
            <v>69</v>
          </cell>
          <cell r="E305">
            <v>69</v>
          </cell>
        </row>
        <row r="306">
          <cell r="A306" t="str">
            <v>29046419</v>
          </cell>
          <cell r="B306" t="str">
            <v>ТОО "ЦЕНТРНЕФТЕПРОДУКТДИАГНОСТИКА"</v>
          </cell>
          <cell r="C306">
            <v>3</v>
          </cell>
          <cell r="D306">
            <v>33</v>
          </cell>
          <cell r="E306">
            <v>33</v>
          </cell>
        </row>
        <row r="307">
          <cell r="A307" t="str">
            <v>29236249</v>
          </cell>
          <cell r="B307" t="str">
            <v>ЗАО "ДРЕССЕР ИНДАСТРИЗ-РУС"</v>
          </cell>
          <cell r="C307">
            <v>32</v>
          </cell>
          <cell r="D307">
            <v>0</v>
          </cell>
          <cell r="E307">
            <v>0</v>
          </cell>
        </row>
        <row r="308">
          <cell r="A308" t="str">
            <v>29360038</v>
          </cell>
          <cell r="B308" t="str">
            <v>ТОО "ФИРМА ВАРС"</v>
          </cell>
          <cell r="C308">
            <v>0</v>
          </cell>
          <cell r="D308">
            <v>32</v>
          </cell>
          <cell r="E308">
            <v>32</v>
          </cell>
        </row>
        <row r="309">
          <cell r="A309" t="str">
            <v>29447957</v>
          </cell>
          <cell r="B309" t="str">
            <v>ЗЭРКТ ИМ.М.В.ХРУНИЧЕВА</v>
          </cell>
          <cell r="C309">
            <v>0</v>
          </cell>
          <cell r="D309">
            <v>0</v>
          </cell>
          <cell r="E309">
            <v>0</v>
          </cell>
        </row>
        <row r="310">
          <cell r="A310" t="str">
            <v>29517575</v>
          </cell>
          <cell r="B310" t="str">
            <v>ДИРЕКЦИЯ ПО СТР-ВУ ПКП"ГАЗКОМПРОМСЕЛЬСТРОЙ</v>
          </cell>
          <cell r="C310">
            <v>26</v>
          </cell>
          <cell r="D310">
            <v>31</v>
          </cell>
          <cell r="E310">
            <v>31</v>
          </cell>
        </row>
        <row r="311">
          <cell r="A311" t="str">
            <v>29776158</v>
          </cell>
          <cell r="B311" t="str">
            <v>ГЛОРИЯ-ДЕЙ - ИЧП</v>
          </cell>
          <cell r="C311">
            <v>3</v>
          </cell>
          <cell r="D311">
            <v>31</v>
          </cell>
          <cell r="E311">
            <v>31</v>
          </cell>
        </row>
        <row r="312">
          <cell r="A312" t="str">
            <v>29800997</v>
          </cell>
          <cell r="B312" t="str">
            <v>ТОО ФИРМА МЕТАЛЛ-СЕРВИС</v>
          </cell>
          <cell r="C312">
            <v>65</v>
          </cell>
          <cell r="D312">
            <v>30</v>
          </cell>
          <cell r="E312">
            <v>30</v>
          </cell>
        </row>
        <row r="313">
          <cell r="A313" t="str">
            <v>29815071</v>
          </cell>
          <cell r="B313" t="str">
            <v>ЗАО"ТРЕВОЖНОЕ ЗАРЕВО"</v>
          </cell>
          <cell r="C313">
            <v>2</v>
          </cell>
        </row>
        <row r="314">
          <cell r="A314" t="str">
            <v>31051474</v>
          </cell>
          <cell r="B314" t="str">
            <v>ЗАО "РЕЕС"</v>
          </cell>
          <cell r="C314">
            <v>60</v>
          </cell>
          <cell r="D314">
            <v>30</v>
          </cell>
        </row>
        <row r="315">
          <cell r="A315" t="str">
            <v>31052864</v>
          </cell>
          <cell r="B315" t="str">
            <v>ЗАО "ЭКОШЕЛЬФ"</v>
          </cell>
          <cell r="C315">
            <v>29</v>
          </cell>
          <cell r="D315">
            <v>0</v>
          </cell>
        </row>
        <row r="316">
          <cell r="A316" t="str">
            <v>31182420</v>
          </cell>
          <cell r="B316" t="str">
            <v>ЗАО"СТРОЙЭКС"</v>
          </cell>
          <cell r="C316">
            <v>40</v>
          </cell>
          <cell r="D316">
            <v>29</v>
          </cell>
          <cell r="E316">
            <v>29</v>
          </cell>
        </row>
        <row r="317">
          <cell r="A317" t="str">
            <v>31183483</v>
          </cell>
          <cell r="B317" t="str">
            <v>ТОО СП "УРАЛ-ЦЕСНА"</v>
          </cell>
          <cell r="C317">
            <v>4</v>
          </cell>
          <cell r="D317">
            <v>57</v>
          </cell>
          <cell r="E317">
            <v>57</v>
          </cell>
        </row>
        <row r="318">
          <cell r="A318" t="str">
            <v>31187742</v>
          </cell>
          <cell r="B318" t="str">
            <v>ТОО СП " КОДИЗ" *7453016668</v>
          </cell>
          <cell r="C318">
            <v>67</v>
          </cell>
          <cell r="D318">
            <v>28</v>
          </cell>
          <cell r="E318">
            <v>28</v>
          </cell>
        </row>
        <row r="319">
          <cell r="A319" t="str">
            <v>31188109</v>
          </cell>
          <cell r="B319" t="str">
            <v>ПКФ "ПРЕМЬЕР" АОЗТ</v>
          </cell>
          <cell r="C319">
            <v>32</v>
          </cell>
          <cell r="D319">
            <v>27</v>
          </cell>
          <cell r="E319">
            <v>27</v>
          </cell>
        </row>
        <row r="320">
          <cell r="A320" t="str">
            <v>31197568</v>
          </cell>
          <cell r="B320" t="str">
            <v>ТОО "ЕВА"</v>
          </cell>
          <cell r="C320">
            <v>52</v>
          </cell>
          <cell r="D320">
            <v>52</v>
          </cell>
          <cell r="E320">
            <v>52</v>
          </cell>
        </row>
        <row r="321">
          <cell r="A321" t="str">
            <v>31201614</v>
          </cell>
          <cell r="B321" t="str">
            <v>ТОО "ОРИОН-О"</v>
          </cell>
          <cell r="C321">
            <v>24</v>
          </cell>
          <cell r="D321">
            <v>107</v>
          </cell>
          <cell r="E321">
            <v>107</v>
          </cell>
        </row>
        <row r="322">
          <cell r="A322" t="str">
            <v>31211914</v>
          </cell>
          <cell r="B322" t="str">
            <v>ВПО ОАО "УРАЛТРАНСНЕФТЕПРДУКТ"</v>
          </cell>
          <cell r="C322">
            <v>44</v>
          </cell>
          <cell r="D322">
            <v>74</v>
          </cell>
          <cell r="E322">
            <v>20</v>
          </cell>
        </row>
        <row r="323">
          <cell r="A323" t="str">
            <v>31402270</v>
          </cell>
          <cell r="B323" t="str">
            <v>ЗАО "УзЭлектро"</v>
          </cell>
          <cell r="C323">
            <v>49</v>
          </cell>
          <cell r="D323">
            <v>28</v>
          </cell>
          <cell r="E323">
            <v>28</v>
          </cell>
        </row>
        <row r="324">
          <cell r="A324" t="str">
            <v>31429912</v>
          </cell>
          <cell r="B324" t="str">
            <v>ПРОИЗВОДСТВЕННО-КОММЕРЧЕСКОЕ ЗАО "АЛЛАДИН-МОСКОВИЯ"</v>
          </cell>
          <cell r="C324">
            <v>33</v>
          </cell>
        </row>
        <row r="325">
          <cell r="A325" t="str">
            <v>31643743</v>
          </cell>
          <cell r="B325" t="str">
            <v>ЗАО"ЭНЕРГОСТРОЙСЕРВИС"</v>
          </cell>
          <cell r="C325">
            <v>4</v>
          </cell>
        </row>
        <row r="326">
          <cell r="A326" t="str">
            <v>31674353</v>
          </cell>
          <cell r="B326" t="str">
            <v>ООО "ЛЕГЕНДА" *6165058349</v>
          </cell>
          <cell r="C326">
            <v>13</v>
          </cell>
          <cell r="D326">
            <v>9</v>
          </cell>
          <cell r="E326">
            <v>60</v>
          </cell>
        </row>
        <row r="327">
          <cell r="A327" t="str">
            <v>31858969</v>
          </cell>
          <cell r="B327" t="str">
            <v>АОЗТ "ФЕНИКС" ПО КОН-ТУ ООО "ТД "ЛУКОЙЛ"</v>
          </cell>
          <cell r="C327">
            <v>91</v>
          </cell>
        </row>
        <row r="328">
          <cell r="A328" t="str">
            <v>31887190</v>
          </cell>
          <cell r="B328" t="str">
            <v>ЗАО "МЕТАЛЛКОНТРАКТ"</v>
          </cell>
          <cell r="C328">
            <v>130</v>
          </cell>
          <cell r="D328">
            <v>86</v>
          </cell>
          <cell r="E328">
            <v>86</v>
          </cell>
        </row>
        <row r="329">
          <cell r="A329" t="str">
            <v>31943126</v>
          </cell>
          <cell r="B329" t="str">
            <v>ЗАО "ОННИНЕН САНКТ-ПЕТЕРБУРГ"</v>
          </cell>
          <cell r="C329">
            <v>23</v>
          </cell>
          <cell r="D329">
            <v>23</v>
          </cell>
          <cell r="E329">
            <v>0</v>
          </cell>
        </row>
        <row r="330">
          <cell r="A330" t="str">
            <v>31954526</v>
          </cell>
          <cell r="B330" t="str">
            <v>"СП "АББ НЕВСКИЙ" ТОО</v>
          </cell>
          <cell r="C330">
            <v>22</v>
          </cell>
          <cell r="D330">
            <v>0</v>
          </cell>
          <cell r="E330">
            <v>0</v>
          </cell>
        </row>
        <row r="331">
          <cell r="A331" t="str">
            <v>31973423</v>
          </cell>
          <cell r="B331" t="str">
            <v>ООО"ТРАНСФИЛЬТР-СЕРВИС"</v>
          </cell>
          <cell r="C331">
            <v>12</v>
          </cell>
          <cell r="D331">
            <v>81</v>
          </cell>
          <cell r="E331">
            <v>81</v>
          </cell>
        </row>
        <row r="332">
          <cell r="A332" t="str">
            <v>32114739</v>
          </cell>
          <cell r="B332" t="str">
            <v>ПОО "РАДУГА-1" ФОНДА СОЦИАЛЬНОЙ РЕАБИЛИТАЦИИ СПОРТСМЕНОВ-ИНВАЛИДОВ          1872</v>
          </cell>
          <cell r="C332">
            <v>197</v>
          </cell>
          <cell r="D332">
            <v>59</v>
          </cell>
          <cell r="E332">
            <v>63</v>
          </cell>
        </row>
        <row r="333">
          <cell r="A333" t="str">
            <v>32139357</v>
          </cell>
          <cell r="B333" t="str">
            <v>ЗАО НПП "ДЕБИТ"</v>
          </cell>
          <cell r="C333">
            <v>18</v>
          </cell>
        </row>
        <row r="334">
          <cell r="A334" t="str">
            <v>32256646</v>
          </cell>
          <cell r="B334" t="str">
            <v>ЗАО "СВ-ТЕК"</v>
          </cell>
          <cell r="C334">
            <v>5</v>
          </cell>
          <cell r="D334">
            <v>21</v>
          </cell>
          <cell r="E334">
            <v>281</v>
          </cell>
        </row>
        <row r="335">
          <cell r="A335" t="str">
            <v>32259018</v>
          </cell>
          <cell r="B335" t="str">
            <v>ТОО ПКФ "КОМФИ"</v>
          </cell>
          <cell r="C335">
            <v>32</v>
          </cell>
          <cell r="D335">
            <v>75</v>
          </cell>
          <cell r="E335">
            <v>75</v>
          </cell>
        </row>
        <row r="336">
          <cell r="A336" t="str">
            <v>32532514</v>
          </cell>
          <cell r="B336" t="str">
            <v>ТОО "БИНГ"</v>
          </cell>
          <cell r="C336">
            <v>3</v>
          </cell>
        </row>
        <row r="337">
          <cell r="A337" t="str">
            <v>32543140</v>
          </cell>
          <cell r="B337" t="str">
            <v>ЗАО "УРАЛКОМПЛЕКТ"</v>
          </cell>
          <cell r="C337">
            <v>33</v>
          </cell>
          <cell r="D337">
            <v>737</v>
          </cell>
          <cell r="E337">
            <v>75</v>
          </cell>
        </row>
        <row r="338">
          <cell r="A338" t="str">
            <v>32747752</v>
          </cell>
          <cell r="B338" t="str">
            <v>ТОО СТП "ЛОКОМОТИВ"</v>
          </cell>
          <cell r="C338">
            <v>120</v>
          </cell>
          <cell r="D338">
            <v>20</v>
          </cell>
        </row>
        <row r="339">
          <cell r="A339" t="str">
            <v>32785451</v>
          </cell>
          <cell r="B339" t="str">
            <v>ООО "ЮНОНА"</v>
          </cell>
          <cell r="C339">
            <v>0</v>
          </cell>
        </row>
        <row r="340">
          <cell r="A340" t="str">
            <v>32835982</v>
          </cell>
          <cell r="B340" t="str">
            <v>ООО "ВЭНК"</v>
          </cell>
          <cell r="C340">
            <v>21</v>
          </cell>
          <cell r="D340">
            <v>20</v>
          </cell>
          <cell r="E340">
            <v>20</v>
          </cell>
        </row>
        <row r="341">
          <cell r="A341" t="str">
            <v>32840026</v>
          </cell>
          <cell r="B341" t="str">
            <v>"ЛАДОГА-ЛЕСОТЕХНИКА" ЗАО</v>
          </cell>
          <cell r="C341">
            <v>20</v>
          </cell>
          <cell r="D341">
            <v>0</v>
          </cell>
          <cell r="E341">
            <v>0</v>
          </cell>
        </row>
        <row r="342">
          <cell r="A342" t="str">
            <v>32947913</v>
          </cell>
          <cell r="B342" t="str">
            <v>ООО"ЛЕАН"</v>
          </cell>
          <cell r="C342">
            <v>0</v>
          </cell>
          <cell r="D342">
            <v>20</v>
          </cell>
          <cell r="E342">
            <v>20</v>
          </cell>
        </row>
        <row r="343">
          <cell r="A343" t="str">
            <v>33165294</v>
          </cell>
          <cell r="B343" t="str">
            <v>"КОММЕРЧЕСКИЙ ЦЕНТР,ТРАНСПОРТ И ЛЕС" ОАО</v>
          </cell>
          <cell r="C343">
            <v>0</v>
          </cell>
          <cell r="D343">
            <v>20</v>
          </cell>
          <cell r="E343">
            <v>20</v>
          </cell>
        </row>
        <row r="344">
          <cell r="A344" t="str">
            <v>33310359</v>
          </cell>
          <cell r="B344" t="str">
            <v>АОЗТ"ДОН-ТРЕЙД"</v>
          </cell>
          <cell r="C344">
            <v>140</v>
          </cell>
          <cell r="D344">
            <v>140</v>
          </cell>
          <cell r="E344">
            <v>140</v>
          </cell>
        </row>
        <row r="345">
          <cell r="A345" t="str">
            <v>33401458</v>
          </cell>
          <cell r="B345" t="str">
            <v>"АРМАН-2" ИНДИВИДУАЛЬНОЕ ЧАСТНОЕ ПРЕДПРИ</v>
          </cell>
          <cell r="C345">
            <v>16</v>
          </cell>
          <cell r="D345">
            <v>20</v>
          </cell>
          <cell r="E345">
            <v>20</v>
          </cell>
        </row>
        <row r="346">
          <cell r="A346" t="str">
            <v>33887998</v>
          </cell>
          <cell r="B346" t="str">
            <v>ЗАО "СТАЛЕПРОМЫШЛЕННАЯ КОМПАНИЯ"</v>
          </cell>
          <cell r="C346">
            <v>20</v>
          </cell>
          <cell r="D346">
            <v>23</v>
          </cell>
        </row>
        <row r="347">
          <cell r="A347" t="str">
            <v>34318208</v>
          </cell>
          <cell r="B347" t="str">
            <v>СП ТОО "БАЛТИЙСКОЕ МОРСКОЕ АГЕНТСТВО"</v>
          </cell>
          <cell r="C347">
            <v>0</v>
          </cell>
          <cell r="D347">
            <v>0</v>
          </cell>
          <cell r="E347">
            <v>0</v>
          </cell>
        </row>
        <row r="348">
          <cell r="A348" t="str">
            <v>34320741</v>
          </cell>
          <cell r="B348" t="str">
            <v>ЗАО "СТАН-СИГМА"</v>
          </cell>
          <cell r="C348">
            <v>39</v>
          </cell>
        </row>
        <row r="349">
          <cell r="A349" t="str">
            <v>34329898</v>
          </cell>
          <cell r="B349" t="str">
            <v>ЗАО"МАТРИКС",</v>
          </cell>
          <cell r="C349">
            <v>0</v>
          </cell>
          <cell r="D349">
            <v>19</v>
          </cell>
          <cell r="E349">
            <v>19</v>
          </cell>
        </row>
        <row r="350">
          <cell r="A350" t="str">
            <v>34384414</v>
          </cell>
          <cell r="B350" t="str">
            <v>АОЗТ"С-ПЕТЕРБУРГСКАЯЭНЕРГИТИЧЕСКАЯ  ЛАБОРАТОРИЯ"</v>
          </cell>
          <cell r="C350">
            <v>0</v>
          </cell>
          <cell r="D350">
            <v>19</v>
          </cell>
          <cell r="E350">
            <v>19</v>
          </cell>
        </row>
        <row r="351">
          <cell r="A351" t="str">
            <v>34404602</v>
          </cell>
          <cell r="B351" t="str">
            <v>АСТИНТЕРКОМ АО</v>
          </cell>
          <cell r="C351">
            <v>552</v>
          </cell>
          <cell r="D351">
            <v>88</v>
          </cell>
          <cell r="E351">
            <v>66</v>
          </cell>
        </row>
        <row r="352">
          <cell r="A352" t="str">
            <v>34496521</v>
          </cell>
          <cell r="B352" t="str">
            <v>АОЗТ "ТАМДЕК"</v>
          </cell>
          <cell r="C352">
            <v>19</v>
          </cell>
          <cell r="D352">
            <v>57</v>
          </cell>
          <cell r="E352">
            <v>57</v>
          </cell>
        </row>
        <row r="353">
          <cell r="A353" t="str">
            <v>34530933</v>
          </cell>
          <cell r="B353" t="str">
            <v>ТОО "КРОНА"</v>
          </cell>
          <cell r="C353">
            <v>75</v>
          </cell>
          <cell r="D353">
            <v>942</v>
          </cell>
        </row>
        <row r="354">
          <cell r="A354" t="str">
            <v>34531157</v>
          </cell>
          <cell r="B354" t="str">
            <v>"ГП УС-30 ТО-45" *7453042040</v>
          </cell>
          <cell r="C354">
            <v>13</v>
          </cell>
          <cell r="D354">
            <v>1</v>
          </cell>
        </row>
        <row r="355">
          <cell r="A355" t="str">
            <v>34559635</v>
          </cell>
          <cell r="B355" t="str">
            <v>ООО"ПРОМЫШЛЕННОЕ СТРОИТЕЛЬСТВО"</v>
          </cell>
          <cell r="C355">
            <v>31</v>
          </cell>
          <cell r="D355">
            <v>21</v>
          </cell>
          <cell r="E355">
            <v>21</v>
          </cell>
        </row>
        <row r="356">
          <cell r="A356" t="str">
            <v>34845571</v>
          </cell>
          <cell r="B356" t="str">
            <v>ТОО "ЛАКОС"</v>
          </cell>
          <cell r="C356">
            <v>13</v>
          </cell>
          <cell r="D356">
            <v>13</v>
          </cell>
          <cell r="E356">
            <v>13</v>
          </cell>
        </row>
        <row r="357">
          <cell r="A357" t="str">
            <v>34890761</v>
          </cell>
          <cell r="B357" t="str">
            <v>УПТК АООТ"СПЕЦМОНТАЖМЕХАНИЗАЦИЯ"</v>
          </cell>
          <cell r="C357">
            <v>18</v>
          </cell>
          <cell r="D357">
            <v>334</v>
          </cell>
          <cell r="E357">
            <v>334</v>
          </cell>
        </row>
        <row r="358">
          <cell r="A358" t="str">
            <v>35169149</v>
          </cell>
          <cell r="B358" t="str">
            <v>ЗАО "СУЗМК-ЭНЕРГО"</v>
          </cell>
          <cell r="C358">
            <v>20</v>
          </cell>
          <cell r="D358">
            <v>18</v>
          </cell>
          <cell r="E358">
            <v>18</v>
          </cell>
        </row>
        <row r="359">
          <cell r="A359" t="str">
            <v>35175434</v>
          </cell>
          <cell r="B359" t="str">
            <v>ПРЕДСТАВИТЕЛЬСТВО АК "ДОЙЧЕ ЛЮФТГАНЗА АГ"</v>
          </cell>
          <cell r="C359">
            <v>0</v>
          </cell>
        </row>
        <row r="360">
          <cell r="A360" t="str">
            <v>35308444</v>
          </cell>
          <cell r="B360" t="str">
            <v>ЗАО "ДЖИНКО"</v>
          </cell>
          <cell r="C360">
            <v>55</v>
          </cell>
        </row>
        <row r="361">
          <cell r="A361" t="str">
            <v>35312227</v>
          </cell>
          <cell r="B361" t="str">
            <v>ЗАО"ЕВРОТЕРМИНАЛ ОБНИНСК" ПО ПОРУЧ.ЗАО"ПАКЭНСО" Г.МОСКВА</v>
          </cell>
          <cell r="C361">
            <v>17</v>
          </cell>
          <cell r="D361">
            <v>0</v>
          </cell>
          <cell r="E361">
            <v>0</v>
          </cell>
        </row>
        <row r="362">
          <cell r="A362" t="str">
            <v>35354680</v>
          </cell>
          <cell r="B362" t="str">
            <v>ДГП "РОСТЭК-СМОЛЕНСК"</v>
          </cell>
          <cell r="C362">
            <v>0</v>
          </cell>
        </row>
        <row r="363">
          <cell r="A363" t="str">
            <v>35383902</v>
          </cell>
          <cell r="B363" t="str">
            <v>АОЗТ "ВЕЙМАР"</v>
          </cell>
          <cell r="C363">
            <v>0</v>
          </cell>
        </row>
        <row r="364">
          <cell r="A364" t="str">
            <v>35497296</v>
          </cell>
          <cell r="B364" t="str">
            <v>ЗАО ППП "ТЕХНОСПЕЦСТАЛЬ"</v>
          </cell>
          <cell r="C364">
            <v>32</v>
          </cell>
          <cell r="D364">
            <v>32</v>
          </cell>
          <cell r="E364">
            <v>32</v>
          </cell>
        </row>
        <row r="365">
          <cell r="A365" t="str">
            <v>35509846</v>
          </cell>
          <cell r="B365" t="str">
            <v>ОАО "ВЕСТМЕТ"</v>
          </cell>
          <cell r="C365">
            <v>109</v>
          </cell>
          <cell r="D365">
            <v>109</v>
          </cell>
          <cell r="E365">
            <v>109</v>
          </cell>
        </row>
        <row r="366">
          <cell r="A366" t="str">
            <v>35588254</v>
          </cell>
          <cell r="B366" t="str">
            <v>"ASTON ENTERPRISE LTD" ФАОЗТ ДИР.АВЕШНИКОВ ГЕННАДИЙ ТИХОНОВИЧ</v>
          </cell>
          <cell r="C366">
            <v>0</v>
          </cell>
          <cell r="D366">
            <v>15</v>
          </cell>
        </row>
        <row r="367">
          <cell r="A367" t="str">
            <v>35798262</v>
          </cell>
          <cell r="B367" t="str">
            <v>ООО "САНТА-2"</v>
          </cell>
          <cell r="C367">
            <v>172</v>
          </cell>
          <cell r="D367">
            <v>15</v>
          </cell>
          <cell r="E367">
            <v>15</v>
          </cell>
        </row>
        <row r="368">
          <cell r="A368" t="str">
            <v>35828706</v>
          </cell>
          <cell r="B368" t="str">
            <v>ЗАО "КОМПАНИЯ БАЙТЕК-СИЛУР"</v>
          </cell>
          <cell r="C368">
            <v>6</v>
          </cell>
          <cell r="D368">
            <v>15</v>
          </cell>
          <cell r="E368">
            <v>15</v>
          </cell>
        </row>
        <row r="369">
          <cell r="A369" t="str">
            <v>36247868</v>
          </cell>
          <cell r="B369" t="str">
            <v>ООО "ТО И Р"</v>
          </cell>
          <cell r="C369">
            <v>15</v>
          </cell>
          <cell r="D369">
            <v>0</v>
          </cell>
          <cell r="E369">
            <v>0</v>
          </cell>
        </row>
        <row r="370">
          <cell r="A370" t="str">
            <v>36334998</v>
          </cell>
          <cell r="B370" t="str">
            <v>ООО "ЭПОС-2"</v>
          </cell>
          <cell r="C370">
            <v>10</v>
          </cell>
          <cell r="D370">
            <v>10</v>
          </cell>
          <cell r="E370">
            <v>10</v>
          </cell>
        </row>
        <row r="371">
          <cell r="A371" t="str">
            <v>36395014</v>
          </cell>
          <cell r="B371" t="str">
            <v>ОБЩЕСТВО С ОГРАНИЧЕННОЙ ОТВЕТСТВЕННОСТЬЮ "ТОРГОВЫЙ ДОМ УРАЛЬСКИЙ РЕГИОН"</v>
          </cell>
          <cell r="C371">
            <v>15</v>
          </cell>
          <cell r="D371">
            <v>37</v>
          </cell>
          <cell r="E371">
            <v>37</v>
          </cell>
        </row>
        <row r="372">
          <cell r="A372" t="str">
            <v>36561783</v>
          </cell>
          <cell r="B372" t="str">
            <v>АОЗТ  "КАРГО ЭКСПРЕСС"</v>
          </cell>
          <cell r="C372">
            <v>0</v>
          </cell>
          <cell r="D372">
            <v>15</v>
          </cell>
          <cell r="E372">
            <v>15</v>
          </cell>
        </row>
        <row r="373">
          <cell r="A373" t="str">
            <v>36580023</v>
          </cell>
          <cell r="B373" t="str">
            <v>ФИЛИАЛ СОВМЕСТНОГО РОССИЙСКО-ГЕРМАНСКОГО ПРЕДПРИЯТИЯ МЮШЕЛЛ</v>
          </cell>
          <cell r="C373">
            <v>0</v>
          </cell>
        </row>
        <row r="374">
          <cell r="A374" t="str">
            <v>36721815</v>
          </cell>
          <cell r="B374" t="str">
            <v>ЭСТЕТ - ООО</v>
          </cell>
          <cell r="C374">
            <v>7</v>
          </cell>
          <cell r="D374">
            <v>15</v>
          </cell>
          <cell r="E374">
            <v>15</v>
          </cell>
        </row>
        <row r="375">
          <cell r="A375" t="str">
            <v>36784566</v>
          </cell>
          <cell r="B375" t="str">
            <v>"ДАЛЬСТАРИНВЕСТ" АОЗТ</v>
          </cell>
          <cell r="C375">
            <v>0</v>
          </cell>
          <cell r="D375">
            <v>15</v>
          </cell>
        </row>
        <row r="376">
          <cell r="A376" t="str">
            <v>36899430</v>
          </cell>
          <cell r="B376" t="str">
            <v>ТОО "ИМАН"</v>
          </cell>
          <cell r="C376">
            <v>13</v>
          </cell>
          <cell r="D376">
            <v>13</v>
          </cell>
          <cell r="E376">
            <v>13</v>
          </cell>
        </row>
        <row r="377">
          <cell r="A377" t="str">
            <v>36903574</v>
          </cell>
          <cell r="B377" t="str">
            <v>ЗАО "БОН-ЛТД"</v>
          </cell>
          <cell r="C377">
            <v>134</v>
          </cell>
          <cell r="D377">
            <v>134</v>
          </cell>
          <cell r="E377">
            <v>1</v>
          </cell>
        </row>
        <row r="378">
          <cell r="A378" t="str">
            <v>36906940</v>
          </cell>
          <cell r="B378" t="str">
            <v>ЗАО"АПТЕКА 500"</v>
          </cell>
          <cell r="C378">
            <v>52</v>
          </cell>
          <cell r="D378">
            <v>52</v>
          </cell>
          <cell r="E378">
            <v>52</v>
          </cell>
        </row>
        <row r="379">
          <cell r="A379" t="str">
            <v>36907170</v>
          </cell>
          <cell r="B379" t="str">
            <v>ООО "УРАЛСПЕЦСТАЛЬ"</v>
          </cell>
          <cell r="C379">
            <v>79</v>
          </cell>
          <cell r="D379">
            <v>64</v>
          </cell>
          <cell r="E379">
            <v>64</v>
          </cell>
        </row>
        <row r="380">
          <cell r="A380" t="str">
            <v>36911711</v>
          </cell>
          <cell r="B380" t="str">
            <v>ООО ПКФ "УРАЛЭЛЕКТРОКОМПЛЕКТ" *7449016256</v>
          </cell>
          <cell r="C380">
            <v>1</v>
          </cell>
          <cell r="D380">
            <v>13</v>
          </cell>
          <cell r="E380">
            <v>13</v>
          </cell>
        </row>
        <row r="381">
          <cell r="A381" t="str">
            <v>36924292</v>
          </cell>
          <cell r="B381" t="str">
            <v>ООО"ПЯТЫЙ ПЕРЕДЕЛ-ДОЛИНА"</v>
          </cell>
          <cell r="C381">
            <v>65</v>
          </cell>
          <cell r="D381">
            <v>65</v>
          </cell>
          <cell r="E381">
            <v>65</v>
          </cell>
        </row>
        <row r="382">
          <cell r="A382" t="str">
            <v>36924702</v>
          </cell>
          <cell r="B382" t="str">
            <v>ЗАО "СПЕЦСТАЛЬКОНСТРУКЦИЯ"</v>
          </cell>
          <cell r="C382">
            <v>13</v>
          </cell>
          <cell r="D382">
            <v>28</v>
          </cell>
          <cell r="E382">
            <v>28</v>
          </cell>
        </row>
        <row r="383">
          <cell r="A383" t="str">
            <v>36940763</v>
          </cell>
          <cell r="B383" t="str">
            <v>ЗАО "ХАКАСМЕТАЛОПТТОРГ"</v>
          </cell>
          <cell r="C383">
            <v>11</v>
          </cell>
          <cell r="D383">
            <v>13</v>
          </cell>
          <cell r="E383">
            <v>13</v>
          </cell>
        </row>
        <row r="384">
          <cell r="A384" t="str">
            <v>36986117</v>
          </cell>
          <cell r="B384" t="str">
            <v>ЗАО ПО "БИЙСКЭНЕРГОМАШ"</v>
          </cell>
          <cell r="C384">
            <v>47</v>
          </cell>
        </row>
        <row r="385">
          <cell r="A385" t="str">
            <v>39214817</v>
          </cell>
          <cell r="B385" t="str">
            <v>ООО "ВЕСТАЛ"</v>
          </cell>
          <cell r="C385">
            <v>9</v>
          </cell>
          <cell r="D385">
            <v>13</v>
          </cell>
          <cell r="E385">
            <v>13</v>
          </cell>
        </row>
        <row r="386">
          <cell r="A386" t="str">
            <v>39310633</v>
          </cell>
          <cell r="B386" t="str">
            <v>ЮЖНО-РУССКАЯ ОПТОВАЯ КОМПАНИЯ - ООО</v>
          </cell>
          <cell r="C386">
            <v>16</v>
          </cell>
          <cell r="D386">
            <v>13</v>
          </cell>
          <cell r="E386">
            <v>13</v>
          </cell>
        </row>
        <row r="387">
          <cell r="A387" t="str">
            <v>39417503</v>
          </cell>
          <cell r="B387" t="str">
            <v>ПОО "ВИТИМ"</v>
          </cell>
          <cell r="C387">
            <v>12</v>
          </cell>
          <cell r="D387">
            <v>57</v>
          </cell>
          <cell r="E387">
            <v>57</v>
          </cell>
        </row>
        <row r="388">
          <cell r="A388" t="str">
            <v>39423320</v>
          </cell>
          <cell r="B388" t="str">
            <v>ООО"ВИКОМ"Г.САНКТ-ПЕТЕРБУРГ ,ВАСИЛЕОСТРОВСКИЙ Р-Н</v>
          </cell>
          <cell r="C388">
            <v>145</v>
          </cell>
          <cell r="D388">
            <v>145</v>
          </cell>
          <cell r="E388">
            <v>12</v>
          </cell>
        </row>
        <row r="389">
          <cell r="A389" t="str">
            <v>39432106</v>
          </cell>
          <cell r="B389" t="str">
            <v>ТОО"ВИТЕП"</v>
          </cell>
          <cell r="C389">
            <v>72</v>
          </cell>
        </row>
        <row r="390">
          <cell r="A390" t="str">
            <v>39443908</v>
          </cell>
          <cell r="B390" t="str">
            <v>ЗАО "ИЖОРА-АТОМСЕРВИС"</v>
          </cell>
          <cell r="C390">
            <v>0</v>
          </cell>
          <cell r="D390">
            <v>0</v>
          </cell>
          <cell r="E390">
            <v>0</v>
          </cell>
        </row>
        <row r="391">
          <cell r="A391" t="str">
            <v>39482334</v>
          </cell>
          <cell r="B391" t="str">
            <v>ООО  "КРИСС ЛТД"</v>
          </cell>
          <cell r="C391">
            <v>0</v>
          </cell>
        </row>
        <row r="392">
          <cell r="A392" t="str">
            <v>39513738</v>
          </cell>
          <cell r="B392" t="str">
            <v>ООО "БОЯРШИЙ ДВОР И К"</v>
          </cell>
          <cell r="C392">
            <v>4</v>
          </cell>
          <cell r="D392">
            <v>11</v>
          </cell>
          <cell r="E392">
            <v>11</v>
          </cell>
        </row>
        <row r="393">
          <cell r="A393" t="str">
            <v>39853730</v>
          </cell>
          <cell r="B393" t="str">
            <v>ООО "ОСТ-АЛКО"</v>
          </cell>
          <cell r="C393">
            <v>0</v>
          </cell>
          <cell r="D393">
            <v>11</v>
          </cell>
          <cell r="E393">
            <v>11</v>
          </cell>
        </row>
        <row r="394">
          <cell r="A394" t="str">
            <v>39905102</v>
          </cell>
          <cell r="B394" t="str">
            <v>ООО "ЕКАТЕРИНБУРГСКОЕ ТРАНСПОРТНОЕ АГЕНСТВО"</v>
          </cell>
          <cell r="C394">
            <v>11</v>
          </cell>
          <cell r="D394">
            <v>165</v>
          </cell>
          <cell r="E394">
            <v>165</v>
          </cell>
        </row>
        <row r="395">
          <cell r="A395" t="str">
            <v>39906082</v>
          </cell>
          <cell r="B395" t="str">
            <v>ЗАО "УРАЛСТАЛЬТРУБПРОМ"</v>
          </cell>
          <cell r="C395">
            <v>329</v>
          </cell>
          <cell r="D395">
            <v>205</v>
          </cell>
          <cell r="E395">
            <v>205</v>
          </cell>
        </row>
        <row r="396">
          <cell r="A396" t="str">
            <v>39932642</v>
          </cell>
          <cell r="B396" t="str">
            <v>ООО "УРАЛТРУБОТЭК"</v>
          </cell>
          <cell r="C396">
            <v>11</v>
          </cell>
          <cell r="D396">
            <v>19</v>
          </cell>
          <cell r="E396">
            <v>19</v>
          </cell>
        </row>
        <row r="397">
          <cell r="A397" t="str">
            <v>40028474</v>
          </cell>
          <cell r="B397" t="str">
            <v>ЗАО "СТРОЙПРОМТЕХ"</v>
          </cell>
          <cell r="C397">
            <v>422</v>
          </cell>
          <cell r="D397">
            <v>11</v>
          </cell>
          <cell r="E397">
            <v>11</v>
          </cell>
        </row>
        <row r="398">
          <cell r="A398" t="str">
            <v>40347848</v>
          </cell>
          <cell r="B398" t="str">
            <v>ООО"ТРАНСПОРТЕЙШН СЕРВИСИЗ"</v>
          </cell>
          <cell r="C398">
            <v>0</v>
          </cell>
          <cell r="D398">
            <v>10</v>
          </cell>
          <cell r="E398">
            <v>10</v>
          </cell>
        </row>
        <row r="399">
          <cell r="A399" t="str">
            <v>40376755</v>
          </cell>
          <cell r="B399" t="str">
            <v>ООО "ОКТАКАР"</v>
          </cell>
          <cell r="C399">
            <v>5</v>
          </cell>
        </row>
        <row r="400">
          <cell r="A400" t="str">
            <v>40378062</v>
          </cell>
          <cell r="B400" t="str">
            <v>ООО НТФ "СТОК-СЕРВИС 1"</v>
          </cell>
          <cell r="C400">
            <v>118</v>
          </cell>
        </row>
        <row r="401">
          <cell r="A401" t="str">
            <v>40427814</v>
          </cell>
          <cell r="B401" t="str">
            <v>ЗАО "ТРЕСТ КОКСОХИММОНТАЖ"</v>
          </cell>
          <cell r="C401">
            <v>0</v>
          </cell>
          <cell r="D401">
            <v>10</v>
          </cell>
          <cell r="E401">
            <v>10</v>
          </cell>
        </row>
        <row r="402">
          <cell r="A402" t="str">
            <v>40432927</v>
          </cell>
          <cell r="B402" t="str">
            <v>ООО "ТРАНСИМЕКС"</v>
          </cell>
          <cell r="C402">
            <v>10</v>
          </cell>
          <cell r="D402">
            <v>0</v>
          </cell>
          <cell r="E402">
            <v>0</v>
          </cell>
        </row>
        <row r="403">
          <cell r="A403" t="str">
            <v>40502384</v>
          </cell>
          <cell r="B403" t="str">
            <v>ООО"СЕЛЬМАШЭКСПОРТ"</v>
          </cell>
          <cell r="C403">
            <v>0</v>
          </cell>
        </row>
        <row r="404">
          <cell r="A404" t="str">
            <v>40548624</v>
          </cell>
          <cell r="B404" t="str">
            <v>ООО "ЮГТРАНЗИТСЕРВИС"</v>
          </cell>
          <cell r="C404">
            <v>73</v>
          </cell>
          <cell r="D404">
            <v>10</v>
          </cell>
          <cell r="E404">
            <v>10</v>
          </cell>
        </row>
        <row r="405">
          <cell r="A405" t="str">
            <v>40548802</v>
          </cell>
          <cell r="B405" t="str">
            <v>ЗАО "ИНТЕРРЕСУРС"</v>
          </cell>
          <cell r="C405">
            <v>10</v>
          </cell>
          <cell r="D405">
            <v>333</v>
          </cell>
          <cell r="E405">
            <v>333</v>
          </cell>
        </row>
        <row r="406">
          <cell r="A406" t="str">
            <v>40555452</v>
          </cell>
          <cell r="B406" t="str">
            <v>"СОЮЗ-ЭНЕРГИЯ" ООО МПК</v>
          </cell>
          <cell r="C406">
            <v>0</v>
          </cell>
        </row>
        <row r="407">
          <cell r="A407" t="str">
            <v>40564876</v>
          </cell>
          <cell r="B407" t="str">
            <v>ООО "ЭКСПРЕСС"</v>
          </cell>
          <cell r="C407">
            <v>86</v>
          </cell>
          <cell r="D407">
            <v>86</v>
          </cell>
          <cell r="E407">
            <v>86</v>
          </cell>
        </row>
        <row r="408">
          <cell r="A408" t="str">
            <v>40604185</v>
          </cell>
          <cell r="B408" t="str">
            <v>ТОО "АРЕАН"</v>
          </cell>
          <cell r="C408">
            <v>10</v>
          </cell>
          <cell r="D408">
            <v>61</v>
          </cell>
          <cell r="E408">
            <v>61</v>
          </cell>
        </row>
        <row r="409">
          <cell r="A409" t="str">
            <v>40923861</v>
          </cell>
          <cell r="B409" t="str">
            <v>ОБЩЕСТВО С ОГРАНИЧЕННОЙ ОТВЕТСТВЕННОСТЬЮ</v>
          </cell>
          <cell r="C409">
            <v>90</v>
          </cell>
          <cell r="D409">
            <v>10</v>
          </cell>
          <cell r="E409">
            <v>10</v>
          </cell>
        </row>
        <row r="410">
          <cell r="A410" t="str">
            <v>40936237</v>
          </cell>
          <cell r="B410" t="str">
            <v>ЗАКРЫТОЕ АКЦИОНЕРНОЕ ОБЩЕСТВО ФИЛИАЛ "БИ-ЭЙЧ-ПИ ИНТЕРНЭШНЛ РИСОРСЕС"</v>
          </cell>
          <cell r="C410">
            <v>0</v>
          </cell>
          <cell r="D410">
            <v>10</v>
          </cell>
          <cell r="E410">
            <v>10</v>
          </cell>
        </row>
        <row r="411">
          <cell r="A411" t="str">
            <v>41010000</v>
          </cell>
          <cell r="B411" t="str">
            <v>СЭФ "БЛАГОВЕСТ" 659700 Г.ГОРНО-АЛТАЙСК ПР.КОММУНИСТИЧЕСКИЙ,6</v>
          </cell>
          <cell r="C411">
            <v>40</v>
          </cell>
          <cell r="D411">
            <v>40</v>
          </cell>
          <cell r="E411">
            <v>40</v>
          </cell>
        </row>
        <row r="412">
          <cell r="A412" t="str">
            <v>41011369</v>
          </cell>
          <cell r="B412" t="str">
            <v>ЗАО "АЛЬБИОН"</v>
          </cell>
          <cell r="C412">
            <v>64</v>
          </cell>
        </row>
        <row r="413">
          <cell r="A413" t="str">
            <v>41017231</v>
          </cell>
          <cell r="B413" t="str">
            <v>ЗАО "ФОНД СОЦИАЛЬНОЙ ПОДДЕРЖКИ НАСЕЛЕНИЯ</v>
          </cell>
          <cell r="C413">
            <v>12</v>
          </cell>
        </row>
        <row r="414">
          <cell r="A414" t="str">
            <v>41017596</v>
          </cell>
          <cell r="B414" t="str">
            <v>ООО"АЗИЯ-ВАЛЬЯНТ"</v>
          </cell>
          <cell r="C414">
            <v>15</v>
          </cell>
        </row>
        <row r="415">
          <cell r="A415" t="str">
            <v>41091196</v>
          </cell>
          <cell r="B415" t="str">
            <v>ЗАО "ДАУМОС"</v>
          </cell>
          <cell r="C415">
            <v>5</v>
          </cell>
          <cell r="D415">
            <v>0</v>
          </cell>
          <cell r="E415">
            <v>0</v>
          </cell>
        </row>
        <row r="416">
          <cell r="A416" t="str">
            <v>41274927</v>
          </cell>
          <cell r="B416" t="str">
            <v>ООО ПКФ "БРЯНСКТЕХСЕРВИС"</v>
          </cell>
          <cell r="C416">
            <v>9</v>
          </cell>
          <cell r="D416">
            <v>29</v>
          </cell>
          <cell r="E416">
            <v>29</v>
          </cell>
        </row>
        <row r="417">
          <cell r="A417" t="str">
            <v>41280307</v>
          </cell>
          <cell r="B417" t="str">
            <v>ООО "БМЗ-ДИЗЕЛЬ"</v>
          </cell>
          <cell r="C417">
            <v>0</v>
          </cell>
        </row>
        <row r="418">
          <cell r="A418" t="str">
            <v>41410033</v>
          </cell>
          <cell r="B418" t="str">
            <v>ЗАО "АРКТИК НЕНЕЦ ЛИМИТЕД"</v>
          </cell>
          <cell r="C418">
            <v>0</v>
          </cell>
          <cell r="D418">
            <v>0</v>
          </cell>
          <cell r="E418">
            <v>0</v>
          </cell>
        </row>
        <row r="419">
          <cell r="A419" t="str">
            <v>41475896</v>
          </cell>
          <cell r="B419" t="str">
            <v>ОБЩЕСТВО С ОГРАНИЧЕННОЙ ОТВЕТСТВЕННОСТЬЮ"КАМКРИС"</v>
          </cell>
          <cell r="C419">
            <v>10</v>
          </cell>
        </row>
        <row r="420">
          <cell r="A420" t="str">
            <v>41637695</v>
          </cell>
          <cell r="B420" t="str">
            <v>ООО "РОТЕКС-К"</v>
          </cell>
          <cell r="C420">
            <v>0</v>
          </cell>
          <cell r="D420">
            <v>9</v>
          </cell>
          <cell r="E420">
            <v>9</v>
          </cell>
        </row>
        <row r="421">
          <cell r="A421" t="str">
            <v>41718979</v>
          </cell>
          <cell r="B421" t="str">
            <v>ООО "ТМЗ СЕРВИС"                                                            0744</v>
          </cell>
          <cell r="C421">
            <v>0</v>
          </cell>
          <cell r="D421">
            <v>6</v>
          </cell>
          <cell r="E421">
            <v>6</v>
          </cell>
        </row>
        <row r="422">
          <cell r="A422" t="str">
            <v>41743724</v>
          </cell>
          <cell r="B422" t="str">
            <v>ООО "ТЭО"                                                                   1023</v>
          </cell>
          <cell r="C422">
            <v>893</v>
          </cell>
          <cell r="D422">
            <v>8</v>
          </cell>
          <cell r="E422">
            <v>8</v>
          </cell>
        </row>
        <row r="423">
          <cell r="A423" t="str">
            <v>41750285</v>
          </cell>
          <cell r="B423" t="str">
            <v>ЗАО   "УРАЛСЕРВИСЭНЕРГО"</v>
          </cell>
          <cell r="C423">
            <v>4</v>
          </cell>
        </row>
        <row r="424">
          <cell r="A424" t="str">
            <v>41808274</v>
          </cell>
          <cell r="B424" t="str">
            <v>ОБЩЕСТВО С ОГРАНИЧЕННОЙ ОТВЕТСТВЕННОСТЬЮ "ФЛАГМАН"</v>
          </cell>
          <cell r="C424">
            <v>11</v>
          </cell>
        </row>
        <row r="425">
          <cell r="A425" t="str">
            <v>41810478</v>
          </cell>
          <cell r="B425" t="str">
            <v>ООО "ЮЖУРАЛПРОДТОРГ"</v>
          </cell>
          <cell r="C425">
            <v>10</v>
          </cell>
        </row>
        <row r="426">
          <cell r="A426" t="str">
            <v>41841510</v>
          </cell>
          <cell r="B426" t="str">
            <v>ОАО "БУЗУЛУКСКИЙ ЗАВОД ТЯЖЕЛОГО МАШИНОСТРОЕНИЯ"</v>
          </cell>
          <cell r="C426">
            <v>8</v>
          </cell>
        </row>
        <row r="427">
          <cell r="A427" t="str">
            <v>41878469</v>
          </cell>
          <cell r="B427" t="str">
            <v>СТРОИТЕЛЬНО-МОНТАЖНЫЙ ПОЕЗД 730</v>
          </cell>
          <cell r="C427">
            <v>364</v>
          </cell>
        </row>
        <row r="428">
          <cell r="A428" t="str">
            <v>41902341</v>
          </cell>
          <cell r="B428" t="str">
            <v>ООО "БЕЛТРУБОТЕХСЕРВИС"</v>
          </cell>
          <cell r="C428">
            <v>8</v>
          </cell>
          <cell r="D428">
            <v>1006</v>
          </cell>
          <cell r="E428">
            <v>1006</v>
          </cell>
        </row>
        <row r="429">
          <cell r="A429" t="str">
            <v>41906936</v>
          </cell>
          <cell r="B429" t="str">
            <v>ООО "ДАМАР"</v>
          </cell>
          <cell r="C429">
            <v>58</v>
          </cell>
          <cell r="D429">
            <v>8</v>
          </cell>
          <cell r="E429">
            <v>8</v>
          </cell>
        </row>
        <row r="430">
          <cell r="A430" t="str">
            <v>41918023</v>
          </cell>
          <cell r="B430" t="str">
            <v>ЗАО "ПОЛИГРАФИСТ"</v>
          </cell>
          <cell r="C430">
            <v>70</v>
          </cell>
          <cell r="D430">
            <v>3</v>
          </cell>
        </row>
        <row r="431">
          <cell r="A431" t="str">
            <v>41918796</v>
          </cell>
          <cell r="B431" t="str">
            <v>ЗАО "ЭНЕРГОТЕХКОМ"</v>
          </cell>
          <cell r="C431">
            <v>119</v>
          </cell>
          <cell r="D431">
            <v>119</v>
          </cell>
          <cell r="E431">
            <v>119</v>
          </cell>
        </row>
        <row r="432">
          <cell r="A432" t="str">
            <v>42025669</v>
          </cell>
          <cell r="B432" t="str">
            <v>ООО "БИНИТЕК"</v>
          </cell>
          <cell r="C432">
            <v>7</v>
          </cell>
          <cell r="D432">
            <v>0</v>
          </cell>
          <cell r="E432">
            <v>0</v>
          </cell>
        </row>
        <row r="433">
          <cell r="A433" t="str">
            <v>42036762</v>
          </cell>
          <cell r="B433" t="str">
            <v>ЗАО"СОЗВЕЗДИЯ"</v>
          </cell>
          <cell r="C433">
            <v>7</v>
          </cell>
          <cell r="D433">
            <v>10</v>
          </cell>
          <cell r="E433">
            <v>10</v>
          </cell>
        </row>
        <row r="434">
          <cell r="A434" t="str">
            <v>42361953</v>
          </cell>
          <cell r="B434" t="str">
            <v>ООО"СТРОЙДОРМАШКОМПЛЕКТ"</v>
          </cell>
          <cell r="C434">
            <v>2</v>
          </cell>
          <cell r="D434">
            <v>6</v>
          </cell>
          <cell r="E434">
            <v>6</v>
          </cell>
        </row>
        <row r="435">
          <cell r="A435" t="str">
            <v>42362355</v>
          </cell>
          <cell r="B435" t="str">
            <v>ООО "ДРАВЕР ПХ"</v>
          </cell>
          <cell r="C435">
            <v>0</v>
          </cell>
        </row>
        <row r="436">
          <cell r="A436" t="str">
            <v>42422459</v>
          </cell>
          <cell r="B436" t="str">
            <v>ООО "ИНТЕРПРОМТЕХСЕРВИС-М"</v>
          </cell>
          <cell r="C436">
            <v>6</v>
          </cell>
          <cell r="D436">
            <v>0</v>
          </cell>
          <cell r="E436">
            <v>0</v>
          </cell>
        </row>
        <row r="437">
          <cell r="A437" t="str">
            <v>42434037</v>
          </cell>
          <cell r="B437" t="str">
            <v>ЗАО "ФИРМА АГИС"</v>
          </cell>
          <cell r="C437">
            <v>165</v>
          </cell>
          <cell r="D437">
            <v>15</v>
          </cell>
          <cell r="E437">
            <v>15</v>
          </cell>
        </row>
        <row r="438">
          <cell r="A438" t="str">
            <v>42484489</v>
          </cell>
          <cell r="B438" t="str">
            <v>ООО"УРАЛ-СОЮЗ"</v>
          </cell>
          <cell r="C438">
            <v>6</v>
          </cell>
          <cell r="D438">
            <v>120</v>
          </cell>
          <cell r="E438">
            <v>120</v>
          </cell>
        </row>
        <row r="439">
          <cell r="A439" t="str">
            <v>42487571</v>
          </cell>
          <cell r="B439" t="str">
            <v>ООО ПКП "АДИС"</v>
          </cell>
          <cell r="C439">
            <v>12</v>
          </cell>
          <cell r="D439">
            <v>12</v>
          </cell>
          <cell r="E439">
            <v>12</v>
          </cell>
        </row>
        <row r="440">
          <cell r="A440" t="str">
            <v>42502164</v>
          </cell>
          <cell r="B440" t="str">
            <v>ООО ПТФ "ЭНЕРГЕТИК"</v>
          </cell>
          <cell r="C440">
            <v>6</v>
          </cell>
          <cell r="D440">
            <v>48</v>
          </cell>
          <cell r="E440">
            <v>48</v>
          </cell>
        </row>
        <row r="441">
          <cell r="A441" t="str">
            <v>42599123</v>
          </cell>
          <cell r="B441" t="str">
            <v>ООО "КОМПАНИЯ ВОСТОЧНЫЙ ТРАНЗИТ"</v>
          </cell>
          <cell r="C441">
            <v>6</v>
          </cell>
          <cell r="D441">
            <v>200</v>
          </cell>
          <cell r="E441">
            <v>200</v>
          </cell>
        </row>
        <row r="442">
          <cell r="A442" t="str">
            <v>42600910</v>
          </cell>
          <cell r="B442" t="str">
            <v>ОБЩЕСТВО С ОГРАНИЧЕННОЙ  ОТВЕТСТВЕННОСТЬЮ "ГРАНИТ".</v>
          </cell>
          <cell r="C442">
            <v>9</v>
          </cell>
        </row>
        <row r="443">
          <cell r="A443" t="str">
            <v>42861874</v>
          </cell>
          <cell r="B443" t="str">
            <v>ООО "ОБЪЕДИНЕНИЕ МАШСЕРВИС"</v>
          </cell>
          <cell r="C443">
            <v>116</v>
          </cell>
          <cell r="D443">
            <v>116</v>
          </cell>
          <cell r="E443">
            <v>116</v>
          </cell>
        </row>
        <row r="444">
          <cell r="A444" t="str">
            <v>42908050</v>
          </cell>
          <cell r="B444" t="str">
            <v>ЗАО "ТФК ТОМПО"</v>
          </cell>
          <cell r="C444">
            <v>180</v>
          </cell>
          <cell r="D444">
            <v>5</v>
          </cell>
          <cell r="E444">
            <v>5</v>
          </cell>
        </row>
        <row r="445">
          <cell r="A445" t="str">
            <v>42921122</v>
          </cell>
          <cell r="B445" t="str">
            <v>ЗАО "ТРОЙКА-СОЮЗ"</v>
          </cell>
          <cell r="C445">
            <v>36</v>
          </cell>
          <cell r="D445">
            <v>36</v>
          </cell>
          <cell r="E445">
            <v>36</v>
          </cell>
        </row>
        <row r="446">
          <cell r="A446" t="str">
            <v>43130486</v>
          </cell>
          <cell r="B446" t="str">
            <v>ЗАО "НИЖНЕВАРТОВСКМЕДЬ"</v>
          </cell>
          <cell r="C446">
            <v>118</v>
          </cell>
        </row>
        <row r="447">
          <cell r="A447" t="str">
            <v>43229210</v>
          </cell>
          <cell r="B447" t="str">
            <v>ЗАО "ЭЛЕКТРОМ-2"</v>
          </cell>
          <cell r="C447">
            <v>5</v>
          </cell>
          <cell r="D447">
            <v>0</v>
          </cell>
          <cell r="E447">
            <v>0</v>
          </cell>
        </row>
        <row r="448">
          <cell r="A448" t="str">
            <v>43265358</v>
          </cell>
          <cell r="B448" t="str">
            <v>ЗАО"СПЕЦМОНТАЖРЕМОНТ"</v>
          </cell>
          <cell r="C448">
            <v>5</v>
          </cell>
          <cell r="D448">
            <v>0</v>
          </cell>
          <cell r="E448">
            <v>0</v>
          </cell>
        </row>
        <row r="449">
          <cell r="A449" t="str">
            <v>43858041</v>
          </cell>
          <cell r="B449" t="str">
            <v>ООО"КОВЕС"</v>
          </cell>
          <cell r="C449">
            <v>5</v>
          </cell>
          <cell r="D449">
            <v>20</v>
          </cell>
          <cell r="E449">
            <v>20</v>
          </cell>
        </row>
        <row r="450">
          <cell r="A450" t="str">
            <v>43909884</v>
          </cell>
          <cell r="B450" t="str">
            <v>ООО"ЭНКОМ"</v>
          </cell>
          <cell r="C450">
            <v>5</v>
          </cell>
          <cell r="D450">
            <v>0</v>
          </cell>
          <cell r="E450">
            <v>0</v>
          </cell>
        </row>
        <row r="451">
          <cell r="A451" t="str">
            <v>43925855</v>
          </cell>
          <cell r="B451" t="str">
            <v>ООО "ТЕКСТОН"</v>
          </cell>
          <cell r="C451">
            <v>1</v>
          </cell>
          <cell r="D451">
            <v>0</v>
          </cell>
          <cell r="E451">
            <v>5</v>
          </cell>
        </row>
        <row r="452">
          <cell r="A452" t="str">
            <v>43977219</v>
          </cell>
          <cell r="B452" t="str">
            <v>ООО "ТОРГСНАБСИБ"</v>
          </cell>
          <cell r="C452">
            <v>5</v>
          </cell>
          <cell r="D452">
            <v>189</v>
          </cell>
        </row>
        <row r="453">
          <cell r="A453" t="str">
            <v>43979000</v>
          </cell>
          <cell r="B453" t="str">
            <v>ООО СТРОИТЕЛЬНАЯ ТОРГОВО-ФИНАНСОВАЯ КОМПАНИЯ "УНИВЕРСАЛ-ИНИВЕРСАЛ-ИНВЕСТ-ОМСК"</v>
          </cell>
          <cell r="C453">
            <v>5</v>
          </cell>
          <cell r="D453">
            <v>96</v>
          </cell>
          <cell r="E453">
            <v>96</v>
          </cell>
        </row>
        <row r="454">
          <cell r="A454" t="str">
            <v>43983243</v>
          </cell>
          <cell r="B454" t="str">
            <v>ООО "ИНТЕХУСЛУГИ"</v>
          </cell>
          <cell r="C454">
            <v>4</v>
          </cell>
          <cell r="D454">
            <v>0</v>
          </cell>
        </row>
        <row r="455">
          <cell r="A455" t="str">
            <v>44028369</v>
          </cell>
          <cell r="B455" t="str">
            <v>ЗАО "ИНПРОМ"</v>
          </cell>
          <cell r="C455">
            <v>44</v>
          </cell>
        </row>
        <row r="456">
          <cell r="A456" t="str">
            <v>44039658</v>
          </cell>
          <cell r="B456" t="str">
            <v>ООО ТОРГОВЫЙ ДОМ"СИБГЕОПРОМ"</v>
          </cell>
          <cell r="C456">
            <v>40</v>
          </cell>
          <cell r="D456">
            <v>164</v>
          </cell>
          <cell r="E456">
            <v>164</v>
          </cell>
        </row>
        <row r="457">
          <cell r="A457" t="str">
            <v>44064113</v>
          </cell>
          <cell r="B457" t="str">
            <v>ООО ЦТРИ"СТАЛЬКОН"</v>
          </cell>
          <cell r="C457">
            <v>4</v>
          </cell>
          <cell r="D457">
            <v>100</v>
          </cell>
          <cell r="E457">
            <v>100</v>
          </cell>
        </row>
        <row r="458">
          <cell r="A458" t="str">
            <v>44148933</v>
          </cell>
          <cell r="B458" t="str">
            <v>ЗАО"НЕФТЬ-ИНВЕСТ"</v>
          </cell>
          <cell r="C458">
            <v>45</v>
          </cell>
          <cell r="D458">
            <v>54</v>
          </cell>
          <cell r="E458">
            <v>54</v>
          </cell>
        </row>
        <row r="459">
          <cell r="A459" t="str">
            <v>44197831</v>
          </cell>
          <cell r="B459" t="str">
            <v>ООО "МОРСКАЯ ЗВЕЗДА"</v>
          </cell>
          <cell r="C459">
            <v>1</v>
          </cell>
        </row>
        <row r="460">
          <cell r="A460" t="str">
            <v>44198865</v>
          </cell>
          <cell r="B460" t="str">
            <v>ООО УНИСТРОЙ</v>
          </cell>
          <cell r="C460">
            <v>22</v>
          </cell>
          <cell r="D460">
            <v>22</v>
          </cell>
          <cell r="E460">
            <v>22</v>
          </cell>
        </row>
        <row r="461">
          <cell r="A461" t="str">
            <v>44204502</v>
          </cell>
          <cell r="B461" t="str">
            <v>ОБЩЕСТВО С ОГРАНИЧЕННОЙ ОТВЕТСТВЕННОСТЬЮ "БАЛТИК-МЕТАЛС ГРУПП"</v>
          </cell>
          <cell r="C461">
            <v>4</v>
          </cell>
          <cell r="D461">
            <v>17</v>
          </cell>
          <cell r="E461">
            <v>17</v>
          </cell>
        </row>
        <row r="462">
          <cell r="A462" t="str">
            <v>44297923</v>
          </cell>
          <cell r="B462" t="str">
            <v>ЗАО"МИЛОРД"</v>
          </cell>
          <cell r="C462">
            <v>4</v>
          </cell>
          <cell r="D462">
            <v>0</v>
          </cell>
          <cell r="E462">
            <v>0</v>
          </cell>
        </row>
        <row r="463">
          <cell r="A463" t="str">
            <v>44356956</v>
          </cell>
          <cell r="B463" t="str">
            <v>ООО "ПЕТРОТЭКС"</v>
          </cell>
          <cell r="C463">
            <v>4</v>
          </cell>
          <cell r="D463">
            <v>0</v>
          </cell>
          <cell r="E463">
            <v>0</v>
          </cell>
        </row>
        <row r="464">
          <cell r="A464" t="str">
            <v>44383858</v>
          </cell>
          <cell r="B464" t="str">
            <v>ЗАО ПСП "МЕДИА ИНДЕКС"</v>
          </cell>
          <cell r="C464">
            <v>4</v>
          </cell>
          <cell r="D464">
            <v>19</v>
          </cell>
          <cell r="E464">
            <v>19</v>
          </cell>
        </row>
        <row r="465">
          <cell r="A465" t="str">
            <v>44387939</v>
          </cell>
          <cell r="B465" t="str">
            <v>ООО "АКВАМАРИН"</v>
          </cell>
          <cell r="C465">
            <v>10</v>
          </cell>
          <cell r="D465">
            <v>4</v>
          </cell>
          <cell r="E465">
            <v>4</v>
          </cell>
        </row>
        <row r="466">
          <cell r="A466" t="str">
            <v>44420921</v>
          </cell>
          <cell r="B466" t="str">
            <v>МЕДИ - ООО ("MEDI" CO.LTD)</v>
          </cell>
          <cell r="C466">
            <v>3</v>
          </cell>
          <cell r="D466">
            <v>10</v>
          </cell>
          <cell r="E466">
            <v>10</v>
          </cell>
        </row>
        <row r="467">
          <cell r="A467" t="str">
            <v>44656150</v>
          </cell>
          <cell r="B467" t="str">
            <v>ЗАО ПО "СТАЛЬЗАВОД"                                                         2405</v>
          </cell>
          <cell r="C467">
            <v>185</v>
          </cell>
          <cell r="D467">
            <v>3</v>
          </cell>
          <cell r="E467">
            <v>3</v>
          </cell>
        </row>
        <row r="468">
          <cell r="A468" t="str">
            <v>44657480</v>
          </cell>
          <cell r="B468" t="str">
            <v>ЗАО "ОБЬЕДИНЕНИЕ МЕТАЛЛОЗАВОД"</v>
          </cell>
          <cell r="C468">
            <v>3</v>
          </cell>
          <cell r="D468">
            <v>41</v>
          </cell>
          <cell r="E468">
            <v>41</v>
          </cell>
        </row>
        <row r="469">
          <cell r="A469" t="str">
            <v>44668584</v>
          </cell>
          <cell r="B469" t="str">
            <v>ЗАО "ЭНЕРГОКОМ"                                                             2258</v>
          </cell>
          <cell r="C469">
            <v>84</v>
          </cell>
          <cell r="D469">
            <v>3</v>
          </cell>
          <cell r="E469">
            <v>3</v>
          </cell>
        </row>
        <row r="470">
          <cell r="A470" t="str">
            <v>44677005</v>
          </cell>
          <cell r="B470" t="str">
            <v>ОБЩЕСТВО С ОГРАНИЧЕННОЙ ОТВЕТСТВЕННОСТЬЮ "АМУРСКИЕ ПРОСТОРЫ"</v>
          </cell>
          <cell r="C470">
            <v>3</v>
          </cell>
          <cell r="D470">
            <v>10</v>
          </cell>
          <cell r="E470">
            <v>10</v>
          </cell>
        </row>
        <row r="471">
          <cell r="A471" t="str">
            <v>44693352</v>
          </cell>
          <cell r="B471" t="str">
            <v>ООО "АСКАД"</v>
          </cell>
          <cell r="C471">
            <v>0</v>
          </cell>
        </row>
        <row r="472">
          <cell r="A472" t="str">
            <v>44768274</v>
          </cell>
          <cell r="B472" t="str">
            <v>ООО"ОБЕРОН"</v>
          </cell>
          <cell r="C472">
            <v>3</v>
          </cell>
          <cell r="D472">
            <v>0</v>
          </cell>
          <cell r="E472">
            <v>0</v>
          </cell>
        </row>
        <row r="473">
          <cell r="A473" t="str">
            <v>44867898</v>
          </cell>
          <cell r="B473" t="str">
            <v>ООО"КАВКАЗПРОМСНАБ"</v>
          </cell>
          <cell r="C473">
            <v>40</v>
          </cell>
        </row>
        <row r="474">
          <cell r="A474" t="str">
            <v>45123929</v>
          </cell>
          <cell r="B474" t="str">
            <v>ЗАО "ФИРМА ИКАР-ИНВЕСТ"</v>
          </cell>
          <cell r="C474">
            <v>3</v>
          </cell>
          <cell r="D474">
            <v>0</v>
          </cell>
          <cell r="E474">
            <v>0</v>
          </cell>
        </row>
        <row r="475">
          <cell r="A475" t="str">
            <v>45137908</v>
          </cell>
          <cell r="B475" t="str">
            <v>ООО "ТОРГОВЫЙ ДОМ "ТОРГМЕТ"</v>
          </cell>
          <cell r="C475">
            <v>60</v>
          </cell>
          <cell r="D475">
            <v>130</v>
          </cell>
          <cell r="E475">
            <v>130</v>
          </cell>
        </row>
        <row r="476">
          <cell r="A476" t="str">
            <v>45243970</v>
          </cell>
          <cell r="B476" t="str">
            <v>ЗАО "ОГНИ"</v>
          </cell>
          <cell r="C476">
            <v>0</v>
          </cell>
          <cell r="D476">
            <v>3</v>
          </cell>
          <cell r="E476">
            <v>3</v>
          </cell>
        </row>
        <row r="477">
          <cell r="A477" t="str">
            <v>45294654</v>
          </cell>
          <cell r="B477" t="str">
            <v>ООО УФАПОЛИХИМ</v>
          </cell>
          <cell r="C477">
            <v>3</v>
          </cell>
          <cell r="D477">
            <v>148</v>
          </cell>
          <cell r="E477">
            <v>148</v>
          </cell>
        </row>
        <row r="478">
          <cell r="A478" t="str">
            <v>45349059</v>
          </cell>
          <cell r="B478" t="str">
            <v>ЗАО "ПРОМСТРОЙПРИБОР"</v>
          </cell>
          <cell r="C478">
            <v>3</v>
          </cell>
          <cell r="D478">
            <v>119</v>
          </cell>
          <cell r="E478">
            <v>119</v>
          </cell>
        </row>
        <row r="479">
          <cell r="A479" t="str">
            <v>45372325</v>
          </cell>
          <cell r="B479" t="str">
            <v>ЗАО ПКФ " ПОЛИМЕРИНВЕСТ"</v>
          </cell>
          <cell r="C479">
            <v>2</v>
          </cell>
          <cell r="D479">
            <v>6</v>
          </cell>
          <cell r="E479">
            <v>6</v>
          </cell>
        </row>
        <row r="480">
          <cell r="A480" t="str">
            <v>45431803</v>
          </cell>
          <cell r="B480" t="str">
            <v>ООО "SSD БИЗНЕС ГРУПП"</v>
          </cell>
          <cell r="C480">
            <v>730</v>
          </cell>
        </row>
        <row r="481">
          <cell r="A481" t="str">
            <v>45436924</v>
          </cell>
          <cell r="B481" t="str">
            <v>ООО "КОНСУЛ-ФИРМА"</v>
          </cell>
          <cell r="C481">
            <v>24</v>
          </cell>
        </row>
        <row r="482">
          <cell r="A482" t="str">
            <v>45448590</v>
          </cell>
          <cell r="B482" t="str">
            <v>ООО"БИЗНЕС-СИТИ"</v>
          </cell>
          <cell r="C482">
            <v>2</v>
          </cell>
          <cell r="D482">
            <v>87</v>
          </cell>
          <cell r="E482">
            <v>87</v>
          </cell>
        </row>
        <row r="483">
          <cell r="A483" t="str">
            <v>45475812</v>
          </cell>
          <cell r="B483" t="str">
            <v>ОАО "ЭМК-АТОММАШ"</v>
          </cell>
          <cell r="C483">
            <v>8</v>
          </cell>
        </row>
        <row r="484">
          <cell r="A484" t="str">
            <v>45482580</v>
          </cell>
          <cell r="B484" t="str">
            <v>ЗАО "ПРОММЕТ"</v>
          </cell>
          <cell r="C484">
            <v>323</v>
          </cell>
          <cell r="D484">
            <v>320</v>
          </cell>
          <cell r="E484">
            <v>320</v>
          </cell>
        </row>
        <row r="485">
          <cell r="A485" t="str">
            <v>45511241</v>
          </cell>
          <cell r="B485" t="str">
            <v>ЗАО "ВЛАДОКС НТ"</v>
          </cell>
          <cell r="C485">
            <v>0</v>
          </cell>
        </row>
        <row r="486">
          <cell r="A486" t="str">
            <v>45530847</v>
          </cell>
          <cell r="B486" t="str">
            <v>АООТ "ИНСТИТУТ ГИПРОСТРОЙМОСТ" СПБ ОТДЕЛЕНИЕ</v>
          </cell>
          <cell r="C486">
            <v>2</v>
          </cell>
          <cell r="D486">
            <v>144</v>
          </cell>
          <cell r="E486">
            <v>0</v>
          </cell>
        </row>
        <row r="487">
          <cell r="A487" t="str">
            <v>45563373</v>
          </cell>
          <cell r="B487" t="str">
            <v>ООО"ШАРК"</v>
          </cell>
          <cell r="C487">
            <v>0</v>
          </cell>
        </row>
        <row r="488">
          <cell r="A488" t="str">
            <v>45584820</v>
          </cell>
          <cell r="B488" t="str">
            <v>ЗАО "ТИМЕНС"</v>
          </cell>
          <cell r="C488">
            <v>4</v>
          </cell>
          <cell r="D488">
            <v>2</v>
          </cell>
          <cell r="E488">
            <v>2</v>
          </cell>
        </row>
        <row r="489">
          <cell r="A489" t="str">
            <v>45596190</v>
          </cell>
          <cell r="B489" t="str">
            <v>ООО "УРАЛМЕТСБЫТ"                                                           2262</v>
          </cell>
          <cell r="C489">
            <v>2</v>
          </cell>
          <cell r="D489">
            <v>170</v>
          </cell>
          <cell r="E489">
            <v>170</v>
          </cell>
        </row>
        <row r="490">
          <cell r="A490" t="str">
            <v>45598532</v>
          </cell>
          <cell r="B490" t="str">
            <v>ООО "УНИВЕРСАЛ-ЦЕНТР"</v>
          </cell>
          <cell r="C490">
            <v>5</v>
          </cell>
          <cell r="D490">
            <v>0</v>
          </cell>
          <cell r="E490">
            <v>0</v>
          </cell>
        </row>
        <row r="491">
          <cell r="A491" t="str">
            <v>45599201</v>
          </cell>
          <cell r="B491" t="str">
            <v>ООО "МЕТАЛЛТРАНССЕРВИС"</v>
          </cell>
          <cell r="C491">
            <v>2</v>
          </cell>
          <cell r="D491">
            <v>47</v>
          </cell>
          <cell r="E491">
            <v>47</v>
          </cell>
        </row>
        <row r="492">
          <cell r="A492" t="str">
            <v>45599773</v>
          </cell>
          <cell r="B492" t="str">
            <v>ООО " УРТЭО"</v>
          </cell>
          <cell r="C492">
            <v>2</v>
          </cell>
          <cell r="D492">
            <v>57</v>
          </cell>
          <cell r="E492">
            <v>57</v>
          </cell>
        </row>
        <row r="493">
          <cell r="A493" t="str">
            <v>45604149</v>
          </cell>
          <cell r="B493" t="str">
            <v>ООО ТЕХКОМПЛЕКТСЕРВИС</v>
          </cell>
          <cell r="C493">
            <v>65</v>
          </cell>
          <cell r="D493">
            <v>1</v>
          </cell>
          <cell r="E493">
            <v>1</v>
          </cell>
        </row>
        <row r="494">
          <cell r="A494" t="str">
            <v>45625697</v>
          </cell>
          <cell r="B494" t="str">
            <v>ООО ПКФ"УРАЛ-МАРКЕТ"</v>
          </cell>
          <cell r="C494">
            <v>1</v>
          </cell>
          <cell r="D494">
            <v>10</v>
          </cell>
          <cell r="E494">
            <v>10</v>
          </cell>
        </row>
        <row r="495">
          <cell r="A495" t="str">
            <v>45639231</v>
          </cell>
          <cell r="B495" t="str">
            <v>ЗАО "УРАЛЬСКИЙ КООРДИНАЦИОННЫЙ ТРАНСПОРТНЫЙ ЦЕНТР"</v>
          </cell>
          <cell r="C495">
            <v>36</v>
          </cell>
          <cell r="D495">
            <v>111</v>
          </cell>
          <cell r="E495">
            <v>111</v>
          </cell>
        </row>
        <row r="496">
          <cell r="A496" t="str">
            <v>45642440</v>
          </cell>
          <cell r="B496" t="str">
            <v>ООО "МАЛАХИТ-II"</v>
          </cell>
          <cell r="C496">
            <v>1</v>
          </cell>
          <cell r="D496">
            <v>36</v>
          </cell>
        </row>
        <row r="497">
          <cell r="A497" t="str">
            <v>45652757</v>
          </cell>
          <cell r="B497" t="str">
            <v>ЗАО "СТАЛЬОПТОРГ"</v>
          </cell>
          <cell r="C497">
            <v>270</v>
          </cell>
          <cell r="D497">
            <v>270</v>
          </cell>
          <cell r="E497">
            <v>270</v>
          </cell>
        </row>
        <row r="498">
          <cell r="A498" t="str">
            <v>45653662</v>
          </cell>
          <cell r="B498" t="str">
            <v>ЗАО "МАГЧЕРМЕТ"</v>
          </cell>
          <cell r="C498">
            <v>1</v>
          </cell>
          <cell r="D498">
            <v>150</v>
          </cell>
          <cell r="E498">
            <v>150</v>
          </cell>
        </row>
        <row r="499">
          <cell r="A499" t="str">
            <v>45717043</v>
          </cell>
          <cell r="B499" t="str">
            <v>ОАО "АТО"ОГО"</v>
          </cell>
          <cell r="C499">
            <v>109</v>
          </cell>
        </row>
        <row r="500">
          <cell r="A500" t="str">
            <v>45784217</v>
          </cell>
          <cell r="B500" t="str">
            <v>КФ ЗАО "КЯЛЯЙ ИР ТИЛТАЙ"</v>
          </cell>
          <cell r="C500">
            <v>0</v>
          </cell>
          <cell r="D500">
            <v>1</v>
          </cell>
          <cell r="E500">
            <v>1</v>
          </cell>
        </row>
        <row r="501">
          <cell r="A501" t="str">
            <v>45809957</v>
          </cell>
          <cell r="B501" t="str">
            <v>ООО "ПОСАД"</v>
          </cell>
          <cell r="C501">
            <v>1153</v>
          </cell>
        </row>
        <row r="502">
          <cell r="A502" t="str">
            <v>45813806</v>
          </cell>
          <cell r="B502" t="str">
            <v>ЗАО "ПРОМТЕХКОМПЛЕКТ"</v>
          </cell>
          <cell r="C502">
            <v>1</v>
          </cell>
          <cell r="D502">
            <v>31</v>
          </cell>
          <cell r="E502">
            <v>31</v>
          </cell>
        </row>
        <row r="503">
          <cell r="A503" t="str">
            <v>45815509</v>
          </cell>
          <cell r="B503" t="str">
            <v>ЗАО "ЭНЕРГОСНАБСЕРВИС"</v>
          </cell>
          <cell r="C503">
            <v>62</v>
          </cell>
        </row>
        <row r="504">
          <cell r="A504" t="str">
            <v>45844379</v>
          </cell>
          <cell r="B504" t="str">
            <v>ООО "БМЗ - З-Д ТЕПЛОВОЗНЫХ ДИЗЕЛЕЙ"</v>
          </cell>
          <cell r="C504">
            <v>3</v>
          </cell>
        </row>
        <row r="505">
          <cell r="A505" t="str">
            <v>45845093</v>
          </cell>
          <cell r="B505" t="str">
            <v>ЗАО "ВТЗ-МОСКВА"</v>
          </cell>
          <cell r="C505">
            <v>20804</v>
          </cell>
          <cell r="D505">
            <v>33</v>
          </cell>
          <cell r="E505">
            <v>33</v>
          </cell>
        </row>
        <row r="506">
          <cell r="A506" t="str">
            <v>45848905</v>
          </cell>
          <cell r="B506" t="str">
            <v>ЗАО "ПАРТИ"</v>
          </cell>
          <cell r="C506">
            <v>61</v>
          </cell>
        </row>
        <row r="507">
          <cell r="A507" t="str">
            <v>45907565</v>
          </cell>
          <cell r="B507" t="str">
            <v>ООО "КОМПАНИЯ ЭЛИКОН" ("ELICON Co.Ltd")</v>
          </cell>
          <cell r="C507">
            <v>8</v>
          </cell>
        </row>
        <row r="508">
          <cell r="A508" t="str">
            <v>45950207</v>
          </cell>
          <cell r="B508" t="str">
            <v>ЗАО "ЛАНДИА-М"</v>
          </cell>
          <cell r="C508">
            <v>1</v>
          </cell>
          <cell r="D508">
            <v>61</v>
          </cell>
          <cell r="E508">
            <v>61</v>
          </cell>
        </row>
        <row r="509">
          <cell r="A509" t="str">
            <v>45990081</v>
          </cell>
          <cell r="B509" t="str">
            <v>ЗАО "ЗАВОД "КРАСНЫЙ МОЛОТ"</v>
          </cell>
          <cell r="C509">
            <v>0</v>
          </cell>
        </row>
        <row r="510">
          <cell r="A510" t="str">
            <v>45998160</v>
          </cell>
          <cell r="B510" t="str">
            <v>ТИХОРЕЦКОЕ РАЙОННОЕ УПРАВЛЕНИЕ МАГИСТРАЛЬНЫХ НЕФТЕПРОВОДОВ - Ф-Л ОАО "ЧЕРНОМОРСК</v>
          </cell>
          <cell r="C510">
            <v>11</v>
          </cell>
        </row>
        <row r="511">
          <cell r="A511" t="str">
            <v>46020663</v>
          </cell>
          <cell r="B511" t="str">
            <v>ООО "ПТП ЭНЕРГОХИМРЕМОНТ"</v>
          </cell>
          <cell r="C511">
            <v>181</v>
          </cell>
          <cell r="D511">
            <v>181</v>
          </cell>
          <cell r="E511">
            <v>1</v>
          </cell>
        </row>
        <row r="512">
          <cell r="A512" t="str">
            <v>46038545</v>
          </cell>
          <cell r="B512" t="str">
            <v>ООО "ДАФ"</v>
          </cell>
          <cell r="C512">
            <v>65</v>
          </cell>
          <cell r="D512">
            <v>65</v>
          </cell>
          <cell r="E512">
            <v>65</v>
          </cell>
        </row>
        <row r="513">
          <cell r="A513" t="str">
            <v>46044936</v>
          </cell>
          <cell r="B513" t="str">
            <v>ЗАО "ЭНЕРГО-ОЙЛ"</v>
          </cell>
          <cell r="C513">
            <v>91</v>
          </cell>
          <cell r="D513">
            <v>29</v>
          </cell>
          <cell r="E513">
            <v>29</v>
          </cell>
        </row>
        <row r="514">
          <cell r="A514" t="str">
            <v>46057873</v>
          </cell>
          <cell r="B514" t="str">
            <v>ЗАО"ЦАРИЦЫНПРОМСВЯЗЬ"</v>
          </cell>
          <cell r="C514">
            <v>0</v>
          </cell>
          <cell r="D514">
            <v>33</v>
          </cell>
          <cell r="E514">
            <v>33</v>
          </cell>
        </row>
        <row r="515">
          <cell r="A515" t="str">
            <v>46142113</v>
          </cell>
          <cell r="B515" t="str">
            <v>ООО "КОРПОРАЦИЯ ТРУБОМЕТАЛЛОИМПЭКС"</v>
          </cell>
          <cell r="C515">
            <v>0</v>
          </cell>
          <cell r="D515">
            <v>517</v>
          </cell>
        </row>
        <row r="516">
          <cell r="A516" t="str">
            <v>46246663</v>
          </cell>
          <cell r="B516" t="str">
            <v>ЗАО "ЭКОНОМИКО-ФИНАНСОВАЯ ЭНЕРГЕТИЧЕСКО-СТРОИТЕЛЬНАЯ КОРПОРАЦИЯ"</v>
          </cell>
          <cell r="C516">
            <v>11</v>
          </cell>
          <cell r="D516">
            <v>11</v>
          </cell>
          <cell r="E516">
            <v>11</v>
          </cell>
        </row>
        <row r="517">
          <cell r="A517" t="str">
            <v>46370191</v>
          </cell>
          <cell r="B517" t="str">
            <v>ЗАО ТРУБОТРЕЙД</v>
          </cell>
          <cell r="C517">
            <v>41</v>
          </cell>
          <cell r="D517">
            <v>0</v>
          </cell>
          <cell r="E517">
            <v>0</v>
          </cell>
        </row>
        <row r="518">
          <cell r="A518" t="str">
            <v>46462697</v>
          </cell>
          <cell r="B518" t="str">
            <v>ООО "АНГЕТЕКС"</v>
          </cell>
          <cell r="C518">
            <v>0</v>
          </cell>
          <cell r="D518">
            <v>0</v>
          </cell>
          <cell r="E518">
            <v>0</v>
          </cell>
        </row>
        <row r="519">
          <cell r="A519" t="str">
            <v>46496822</v>
          </cell>
          <cell r="B519" t="str">
            <v>ООО "ФИРМА ТРАНС  ЭКСПО"</v>
          </cell>
          <cell r="C519">
            <v>0</v>
          </cell>
          <cell r="D519">
            <v>0</v>
          </cell>
          <cell r="E519">
            <v>0</v>
          </cell>
        </row>
        <row r="520">
          <cell r="A520" t="str">
            <v>46529272</v>
          </cell>
          <cell r="B520" t="str">
            <v>ЗАО "РИВЕРТЕХ/RIVERTECH"</v>
          </cell>
          <cell r="C520">
            <v>0</v>
          </cell>
        </row>
        <row r="521">
          <cell r="A521" t="str">
            <v>46586560</v>
          </cell>
          <cell r="B521" t="str">
            <v>ООО"СЭГАС-КУЗРОБОТ"</v>
          </cell>
          <cell r="C521">
            <v>119</v>
          </cell>
        </row>
        <row r="522">
          <cell r="A522" t="str">
            <v>46649585</v>
          </cell>
          <cell r="B522" t="str">
            <v>ООО "ДЕЛОВОЙ ДОМ "УРАЛ"                                                     3446</v>
          </cell>
          <cell r="C522">
            <v>0</v>
          </cell>
          <cell r="D522">
            <v>1</v>
          </cell>
          <cell r="E522">
            <v>1</v>
          </cell>
        </row>
        <row r="523">
          <cell r="A523" t="str">
            <v>46659323</v>
          </cell>
          <cell r="B523" t="str">
            <v>ООО "АГРОТЕХНИКА"</v>
          </cell>
          <cell r="C523">
            <v>29</v>
          </cell>
          <cell r="D523">
            <v>29</v>
          </cell>
          <cell r="E523">
            <v>29</v>
          </cell>
        </row>
        <row r="524">
          <cell r="A524" t="str">
            <v>46664107</v>
          </cell>
          <cell r="B524" t="str">
            <v>ООО"ИМПЕР-ПРОДУКТ"</v>
          </cell>
          <cell r="C524">
            <v>107</v>
          </cell>
          <cell r="D524">
            <v>0</v>
          </cell>
          <cell r="E524">
            <v>0</v>
          </cell>
        </row>
        <row r="525">
          <cell r="A525" t="str">
            <v>46740417</v>
          </cell>
          <cell r="B525" t="str">
            <v>ЗАО "СЕВЕРНОЕ"</v>
          </cell>
          <cell r="C525">
            <v>157</v>
          </cell>
        </row>
        <row r="526">
          <cell r="A526" t="str">
            <v>46816348</v>
          </cell>
          <cell r="B526" t="str">
            <v>ЗАО "КЛЭРИС"</v>
          </cell>
          <cell r="C526">
            <v>0</v>
          </cell>
          <cell r="D526">
            <v>0</v>
          </cell>
          <cell r="E526">
            <v>0</v>
          </cell>
        </row>
        <row r="527">
          <cell r="A527" t="str">
            <v>46847351</v>
          </cell>
          <cell r="B527" t="str">
            <v>ЗАО "ПАКЭНСО"</v>
          </cell>
          <cell r="C527">
            <v>0</v>
          </cell>
          <cell r="D527">
            <v>0</v>
          </cell>
          <cell r="E527">
            <v>0</v>
          </cell>
        </row>
        <row r="528">
          <cell r="A528" t="str">
            <v>46861078</v>
          </cell>
          <cell r="B528" t="str">
            <v>ООО "ЭКСПОРЕСУРС"</v>
          </cell>
          <cell r="C528">
            <v>0</v>
          </cell>
          <cell r="D528">
            <v>0</v>
          </cell>
          <cell r="E528">
            <v>0</v>
          </cell>
        </row>
        <row r="529">
          <cell r="A529" t="str">
            <v>46895203</v>
          </cell>
          <cell r="B529" t="str">
            <v>ООО "М.Т.ТЕХНО ПЛЮС"</v>
          </cell>
          <cell r="C529">
            <v>21</v>
          </cell>
        </row>
        <row r="530">
          <cell r="A530" t="str">
            <v>46913177</v>
          </cell>
          <cell r="B530" t="str">
            <v>ЗАО Т.Д."ЭНЕРГОПЕРЕТОК" ПО ПОРУЧЕНИЮ"ВО ТЕХНОПРОМЭКСПОРТ"</v>
          </cell>
          <cell r="C530">
            <v>48</v>
          </cell>
          <cell r="D530">
            <v>5</v>
          </cell>
          <cell r="E530">
            <v>5</v>
          </cell>
        </row>
        <row r="531">
          <cell r="A531" t="str">
            <v>46917264</v>
          </cell>
          <cell r="B531" t="str">
            <v>ООО "КОМПАНИЯ "МАРА"</v>
          </cell>
          <cell r="C531">
            <v>0</v>
          </cell>
          <cell r="D531">
            <v>0</v>
          </cell>
          <cell r="E531">
            <v>0</v>
          </cell>
        </row>
        <row r="532">
          <cell r="A532" t="str">
            <v>46928500</v>
          </cell>
          <cell r="B532" t="str">
            <v>ЗАО "АЛСАНТЕ"</v>
          </cell>
          <cell r="C532">
            <v>0</v>
          </cell>
          <cell r="D532">
            <v>26</v>
          </cell>
          <cell r="E532">
            <v>26</v>
          </cell>
        </row>
        <row r="533">
          <cell r="A533" t="str">
            <v>46930253</v>
          </cell>
          <cell r="B533" t="str">
            <v>ООО "ЛОТТА СПБ"</v>
          </cell>
          <cell r="C533">
            <v>10</v>
          </cell>
        </row>
        <row r="534">
          <cell r="A534" t="str">
            <v>46936572</v>
          </cell>
          <cell r="B534" t="str">
            <v>ООО "АВАНТ"</v>
          </cell>
          <cell r="C534">
            <v>84</v>
          </cell>
        </row>
        <row r="535">
          <cell r="A535" t="str">
            <v>46956206</v>
          </cell>
          <cell r="B535" t="str">
            <v>ОБЩЕСТВЕННАЯ ОРГАНИЗАЦИЯ ОБЩЕСТВО ВЗАИМОПОМОЩИ ИНВАЛИДОВ</v>
          </cell>
          <cell r="C535">
            <v>24</v>
          </cell>
          <cell r="D535">
            <v>13</v>
          </cell>
          <cell r="E535">
            <v>13</v>
          </cell>
        </row>
        <row r="536">
          <cell r="A536" t="str">
            <v>46968787</v>
          </cell>
          <cell r="B536" t="str">
            <v>ЗАО НПФ "БИТЛАЙН"</v>
          </cell>
          <cell r="C536">
            <v>50</v>
          </cell>
        </row>
        <row r="537">
          <cell r="A537" t="str">
            <v>47100074</v>
          </cell>
          <cell r="B537" t="str">
            <v>ФИЛИАЛ ОАО ТФК КАМАЗ</v>
          </cell>
          <cell r="C537">
            <v>0</v>
          </cell>
          <cell r="D537">
            <v>0</v>
          </cell>
          <cell r="E537">
            <v>0</v>
          </cell>
        </row>
        <row r="538">
          <cell r="A538" t="str">
            <v>47103150</v>
          </cell>
          <cell r="B538" t="str">
            <v>ООО "БАРС-СЕРВИС"</v>
          </cell>
          <cell r="C538">
            <v>221</v>
          </cell>
        </row>
        <row r="539">
          <cell r="A539" t="str">
            <v>47164393</v>
          </cell>
          <cell r="B539" t="str">
            <v>ООО"МАКТАР"</v>
          </cell>
          <cell r="C539">
            <v>0</v>
          </cell>
          <cell r="D539">
            <v>0</v>
          </cell>
          <cell r="E539">
            <v>0</v>
          </cell>
        </row>
        <row r="540">
          <cell r="A540" t="str">
            <v>47211164</v>
          </cell>
          <cell r="B540" t="str">
            <v>ООО"МЕТАЛЛОКОНСТРУКЦИЯ"</v>
          </cell>
          <cell r="C540">
            <v>1</v>
          </cell>
          <cell r="D540">
            <v>0</v>
          </cell>
          <cell r="E540">
            <v>0</v>
          </cell>
        </row>
        <row r="541">
          <cell r="A541" t="str">
            <v>47294836</v>
          </cell>
          <cell r="B541" t="str">
            <v>ООО "РЕММОНТАЖКОМПЛЕКТ"</v>
          </cell>
          <cell r="C541">
            <v>0</v>
          </cell>
          <cell r="D541">
            <v>130</v>
          </cell>
          <cell r="E541">
            <v>130</v>
          </cell>
        </row>
        <row r="542">
          <cell r="A542" t="str">
            <v>47295184</v>
          </cell>
          <cell r="B542" t="str">
            <v>ЗАО"НПКО МЕТАЛЛОТОРГ"</v>
          </cell>
          <cell r="C542">
            <v>3</v>
          </cell>
        </row>
        <row r="543">
          <cell r="A543" t="str">
            <v>47297390</v>
          </cell>
          <cell r="B543" t="str">
            <v>ООО "АНЛЕГЕР"</v>
          </cell>
          <cell r="C543">
            <v>4</v>
          </cell>
          <cell r="D543">
            <v>4</v>
          </cell>
          <cell r="E543">
            <v>4</v>
          </cell>
        </row>
        <row r="544">
          <cell r="A544" t="str">
            <v>47308219</v>
          </cell>
          <cell r="B544" t="str">
            <v>ООО "АЛЬХЕНА-А"</v>
          </cell>
          <cell r="C544">
            <v>0</v>
          </cell>
          <cell r="D544">
            <v>60</v>
          </cell>
          <cell r="E544">
            <v>60</v>
          </cell>
        </row>
        <row r="545">
          <cell r="A545" t="str">
            <v>47345152</v>
          </cell>
          <cell r="B545" t="str">
            <v>ЗАО ТД "МОВЕН"</v>
          </cell>
          <cell r="C545">
            <v>28</v>
          </cell>
          <cell r="D545">
            <v>28</v>
          </cell>
          <cell r="E545">
            <v>194</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row>
        <row r="547">
          <cell r="A547" t="str">
            <v>47469402</v>
          </cell>
          <cell r="B547" t="str">
            <v>ООО "АВИАКОМПАНИЯ "ПИЛОТ ИНТЕРНЭШНЛ"</v>
          </cell>
          <cell r="C547">
            <v>0</v>
          </cell>
        </row>
        <row r="548">
          <cell r="A548" t="str">
            <v>47472841</v>
          </cell>
          <cell r="B548" t="str">
            <v>ООО КОРПОРАЦИЯ АК "ЭЛЕКТРОСЕВКАВМОНТАЖ"</v>
          </cell>
          <cell r="C548">
            <v>0</v>
          </cell>
          <cell r="D548">
            <v>0</v>
          </cell>
          <cell r="E548">
            <v>0</v>
          </cell>
        </row>
        <row r="549">
          <cell r="A549" t="str">
            <v>47473220</v>
          </cell>
          <cell r="B549" t="str">
            <v>ООО "ФИРМА "СИСТЕМ ГИДРООБОРУДОВАНИЯ"</v>
          </cell>
          <cell r="C549">
            <v>20</v>
          </cell>
          <cell r="D549">
            <v>20</v>
          </cell>
          <cell r="E549">
            <v>20</v>
          </cell>
        </row>
        <row r="550">
          <cell r="A550" t="str">
            <v>47482087</v>
          </cell>
          <cell r="B550" t="str">
            <v>"ЛАДА-ЭКСПРЕСС" ООО</v>
          </cell>
          <cell r="C550">
            <v>3</v>
          </cell>
          <cell r="D550">
            <v>0</v>
          </cell>
          <cell r="E550">
            <v>0</v>
          </cell>
        </row>
        <row r="551">
          <cell r="A551" t="str">
            <v>47509314</v>
          </cell>
          <cell r="B551" t="str">
            <v>ООО ПКП "АГРОСОЮЗ ОФИЦЕРОВ ЗАПАСА"</v>
          </cell>
          <cell r="C551">
            <v>0</v>
          </cell>
          <cell r="D551">
            <v>55</v>
          </cell>
          <cell r="E551">
            <v>55</v>
          </cell>
        </row>
        <row r="552">
          <cell r="A552" t="str">
            <v>47515705</v>
          </cell>
          <cell r="B552" t="str">
            <v>ЗАО "ЭЛРОС-СИБИРЬ"</v>
          </cell>
          <cell r="C552">
            <v>35</v>
          </cell>
          <cell r="D552">
            <v>146</v>
          </cell>
          <cell r="E552">
            <v>146</v>
          </cell>
        </row>
        <row r="553">
          <cell r="A553" t="str">
            <v>47520445</v>
          </cell>
          <cell r="B553" t="str">
            <v>ЗАО "ЮНИОН-Т"</v>
          </cell>
          <cell r="C553">
            <v>55</v>
          </cell>
          <cell r="D553">
            <v>55</v>
          </cell>
          <cell r="E553">
            <v>55</v>
          </cell>
        </row>
        <row r="554">
          <cell r="A554" t="str">
            <v>47534524</v>
          </cell>
          <cell r="B554" t="str">
            <v>ООО"ТРИАДА-АВТО"</v>
          </cell>
          <cell r="C554">
            <v>0</v>
          </cell>
          <cell r="D554">
            <v>0</v>
          </cell>
          <cell r="E554">
            <v>0</v>
          </cell>
        </row>
        <row r="555">
          <cell r="A555" t="str">
            <v>47536251</v>
          </cell>
          <cell r="B555" t="str">
            <v>ООО"ДИАСТАТ"</v>
          </cell>
          <cell r="C555">
            <v>6</v>
          </cell>
        </row>
        <row r="556">
          <cell r="A556" t="str">
            <v>47738316</v>
          </cell>
          <cell r="B556" t="str">
            <v>ООО "МЕРИДИАН-98"</v>
          </cell>
          <cell r="C556">
            <v>0</v>
          </cell>
          <cell r="D556">
            <v>106</v>
          </cell>
          <cell r="E556">
            <v>106</v>
          </cell>
        </row>
        <row r="557">
          <cell r="A557" t="str">
            <v>47796934</v>
          </cell>
          <cell r="B557" t="str">
            <v>ООО "ТОРГОВОЕ ПРЕДСТАВИТЕЛЬСТВО ХЛФ"</v>
          </cell>
          <cell r="C557">
            <v>20</v>
          </cell>
          <cell r="D557">
            <v>20</v>
          </cell>
          <cell r="E557">
            <v>20</v>
          </cell>
        </row>
        <row r="558">
          <cell r="A558" t="str">
            <v>47809950</v>
          </cell>
          <cell r="B558" t="str">
            <v>АРИАНА ООО</v>
          </cell>
          <cell r="C558">
            <v>152</v>
          </cell>
        </row>
        <row r="559">
          <cell r="A559" t="str">
            <v>48009341</v>
          </cell>
          <cell r="B559" t="str">
            <v>ЗАО"НПП"КЛАПАН"</v>
          </cell>
          <cell r="C559">
            <v>0</v>
          </cell>
          <cell r="D559">
            <v>30</v>
          </cell>
        </row>
        <row r="560">
          <cell r="A560" t="str">
            <v>48025179</v>
          </cell>
          <cell r="B560" t="str">
            <v>ООО "ГОРНЯКЭКСПОРТ"</v>
          </cell>
          <cell r="C560">
            <v>59</v>
          </cell>
        </row>
        <row r="561">
          <cell r="A561" t="str">
            <v>48052680</v>
          </cell>
          <cell r="B561" t="str">
            <v>ООО "МЕТАЛЛХИМСНАБ"</v>
          </cell>
          <cell r="C561">
            <v>20</v>
          </cell>
          <cell r="D561">
            <v>0</v>
          </cell>
          <cell r="E561">
            <v>0</v>
          </cell>
        </row>
        <row r="562">
          <cell r="A562" t="str">
            <v>48061330</v>
          </cell>
          <cell r="B562" t="str">
            <v>ОАО "ПРОИЗВОДСТВЕННОЕ ОБ'ЕДИНЕНИЕ ВОЛЖСКИЙ ТРУБНЫЙ ЗАВОД"</v>
          </cell>
          <cell r="C562">
            <v>6159</v>
          </cell>
          <cell r="D562">
            <v>115</v>
          </cell>
          <cell r="E562">
            <v>14</v>
          </cell>
        </row>
        <row r="563">
          <cell r="A563" t="str">
            <v>48091928</v>
          </cell>
          <cell r="B563" t="str">
            <v>ЗАО " САМАРАКАБЕЛЬ "</v>
          </cell>
          <cell r="C563">
            <v>10</v>
          </cell>
        </row>
        <row r="564">
          <cell r="A564" t="str">
            <v>48096363</v>
          </cell>
          <cell r="B564" t="str">
            <v>ООО"АСТРО-ЛИЗИНГ"</v>
          </cell>
          <cell r="C564">
            <v>8</v>
          </cell>
          <cell r="D564">
            <v>8</v>
          </cell>
          <cell r="E564">
            <v>8</v>
          </cell>
        </row>
        <row r="565">
          <cell r="A565" t="str">
            <v>48223086</v>
          </cell>
          <cell r="B565" t="str">
            <v>"ПКП ТЕХПРОМ" ООО</v>
          </cell>
          <cell r="C565">
            <v>0</v>
          </cell>
          <cell r="D565">
            <v>0</v>
          </cell>
          <cell r="E565">
            <v>0</v>
          </cell>
        </row>
        <row r="566">
          <cell r="A566" t="str">
            <v>48333159</v>
          </cell>
          <cell r="B566" t="str">
            <v>ЗАО "МЕТАЛЛОПТ"</v>
          </cell>
          <cell r="C566">
            <v>177</v>
          </cell>
          <cell r="D566">
            <v>0</v>
          </cell>
          <cell r="E566">
            <v>21</v>
          </cell>
        </row>
        <row r="567">
          <cell r="A567" t="str">
            <v>48333165</v>
          </cell>
          <cell r="B567" t="str">
            <v>ЗАО "ЭЛИСТА-СТАЛЬПРОМ"</v>
          </cell>
          <cell r="C567">
            <v>60</v>
          </cell>
          <cell r="D567">
            <v>0</v>
          </cell>
          <cell r="E567">
            <v>0</v>
          </cell>
        </row>
        <row r="568">
          <cell r="A568" t="str">
            <v>48343850</v>
          </cell>
          <cell r="B568" t="str">
            <v>ОБЩЕСТВО С ОГРАНИЧЕННОЙ ОТВЕТСТВЕННОСТЬЮ "ТАЙПАН"</v>
          </cell>
          <cell r="C568">
            <v>0</v>
          </cell>
        </row>
        <row r="569">
          <cell r="A569" t="str">
            <v>48571054</v>
          </cell>
          <cell r="B569" t="str">
            <v>ООО "ФАНКО"                                                                 3309</v>
          </cell>
          <cell r="C569">
            <v>200</v>
          </cell>
          <cell r="D569">
            <v>0</v>
          </cell>
          <cell r="E569">
            <v>0</v>
          </cell>
        </row>
        <row r="570">
          <cell r="A570" t="str">
            <v>48574644</v>
          </cell>
          <cell r="B570" t="str">
            <v>ООО "УРАЛОПТВНЕШТОРГ"</v>
          </cell>
          <cell r="C570">
            <v>138</v>
          </cell>
          <cell r="D570">
            <v>0</v>
          </cell>
          <cell r="E570">
            <v>0</v>
          </cell>
        </row>
        <row r="571">
          <cell r="A571" t="str">
            <v>48578062</v>
          </cell>
          <cell r="B571" t="str">
            <v>ООО "СУЗМК-ЭНЕРГО"</v>
          </cell>
          <cell r="C571">
            <v>6</v>
          </cell>
          <cell r="D571">
            <v>0</v>
          </cell>
          <cell r="E571">
            <v>0</v>
          </cell>
        </row>
        <row r="572">
          <cell r="A572" t="str">
            <v>48586877</v>
          </cell>
          <cell r="B572" t="str">
            <v>ООО "АГРОПРОМ"</v>
          </cell>
          <cell r="C572">
            <v>174</v>
          </cell>
        </row>
        <row r="573">
          <cell r="A573" t="str">
            <v>48805138</v>
          </cell>
          <cell r="B573" t="str">
            <v>ТОО "ФИРМА МИР"                         144007 МОСКОВСКАЯ ОБЛ.,Г.ЭЛЕКТРОСТАЛЬ,</v>
          </cell>
          <cell r="C573">
            <v>20</v>
          </cell>
        </row>
        <row r="574">
          <cell r="A574" t="str">
            <v>48936780</v>
          </cell>
          <cell r="B574" t="str">
            <v>ООО "ДИА-ГЛОРИЯ"</v>
          </cell>
          <cell r="C574">
            <v>0</v>
          </cell>
          <cell r="D574">
            <v>20</v>
          </cell>
          <cell r="E574">
            <v>20</v>
          </cell>
        </row>
        <row r="575">
          <cell r="A575" t="str">
            <v>48983845</v>
          </cell>
          <cell r="B575" t="str">
            <v>CТPОЙПЛОЩАДКА"ТPАНСПОPТНЫЙ И КОММЕPЧЕСКИЙ ЦЕНТP" *F7833013007</v>
          </cell>
          <cell r="C575">
            <v>0</v>
          </cell>
          <cell r="D575">
            <v>0</v>
          </cell>
          <cell r="E575">
            <v>0</v>
          </cell>
        </row>
        <row r="576">
          <cell r="A576" t="str">
            <v>48993602</v>
          </cell>
          <cell r="B576" t="str">
            <v>ООО"БАЛТИЙСКАЯ ГАВАНЬ"</v>
          </cell>
          <cell r="C576">
            <v>20</v>
          </cell>
          <cell r="D576">
            <v>4</v>
          </cell>
          <cell r="E576">
            <v>4</v>
          </cell>
        </row>
        <row r="577">
          <cell r="A577" t="str">
            <v>49000810</v>
          </cell>
          <cell r="B577" t="str">
            <v>ООО"МЕТСТАР"</v>
          </cell>
          <cell r="C577">
            <v>0</v>
          </cell>
          <cell r="D577">
            <v>126</v>
          </cell>
          <cell r="E577">
            <v>126</v>
          </cell>
        </row>
        <row r="578">
          <cell r="A578" t="str">
            <v>49084310</v>
          </cell>
          <cell r="B578" t="str">
            <v>ООО"ТОРГОВЫЙ ДОМ ГЕОИНТЕХ"</v>
          </cell>
          <cell r="C578">
            <v>0</v>
          </cell>
          <cell r="D578">
            <v>226</v>
          </cell>
          <cell r="E578">
            <v>226</v>
          </cell>
        </row>
        <row r="579">
          <cell r="A579" t="str">
            <v>49103450</v>
          </cell>
          <cell r="B579" t="str">
            <v>ЗАО"СВЯЗЬИНФОРМКОМПЛЕКТ"</v>
          </cell>
          <cell r="C579">
            <v>9</v>
          </cell>
          <cell r="D579">
            <v>21</v>
          </cell>
          <cell r="E579">
            <v>21</v>
          </cell>
        </row>
        <row r="580">
          <cell r="A580" t="str">
            <v>49358061</v>
          </cell>
          <cell r="B580" t="str">
            <v>ООО "ЛЕРТОН"</v>
          </cell>
          <cell r="C580">
            <v>66</v>
          </cell>
          <cell r="D580">
            <v>0</v>
          </cell>
          <cell r="E580">
            <v>0</v>
          </cell>
        </row>
        <row r="581">
          <cell r="A581" t="str">
            <v>49538662</v>
          </cell>
          <cell r="B581" t="str">
            <v>ООО "УРАЛПРОМЭКС"                                                           3599</v>
          </cell>
          <cell r="C581">
            <v>40</v>
          </cell>
          <cell r="D581">
            <v>0</v>
          </cell>
          <cell r="E581">
            <v>0</v>
          </cell>
        </row>
        <row r="582">
          <cell r="A582" t="str">
            <v>49551711</v>
          </cell>
          <cell r="B582" t="str">
            <v>ООО "РЭО"(РЕГИОНАЛЬНОЕ ЭКОНОМИЧЕСКОЕ ОБЪЕДИНЕНИЕ)                           3608</v>
          </cell>
          <cell r="C582">
            <v>55</v>
          </cell>
          <cell r="D582">
            <v>0</v>
          </cell>
          <cell r="E582">
            <v>0</v>
          </cell>
        </row>
        <row r="583">
          <cell r="A583" t="str">
            <v>49728204</v>
          </cell>
          <cell r="B583" t="str">
            <v>ООО"УСПЕХ-98"</v>
          </cell>
          <cell r="C583">
            <v>0</v>
          </cell>
          <cell r="D583">
            <v>0</v>
          </cell>
          <cell r="E583">
            <v>0</v>
          </cell>
        </row>
        <row r="584">
          <cell r="A584" t="str">
            <v>80398672</v>
          </cell>
          <cell r="B584" t="str">
            <v>ВРОНСКИЙ ВИТАЛИЙ ГЕННАДЬЕВИЧ, 692060,</v>
          </cell>
          <cell r="C584">
            <v>37</v>
          </cell>
          <cell r="D584">
            <v>37</v>
          </cell>
          <cell r="E584">
            <v>92</v>
          </cell>
        </row>
        <row r="585">
          <cell r="A585" t="str">
            <v>80479488</v>
          </cell>
          <cell r="B585" t="str">
            <v>ЛЕМЕШКО ИГОРЬ ВЛАДИМИРОВИЧ</v>
          </cell>
          <cell r="C585">
            <v>965</v>
          </cell>
        </row>
        <row r="586">
          <cell r="A586" t="str">
            <v>80578227</v>
          </cell>
          <cell r="B586" t="str">
            <v>ЧП ФИСЕНКО ПАВЕЛ ВИКТОРОВИЧ</v>
          </cell>
          <cell r="C586">
            <v>19</v>
          </cell>
        </row>
        <row r="587">
          <cell r="A587" t="str">
            <v>80578894</v>
          </cell>
          <cell r="B587" t="str">
            <v>ПАВЛЮК СЕРГЕЙ ДМИТРИЕВИЧ</v>
          </cell>
          <cell r="C587">
            <v>56</v>
          </cell>
          <cell r="D587">
            <v>56</v>
          </cell>
          <cell r="E587">
            <v>56</v>
          </cell>
        </row>
        <row r="588">
          <cell r="A588" t="str">
            <v>80685934</v>
          </cell>
          <cell r="B588" t="str">
            <v>ЧП КАРАСЕВ А.Н.</v>
          </cell>
          <cell r="C588">
            <v>0</v>
          </cell>
          <cell r="D588">
            <v>37</v>
          </cell>
          <cell r="E588">
            <v>37</v>
          </cell>
        </row>
        <row r="589">
          <cell r="A589" t="str">
            <v>81629599</v>
          </cell>
          <cell r="B589" t="str">
            <v>ПРЕД-ЛЬ ДАНИЛЬЧЕНКО ВИТАЛИЙ ГРИГОРЬЕВИЧ СВ-ВО N31 ОТ06.03.96 ВЫДАНО КОКСОВСКОЙ А</v>
          </cell>
          <cell r="C589">
            <v>0</v>
          </cell>
          <cell r="D589">
            <v>15</v>
          </cell>
        </row>
        <row r="590">
          <cell r="A590" t="str">
            <v>81742798</v>
          </cell>
          <cell r="B590" t="str">
            <v>ПРЕДПРИНИМАТЕЛЬ ТАДЕР И.З.</v>
          </cell>
          <cell r="C590">
            <v>10</v>
          </cell>
          <cell r="D590">
            <v>2</v>
          </cell>
          <cell r="E590">
            <v>2</v>
          </cell>
        </row>
        <row r="591">
          <cell r="A591" t="str">
            <v>82628700</v>
          </cell>
          <cell r="B591" t="str">
            <v>БАРТЕНЬЕВА ЕЛЕНА ВЛАДИМИРОВНА</v>
          </cell>
          <cell r="C591">
            <v>18</v>
          </cell>
          <cell r="D591">
            <v>18</v>
          </cell>
          <cell r="E591">
            <v>18</v>
          </cell>
        </row>
        <row r="592">
          <cell r="A592" t="str">
            <v>82816808</v>
          </cell>
          <cell r="B592" t="str">
            <v>СОЛОВЬЕВ Н.К.ЧАСТ.ПРЕДПРИН.С-ВО И №2963</v>
          </cell>
          <cell r="C592">
            <v>7</v>
          </cell>
          <cell r="D592">
            <v>0</v>
          </cell>
          <cell r="E592">
            <v>0</v>
          </cell>
        </row>
        <row r="593">
          <cell r="A593" t="str">
            <v>84329975</v>
          </cell>
          <cell r="B593" t="str">
            <v>ГУДЫКОВА ГАЛЬЯ АЙПЕРГЕНОВНА-ИНДИВИДУАЛЬНЫЙ ПРЕДПРИНИМАТЕЛЬ</v>
          </cell>
          <cell r="C593">
            <v>3</v>
          </cell>
          <cell r="D593">
            <v>6</v>
          </cell>
          <cell r="E593">
            <v>6</v>
          </cell>
        </row>
        <row r="594">
          <cell r="A594" t="str">
            <v>84583018</v>
          </cell>
          <cell r="B594" t="str">
            <v>ИНДИВИДУАЛЬНЫЙ ПРЕДПРИНИМАТЕЛЬ БРИСКИН ВАЛЕРИЙ МОИСЕЕВИЧ</v>
          </cell>
          <cell r="C594">
            <v>0</v>
          </cell>
          <cell r="D594">
            <v>0</v>
          </cell>
          <cell r="E594">
            <v>0</v>
          </cell>
        </row>
        <row r="595">
          <cell r="A595" t="str">
            <v>84714265</v>
          </cell>
          <cell r="B595" t="str">
            <v>КОНДРАТОВ СЕРГЕЙ ВАЛЕРЬЕВИЧ П-Т XI-ТО 632094 ОТ 09.01.87 СЛАВГ.ГОВД,СВ-ВО №3098</v>
          </cell>
          <cell r="C595">
            <v>0</v>
          </cell>
          <cell r="D595">
            <v>53</v>
          </cell>
          <cell r="E595">
            <v>53</v>
          </cell>
        </row>
        <row r="596">
          <cell r="A596" t="str">
            <v>84719245</v>
          </cell>
          <cell r="B596" t="str">
            <v>КАЛИМУЛЛИН РАЛИФ РАЛИФФОВИЧ,СВ.ПРЕДПРИН.№ 8870</v>
          </cell>
          <cell r="C596">
            <v>26</v>
          </cell>
          <cell r="D596">
            <v>0</v>
          </cell>
          <cell r="E596">
            <v>0</v>
          </cell>
        </row>
        <row r="597">
          <cell r="A597" t="str">
            <v>84766256</v>
          </cell>
          <cell r="B597" t="str">
            <v>ИП АЗОВ АРСЕН ЗАЛИКОЕВИЧ</v>
          </cell>
          <cell r="C597">
            <v>140</v>
          </cell>
          <cell r="D597">
            <v>140</v>
          </cell>
          <cell r="E597">
            <v>0</v>
          </cell>
        </row>
        <row r="598">
          <cell r="A598" t="str">
            <v>84953946</v>
          </cell>
          <cell r="B598" t="str">
            <v>ЧП ФОКИН ВЯЧЕСЛАВ НИКОЛАЕВИЧ</v>
          </cell>
          <cell r="C598">
            <v>0</v>
          </cell>
          <cell r="D598">
            <v>44</v>
          </cell>
          <cell r="E598">
            <v>44</v>
          </cell>
        </row>
        <row r="599">
          <cell r="A599" t="str">
            <v>85154549</v>
          </cell>
          <cell r="B599" t="str">
            <v>ЧП БАРЫШЕВ МИХАИЛ ЮРЬЕВИЧ</v>
          </cell>
          <cell r="C599">
            <v>0</v>
          </cell>
          <cell r="D599">
            <v>27</v>
          </cell>
          <cell r="E599">
            <v>27</v>
          </cell>
        </row>
        <row r="600">
          <cell r="A600" t="str">
            <v>85155342</v>
          </cell>
          <cell r="B600" t="str">
            <v>"ПБОЮЛ СМОЛИН Ю.А."</v>
          </cell>
          <cell r="C600">
            <v>120</v>
          </cell>
          <cell r="D600">
            <v>0</v>
          </cell>
        </row>
        <row r="601">
          <cell r="A601" t="str">
            <v>85164631</v>
          </cell>
          <cell r="B601" t="str">
            <v>ПБОЮЛ АДАМЯН Ю.У.</v>
          </cell>
          <cell r="C601">
            <v>15</v>
          </cell>
          <cell r="D601">
            <v>15</v>
          </cell>
          <cell r="E601">
            <v>15</v>
          </cell>
        </row>
        <row r="602">
          <cell r="A602" t="str">
            <v>86142726</v>
          </cell>
          <cell r="B602" t="str">
            <v>Ч.П.ВЫСОЦКИЙ НИКОЛАЙ ГРИГОРЬЕВИЧ П-Т I-МД N 646983 КЛИМОВСКИМ РОВД БРЯНСКАЯ ОБЛ.</v>
          </cell>
          <cell r="C602">
            <v>0</v>
          </cell>
        </row>
        <row r="603">
          <cell r="A603" t="str">
            <v>86395864</v>
          </cell>
          <cell r="B603" t="str">
            <v>ИЧП ГЕРАСИМОВ ВЯЧЕСЛАВ ПЕТРОВИЧ         СВ.478 ОТ 18.01.95Г. ПАСП.VII-ЖТ 633962</v>
          </cell>
          <cell r="C603">
            <v>0</v>
          </cell>
          <cell r="D603">
            <v>0</v>
          </cell>
          <cell r="E603">
            <v>0</v>
          </cell>
        </row>
        <row r="604">
          <cell r="A604" t="str">
            <v>87045161</v>
          </cell>
          <cell r="B604" t="str">
            <v>АЛЕШИН РОМАН ВИКТОРОВИЧ</v>
          </cell>
          <cell r="C604">
            <v>0</v>
          </cell>
          <cell r="D604">
            <v>12</v>
          </cell>
          <cell r="E604">
            <v>12</v>
          </cell>
        </row>
        <row r="605">
          <cell r="A605" t="str">
            <v>87101474</v>
          </cell>
          <cell r="B605" t="str">
            <v>БАЙКОВ АХАТ АСГАТОВИЧ</v>
          </cell>
          <cell r="C605">
            <v>0</v>
          </cell>
        </row>
        <row r="606">
          <cell r="A606" t="str">
            <v>87293410</v>
          </cell>
          <cell r="B606" t="str">
            <v>АБРАМОВ Г.И. ПАСПОРТ 18 97 019741</v>
          </cell>
          <cell r="C606">
            <v>83</v>
          </cell>
          <cell r="D606">
            <v>83</v>
          </cell>
          <cell r="E606">
            <v>0</v>
          </cell>
        </row>
        <row r="607">
          <cell r="A607" t="str">
            <v>88344032</v>
          </cell>
          <cell r="B607" t="str">
            <v>СОЛОМИН ГЕННАДИЙ ГЕННАДЬЕВИЧ</v>
          </cell>
          <cell r="C607">
            <v>7</v>
          </cell>
          <cell r="D607">
            <v>7</v>
          </cell>
          <cell r="E607">
            <v>7</v>
          </cell>
        </row>
        <row r="608">
          <cell r="A608" t="str">
            <v>А0054840</v>
          </cell>
          <cell r="B608" t="str">
            <v>ПР-ВО А/К ДЕЛЬТА ЭР ЛАЙНЗ</v>
          </cell>
          <cell r="C608">
            <v>0</v>
          </cell>
          <cell r="D608">
            <v>0</v>
          </cell>
          <cell r="E608">
            <v>0</v>
          </cell>
        </row>
      </sheetData>
      <sheetData sheetId="6" refreshError="1">
        <row r="1">
          <cell r="A1" t="str">
            <v>экспорт по-месячно 98</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ГОРОДЖА ЛЕОНИД БОРИСОВИЧ ПАСП.IV-ТО 548254 ВЫД.ОВД Г.РУБЦОВСКА 16.01.78</v>
          </cell>
          <cell r="C2">
            <v>37</v>
          </cell>
          <cell r="D2">
            <v>18</v>
          </cell>
          <cell r="E2">
            <v>2</v>
          </cell>
          <cell r="F2">
            <v>163</v>
          </cell>
          <cell r="G2">
            <v>777</v>
          </cell>
          <cell r="H2">
            <v>2607</v>
          </cell>
          <cell r="I2">
            <v>2530</v>
          </cell>
          <cell r="J2">
            <v>31</v>
          </cell>
          <cell r="K2">
            <v>101</v>
          </cell>
          <cell r="L2">
            <v>3498</v>
          </cell>
        </row>
        <row r="3">
          <cell r="A3" t="str">
            <v>00000000</v>
          </cell>
          <cell r="B3" t="str">
            <v>"ФИHИМПИАHТИ (ИHТЕРHАЦИОHАЛ) ЛИМИТЕД"</v>
          </cell>
          <cell r="C3">
            <v>2907</v>
          </cell>
          <cell r="D3">
            <v>1341</v>
          </cell>
          <cell r="E3">
            <v>1977</v>
          </cell>
          <cell r="F3">
            <v>490</v>
          </cell>
          <cell r="G3">
            <v>1180</v>
          </cell>
          <cell r="H3">
            <v>2164</v>
          </cell>
          <cell r="I3">
            <v>1012</v>
          </cell>
          <cell r="J3">
            <v>1461</v>
          </cell>
          <cell r="K3">
            <v>2</v>
          </cell>
          <cell r="L3">
            <v>36</v>
          </cell>
        </row>
        <row r="4">
          <cell r="A4" t="str">
            <v>00000001</v>
          </cell>
          <cell r="B4" t="str">
            <v xml:space="preserve"> "НИКОЛАЕВ АНАТОЛИЙ ВАЛЕРЬЕВИЧ"п-т N 00504117</v>
          </cell>
          <cell r="C4">
            <v>53</v>
          </cell>
          <cell r="D4">
            <v>59</v>
          </cell>
          <cell r="E4">
            <v>141</v>
          </cell>
          <cell r="F4">
            <v>205</v>
          </cell>
          <cell r="G4">
            <v>246</v>
          </cell>
          <cell r="H4">
            <v>310</v>
          </cell>
          <cell r="I4">
            <v>421</v>
          </cell>
          <cell r="J4">
            <v>619</v>
          </cell>
          <cell r="K4">
            <v>723</v>
          </cell>
          <cell r="L4">
            <v>1229</v>
          </cell>
        </row>
        <row r="5">
          <cell r="A5" t="str">
            <v>00105710</v>
          </cell>
          <cell r="B5" t="str">
            <v>ОАО"НОВОСИБИРСКЭНЕРГО"</v>
          </cell>
          <cell r="C5">
            <v>10</v>
          </cell>
          <cell r="D5">
            <v>715</v>
          </cell>
          <cell r="E5">
            <v>2440</v>
          </cell>
          <cell r="F5">
            <v>728</v>
          </cell>
          <cell r="G5">
            <v>548</v>
          </cell>
          <cell r="H5">
            <v>527</v>
          </cell>
          <cell r="I5">
            <v>495</v>
          </cell>
          <cell r="J5">
            <v>688</v>
          </cell>
          <cell r="K5">
            <v>455</v>
          </cell>
          <cell r="L5">
            <v>402</v>
          </cell>
        </row>
        <row r="6">
          <cell r="A6" t="str">
            <v>00108973</v>
          </cell>
          <cell r="B6" t="str">
            <v>АО ЧЕХОВСКИЙ ОПЫТ.З-Д"ГИДPОСТАЛЬ"</v>
          </cell>
          <cell r="C6">
            <v>1740</v>
          </cell>
          <cell r="D6">
            <v>1</v>
          </cell>
          <cell r="E6">
            <v>3325</v>
          </cell>
          <cell r="F6">
            <v>1625</v>
          </cell>
          <cell r="G6">
            <v>3356</v>
          </cell>
          <cell r="H6">
            <v>2297</v>
          </cell>
          <cell r="I6">
            <v>2410</v>
          </cell>
          <cell r="J6">
            <v>1</v>
          </cell>
          <cell r="K6">
            <v>4230</v>
          </cell>
          <cell r="L6">
            <v>2</v>
          </cell>
        </row>
        <row r="7">
          <cell r="A7" t="str">
            <v>00110833</v>
          </cell>
          <cell r="B7" t="str">
            <v>ОАО "УРАЛЭНЕРГОРЕМОНТ"                                                      1322</v>
          </cell>
          <cell r="C7">
            <v>31</v>
          </cell>
          <cell r="D7">
            <v>53</v>
          </cell>
          <cell r="E7">
            <v>31</v>
          </cell>
          <cell r="F7">
            <v>53</v>
          </cell>
          <cell r="G7">
            <v>31</v>
          </cell>
          <cell r="H7">
            <v>53</v>
          </cell>
        </row>
        <row r="8">
          <cell r="A8" t="str">
            <v>00117794</v>
          </cell>
          <cell r="B8" t="str">
            <v>АО "ТРЕСТ ГИДРОМОНТАЖ"</v>
          </cell>
          <cell r="C8">
            <v>53</v>
          </cell>
          <cell r="D8">
            <v>59</v>
          </cell>
          <cell r="E8">
            <v>141</v>
          </cell>
          <cell r="F8">
            <v>7</v>
          </cell>
          <cell r="G8">
            <v>246</v>
          </cell>
          <cell r="H8">
            <v>310</v>
          </cell>
          <cell r="I8">
            <v>421</v>
          </cell>
          <cell r="J8">
            <v>619</v>
          </cell>
          <cell r="K8">
            <v>723</v>
          </cell>
          <cell r="L8">
            <v>1229</v>
          </cell>
        </row>
        <row r="9">
          <cell r="A9" t="str">
            <v>00119273</v>
          </cell>
          <cell r="B9" t="str">
            <v>РЕФТИНСКОЕ МОНТАЖНОЕ УПРАВЛЕНИЕ</v>
          </cell>
          <cell r="C9">
            <v>40</v>
          </cell>
          <cell r="D9">
            <v>40</v>
          </cell>
          <cell r="E9">
            <v>0</v>
          </cell>
          <cell r="F9">
            <v>0</v>
          </cell>
          <cell r="G9">
            <v>0</v>
          </cell>
          <cell r="H9">
            <v>0</v>
          </cell>
          <cell r="I9">
            <v>0</v>
          </cell>
          <cell r="J9">
            <v>0</v>
          </cell>
          <cell r="K9">
            <v>0</v>
          </cell>
          <cell r="L9">
            <v>40</v>
          </cell>
        </row>
        <row r="10">
          <cell r="A10" t="str">
            <v>00120282</v>
          </cell>
          <cell r="B10" t="str">
            <v>ЗАО " ВОЛГОЭНЕРГОМОНТАЖ "</v>
          </cell>
          <cell r="C10">
            <v>204</v>
          </cell>
          <cell r="D10">
            <v>1662</v>
          </cell>
          <cell r="E10">
            <v>0</v>
          </cell>
          <cell r="F10">
            <v>4025</v>
          </cell>
          <cell r="G10">
            <v>204</v>
          </cell>
          <cell r="H10">
            <v>1662</v>
          </cell>
          <cell r="I10">
            <v>204</v>
          </cell>
          <cell r="J10">
            <v>1662</v>
          </cell>
          <cell r="K10">
            <v>0</v>
          </cell>
          <cell r="L10">
            <v>4025</v>
          </cell>
        </row>
        <row r="11">
          <cell r="A11" t="str">
            <v>00121293</v>
          </cell>
          <cell r="B11" t="str">
            <v>БЕЛОЯРСКОЕ МОНТАЖНОЕ УПРАВЛЕНИЕ ЗАО  ТРЕСТ "УРАЛЭНЕРГОМОНТАЖ"</v>
          </cell>
          <cell r="C11">
            <v>20</v>
          </cell>
          <cell r="D11">
            <v>36</v>
          </cell>
          <cell r="E11">
            <v>107</v>
          </cell>
          <cell r="F11">
            <v>20</v>
          </cell>
          <cell r="G11">
            <v>36</v>
          </cell>
          <cell r="H11">
            <v>107</v>
          </cell>
          <cell r="I11">
            <v>20</v>
          </cell>
          <cell r="J11">
            <v>0</v>
          </cell>
          <cell r="K11">
            <v>36</v>
          </cell>
          <cell r="L11">
            <v>107</v>
          </cell>
        </row>
        <row r="12">
          <cell r="A12" t="str">
            <v>00121711</v>
          </cell>
          <cell r="B12" t="str">
            <v>ЗАО ПО ЭЛЕКТРОМОНТАЖУ ЭЛЕКТРОСТАНЦИЙ И ПОДСТА</v>
          </cell>
          <cell r="C12">
            <v>0</v>
          </cell>
          <cell r="D12">
            <v>0</v>
          </cell>
          <cell r="E12">
            <v>0</v>
          </cell>
          <cell r="F12">
            <v>0</v>
          </cell>
          <cell r="G12">
            <v>0</v>
          </cell>
        </row>
        <row r="13">
          <cell r="A13" t="str">
            <v>00136298</v>
          </cell>
          <cell r="B13" t="str">
            <v>ОАО "РОСНЕФТЬ-САХАЛИНМОРНЕФТЕГАЗ"</v>
          </cell>
          <cell r="C13">
            <v>0</v>
          </cell>
          <cell r="D13">
            <v>0</v>
          </cell>
          <cell r="E13">
            <v>143</v>
          </cell>
          <cell r="F13">
            <v>0</v>
          </cell>
          <cell r="G13">
            <v>3</v>
          </cell>
          <cell r="H13">
            <v>143</v>
          </cell>
          <cell r="I13">
            <v>3</v>
          </cell>
          <cell r="J13">
            <v>0</v>
          </cell>
          <cell r="K13">
            <v>143</v>
          </cell>
          <cell r="L13">
            <v>0</v>
          </cell>
        </row>
        <row r="14">
          <cell r="A14" t="str">
            <v>00139608</v>
          </cell>
          <cell r="B14" t="str">
            <v>АООТ"УРАЛО-СИБИРСКИЕ МАГИСТРАЛЬНЫЕ НЕФТЕПРОВОДЫ ИМЕНИ Д.А.ЧЕРНЯЕВА"</v>
          </cell>
          <cell r="C14">
            <v>18</v>
          </cell>
          <cell r="D14">
            <v>7</v>
          </cell>
          <cell r="E14">
            <v>334</v>
          </cell>
          <cell r="F14">
            <v>18</v>
          </cell>
          <cell r="G14">
            <v>7</v>
          </cell>
          <cell r="H14">
            <v>334</v>
          </cell>
          <cell r="I14">
            <v>18</v>
          </cell>
          <cell r="J14">
            <v>0</v>
          </cell>
          <cell r="K14">
            <v>7</v>
          </cell>
          <cell r="L14">
            <v>334</v>
          </cell>
        </row>
        <row r="15">
          <cell r="A15" t="str">
            <v>00139614</v>
          </cell>
          <cell r="B15" t="str">
            <v>"ЧЕЛЯБИНСКОЕ РАЙОННОЕ НЕФТЕПРОВОДНОЕ УПРАВЛЕНИЕ"УР-СИБ.МАГИСТ.НЕФТЕПРОВОД"</v>
          </cell>
          <cell r="C15">
            <v>100</v>
          </cell>
          <cell r="D15">
            <v>500</v>
          </cell>
          <cell r="E15">
            <v>500</v>
          </cell>
          <cell r="F15">
            <v>79</v>
          </cell>
          <cell r="G15">
            <v>0</v>
          </cell>
          <cell r="H15">
            <v>27</v>
          </cell>
          <cell r="I15">
            <v>36</v>
          </cell>
          <cell r="J15">
            <v>27</v>
          </cell>
          <cell r="K15">
            <v>27</v>
          </cell>
          <cell r="L15">
            <v>0</v>
          </cell>
        </row>
        <row r="16">
          <cell r="A16" t="str">
            <v>00148056</v>
          </cell>
          <cell r="B16" t="str">
            <v>ОАО НПО "БУРОВАЯ ТЕХНИКА"</v>
          </cell>
          <cell r="C16">
            <v>0</v>
          </cell>
          <cell r="D16">
            <v>0</v>
          </cell>
          <cell r="E16">
            <v>0</v>
          </cell>
          <cell r="F16">
            <v>0</v>
          </cell>
          <cell r="G16">
            <v>0</v>
          </cell>
          <cell r="H16">
            <v>0</v>
          </cell>
          <cell r="I16">
            <v>0</v>
          </cell>
          <cell r="J16">
            <v>0</v>
          </cell>
          <cell r="K16">
            <v>0</v>
          </cell>
        </row>
        <row r="17">
          <cell r="A17" t="str">
            <v>00148990</v>
          </cell>
          <cell r="B17" t="str">
            <v>АО"HИЖHЕКАМСКШИHА"</v>
          </cell>
          <cell r="C17">
            <v>0</v>
          </cell>
          <cell r="D17">
            <v>0</v>
          </cell>
          <cell r="E17">
            <v>0</v>
          </cell>
          <cell r="F17">
            <v>0</v>
          </cell>
          <cell r="G17">
            <v>0</v>
          </cell>
        </row>
        <row r="18">
          <cell r="A18" t="str">
            <v>00149216</v>
          </cell>
          <cell r="B18" t="str">
            <v>АО "РЕЗИНОТЕХНИК" *0901000493</v>
          </cell>
          <cell r="C18">
            <v>1</v>
          </cell>
          <cell r="D18">
            <v>132</v>
          </cell>
          <cell r="E18">
            <v>71</v>
          </cell>
          <cell r="F18">
            <v>67</v>
          </cell>
          <cell r="G18">
            <v>0</v>
          </cell>
          <cell r="H18">
            <v>1</v>
          </cell>
          <cell r="I18">
            <v>60</v>
          </cell>
          <cell r="J18">
            <v>31</v>
          </cell>
          <cell r="K18">
            <v>31</v>
          </cell>
          <cell r="L18">
            <v>149</v>
          </cell>
        </row>
        <row r="19">
          <cell r="A19" t="str">
            <v>00149245</v>
          </cell>
          <cell r="B19" t="str">
            <v>"КУРСКРЕЗИНОТЕХНИКА"-АО ЗАКРЫТОГО ТИПА</v>
          </cell>
          <cell r="C19">
            <v>96</v>
          </cell>
          <cell r="D19">
            <v>150</v>
          </cell>
          <cell r="E19">
            <v>96</v>
          </cell>
          <cell r="F19">
            <v>150</v>
          </cell>
          <cell r="G19">
            <v>0</v>
          </cell>
          <cell r="H19">
            <v>0</v>
          </cell>
          <cell r="I19">
            <v>96</v>
          </cell>
          <cell r="J19">
            <v>0</v>
          </cell>
          <cell r="K19">
            <v>0</v>
          </cell>
          <cell r="L19">
            <v>150</v>
          </cell>
        </row>
        <row r="20">
          <cell r="A20" t="str">
            <v>00150946</v>
          </cell>
          <cell r="B20" t="str">
            <v>ОАО*БАШНЕФТЕХИМСНАБ*</v>
          </cell>
          <cell r="C20">
            <v>33</v>
          </cell>
          <cell r="D20">
            <v>13</v>
          </cell>
          <cell r="E20">
            <v>33</v>
          </cell>
          <cell r="F20">
            <v>13</v>
          </cell>
          <cell r="G20">
            <v>0</v>
          </cell>
          <cell r="H20">
            <v>0</v>
          </cell>
          <cell r="I20">
            <v>0</v>
          </cell>
          <cell r="J20">
            <v>0</v>
          </cell>
          <cell r="K20">
            <v>13</v>
          </cell>
        </row>
        <row r="21">
          <cell r="A21" t="str">
            <v>00153229</v>
          </cell>
          <cell r="B21" t="str">
            <v>АО "ГАЗСТРОЙДЕТАЛЬ"</v>
          </cell>
          <cell r="C21">
            <v>2</v>
          </cell>
          <cell r="D21">
            <v>183</v>
          </cell>
          <cell r="E21">
            <v>239</v>
          </cell>
          <cell r="F21">
            <v>2</v>
          </cell>
          <cell r="G21">
            <v>183</v>
          </cell>
          <cell r="H21">
            <v>239</v>
          </cell>
          <cell r="I21">
            <v>2</v>
          </cell>
          <cell r="J21">
            <v>0</v>
          </cell>
          <cell r="K21">
            <v>183</v>
          </cell>
          <cell r="L21">
            <v>239</v>
          </cell>
        </row>
        <row r="22">
          <cell r="A22" t="str">
            <v>00157983</v>
          </cell>
          <cell r="B22" t="str">
            <v>ДП "СПЕЦКОМПЛЕКТГАЗ"</v>
          </cell>
          <cell r="C22">
            <v>0</v>
          </cell>
          <cell r="D22">
            <v>191</v>
          </cell>
          <cell r="E22">
            <v>0</v>
          </cell>
          <cell r="F22">
            <v>191</v>
          </cell>
          <cell r="G22">
            <v>0</v>
          </cell>
          <cell r="H22">
            <v>0</v>
          </cell>
          <cell r="I22">
            <v>0</v>
          </cell>
          <cell r="J22">
            <v>0</v>
          </cell>
          <cell r="K22">
            <v>0</v>
          </cell>
          <cell r="L22">
            <v>191</v>
          </cell>
        </row>
        <row r="23">
          <cell r="A23" t="str">
            <v>00159261</v>
          </cell>
          <cell r="B23" t="str">
            <v>ШАХТОУПРАВЛЕНИЕ "ЕГОРШИНСКОЕ" *6602000351</v>
          </cell>
          <cell r="C23">
            <v>40</v>
          </cell>
          <cell r="D23">
            <v>200</v>
          </cell>
          <cell r="E23">
            <v>40</v>
          </cell>
          <cell r="F23">
            <v>200</v>
          </cell>
          <cell r="G23">
            <v>0</v>
          </cell>
          <cell r="H23">
            <v>0</v>
          </cell>
          <cell r="I23">
            <v>0</v>
          </cell>
          <cell r="J23">
            <v>0</v>
          </cell>
          <cell r="K23">
            <v>0</v>
          </cell>
          <cell r="L23">
            <v>200</v>
          </cell>
        </row>
        <row r="24">
          <cell r="A24" t="str">
            <v>00171859</v>
          </cell>
          <cell r="B24" t="str">
            <v>ЗАО "ДЕАЛ"</v>
          </cell>
          <cell r="C24">
            <v>0</v>
          </cell>
          <cell r="D24">
            <v>44</v>
          </cell>
          <cell r="E24">
            <v>107</v>
          </cell>
          <cell r="F24">
            <v>44</v>
          </cell>
          <cell r="G24">
            <v>107</v>
          </cell>
          <cell r="H24">
            <v>312</v>
          </cell>
          <cell r="I24">
            <v>95</v>
          </cell>
          <cell r="J24">
            <v>253</v>
          </cell>
          <cell r="K24">
            <v>253</v>
          </cell>
          <cell r="L24">
            <v>312</v>
          </cell>
        </row>
        <row r="25">
          <cell r="A25" t="str">
            <v>00172511</v>
          </cell>
          <cell r="B25" t="str">
            <v>АО ПТП "РЕЗОНАНС"                                                           0113</v>
          </cell>
          <cell r="C25">
            <v>91</v>
          </cell>
          <cell r="D25">
            <v>89</v>
          </cell>
          <cell r="E25">
            <v>91</v>
          </cell>
          <cell r="F25">
            <v>89</v>
          </cell>
          <cell r="G25">
            <v>111</v>
          </cell>
          <cell r="H25">
            <v>41</v>
          </cell>
          <cell r="I25">
            <v>172</v>
          </cell>
          <cell r="J25">
            <v>171</v>
          </cell>
          <cell r="K25">
            <v>13</v>
          </cell>
          <cell r="L25">
            <v>51</v>
          </cell>
        </row>
        <row r="26">
          <cell r="A26" t="str">
            <v>00186217</v>
          </cell>
          <cell r="B26" t="str">
            <v>АО "СЕВЕРСТАЛЬ"</v>
          </cell>
          <cell r="C26">
            <v>1740</v>
          </cell>
          <cell r="D26">
            <v>2196</v>
          </cell>
          <cell r="E26">
            <v>3325</v>
          </cell>
          <cell r="F26">
            <v>1625</v>
          </cell>
          <cell r="G26">
            <v>3356</v>
          </cell>
          <cell r="H26">
            <v>2297</v>
          </cell>
          <cell r="I26">
            <v>2410</v>
          </cell>
          <cell r="J26">
            <v>4452</v>
          </cell>
          <cell r="K26">
            <v>4230</v>
          </cell>
          <cell r="L26">
            <v>7287</v>
          </cell>
        </row>
        <row r="27">
          <cell r="A27" t="str">
            <v>00186424</v>
          </cell>
          <cell r="B27" t="str">
            <v>АО "МАГНИТОГОPСКИЙ МЕТ.КОМБИНАТ"</v>
          </cell>
          <cell r="C27">
            <v>60</v>
          </cell>
          <cell r="D27">
            <v>176</v>
          </cell>
          <cell r="E27">
            <v>175</v>
          </cell>
          <cell r="F27">
            <v>234</v>
          </cell>
          <cell r="G27">
            <v>199</v>
          </cell>
          <cell r="H27">
            <v>498</v>
          </cell>
          <cell r="I27">
            <v>513</v>
          </cell>
          <cell r="J27">
            <v>130</v>
          </cell>
          <cell r="K27">
            <v>63</v>
          </cell>
        </row>
        <row r="28">
          <cell r="A28" t="str">
            <v>00186430</v>
          </cell>
          <cell r="B28" t="str">
            <v>ОАО"ЗЛАТОУСТ.МЕТАЛЛУРГИЧЕСКИЙ ЗАВОД"</v>
          </cell>
          <cell r="C28">
            <v>5</v>
          </cell>
          <cell r="D28">
            <v>5</v>
          </cell>
          <cell r="E28">
            <v>0</v>
          </cell>
          <cell r="F28">
            <v>0</v>
          </cell>
          <cell r="G28">
            <v>0</v>
          </cell>
          <cell r="H28">
            <v>0</v>
          </cell>
          <cell r="I28">
            <v>0</v>
          </cell>
          <cell r="J28">
            <v>0</v>
          </cell>
          <cell r="K28">
            <v>5</v>
          </cell>
        </row>
        <row r="29">
          <cell r="A29" t="str">
            <v>00186565</v>
          </cell>
          <cell r="B29" t="str">
            <v>АООТ "ВЭСТ-МД"</v>
          </cell>
          <cell r="C29">
            <v>3</v>
          </cell>
          <cell r="D29">
            <v>3</v>
          </cell>
          <cell r="E29">
            <v>67</v>
          </cell>
          <cell r="F29">
            <v>5</v>
          </cell>
          <cell r="G29">
            <v>7</v>
          </cell>
          <cell r="H29">
            <v>26</v>
          </cell>
          <cell r="I29">
            <v>23</v>
          </cell>
          <cell r="J29">
            <v>24</v>
          </cell>
          <cell r="K29">
            <v>25</v>
          </cell>
          <cell r="L29">
            <v>35</v>
          </cell>
        </row>
        <row r="30">
          <cell r="A30" t="str">
            <v>00186571</v>
          </cell>
          <cell r="B30" t="str">
            <v>АООТ "ВОЛЖСКИЙ ТРУБНЫЙ ЗАВОД"</v>
          </cell>
          <cell r="C30">
            <v>636</v>
          </cell>
          <cell r="D30">
            <v>185</v>
          </cell>
          <cell r="E30">
            <v>369</v>
          </cell>
          <cell r="F30">
            <v>636</v>
          </cell>
          <cell r="G30">
            <v>185</v>
          </cell>
          <cell r="H30">
            <v>369</v>
          </cell>
        </row>
        <row r="31">
          <cell r="A31" t="str">
            <v>00186588</v>
          </cell>
          <cell r="B31" t="str">
            <v>АО "ТРУБОСТАЛЬ"</v>
          </cell>
          <cell r="C31">
            <v>177</v>
          </cell>
          <cell r="D31">
            <v>233</v>
          </cell>
          <cell r="E31">
            <v>136</v>
          </cell>
          <cell r="F31">
            <v>177</v>
          </cell>
          <cell r="G31">
            <v>233</v>
          </cell>
          <cell r="H31">
            <v>136</v>
          </cell>
          <cell r="I31">
            <v>136</v>
          </cell>
          <cell r="J31">
            <v>18</v>
          </cell>
          <cell r="K31">
            <v>20</v>
          </cell>
          <cell r="L31">
            <v>18</v>
          </cell>
        </row>
        <row r="32">
          <cell r="A32" t="str">
            <v>00186602</v>
          </cell>
          <cell r="B32" t="str">
            <v>ОАО"ТАГАНРОГСКИЙ МЕТАЛЛУРГИЧЕСКИЙ ЗАВОД"</v>
          </cell>
          <cell r="C32">
            <v>2907</v>
          </cell>
          <cell r="D32">
            <v>1341</v>
          </cell>
          <cell r="E32">
            <v>1977</v>
          </cell>
          <cell r="F32">
            <v>490</v>
          </cell>
          <cell r="G32">
            <v>1180</v>
          </cell>
          <cell r="H32">
            <v>2164</v>
          </cell>
          <cell r="I32">
            <v>2630</v>
          </cell>
          <cell r="J32">
            <v>1461</v>
          </cell>
          <cell r="K32">
            <v>4803</v>
          </cell>
          <cell r="L32">
            <v>1659</v>
          </cell>
        </row>
        <row r="33">
          <cell r="A33" t="str">
            <v>00186619</v>
          </cell>
          <cell r="B33" t="str">
            <v>ОАО "УРАЛТРУБОСТАЛЬ" НОВОТРУБНЫЙ З-Д</v>
          </cell>
          <cell r="C33">
            <v>2399</v>
          </cell>
          <cell r="D33">
            <v>4901</v>
          </cell>
          <cell r="E33">
            <v>4460</v>
          </cell>
          <cell r="F33">
            <v>3983</v>
          </cell>
          <cell r="G33">
            <v>2791</v>
          </cell>
          <cell r="H33">
            <v>3520</v>
          </cell>
          <cell r="I33">
            <v>3588</v>
          </cell>
          <cell r="J33">
            <v>2203</v>
          </cell>
          <cell r="K33">
            <v>3841</v>
          </cell>
          <cell r="L33">
            <v>2969</v>
          </cell>
        </row>
        <row r="34">
          <cell r="A34" t="str">
            <v>00186625</v>
          </cell>
          <cell r="B34" t="str">
            <v>ОАО СЕВЕРСКИЙ ТРУБНЫЙ ЗАВОД</v>
          </cell>
          <cell r="C34">
            <v>211</v>
          </cell>
          <cell r="D34">
            <v>715</v>
          </cell>
          <cell r="E34">
            <v>2440</v>
          </cell>
          <cell r="F34">
            <v>728</v>
          </cell>
          <cell r="G34">
            <v>548</v>
          </cell>
          <cell r="H34">
            <v>527</v>
          </cell>
          <cell r="I34">
            <v>495</v>
          </cell>
          <cell r="J34">
            <v>688</v>
          </cell>
          <cell r="K34">
            <v>455</v>
          </cell>
          <cell r="L34">
            <v>402</v>
          </cell>
        </row>
        <row r="35">
          <cell r="A35" t="str">
            <v>00186631</v>
          </cell>
          <cell r="B35" t="str">
            <v>ОАО "СИНАРСКИЙ ТРУБНЫЙ ЗАВОД"</v>
          </cell>
          <cell r="C35">
            <v>114</v>
          </cell>
          <cell r="D35">
            <v>163</v>
          </cell>
          <cell r="E35">
            <v>346</v>
          </cell>
          <cell r="F35">
            <v>346</v>
          </cell>
          <cell r="G35">
            <v>84</v>
          </cell>
          <cell r="H35">
            <v>142</v>
          </cell>
          <cell r="I35">
            <v>144</v>
          </cell>
          <cell r="J35">
            <v>812</v>
          </cell>
          <cell r="K35">
            <v>683</v>
          </cell>
          <cell r="L35">
            <v>541</v>
          </cell>
        </row>
        <row r="36">
          <cell r="A36" t="str">
            <v>00186654</v>
          </cell>
          <cell r="B36" t="str">
            <v>АО ОТ "ЧЕЛЯБИНСКИЙ ТРУБОПРОКАТНЫЙ ЗАВОД"</v>
          </cell>
          <cell r="C36">
            <v>948</v>
          </cell>
          <cell r="D36">
            <v>1291</v>
          </cell>
          <cell r="E36">
            <v>2320</v>
          </cell>
          <cell r="F36">
            <v>2522</v>
          </cell>
          <cell r="G36">
            <v>777</v>
          </cell>
          <cell r="H36">
            <v>2607</v>
          </cell>
          <cell r="I36">
            <v>2530</v>
          </cell>
          <cell r="J36">
            <v>2189</v>
          </cell>
          <cell r="K36">
            <v>5778</v>
          </cell>
          <cell r="L36">
            <v>3498</v>
          </cell>
        </row>
        <row r="37">
          <cell r="A37" t="str">
            <v>00186849</v>
          </cell>
          <cell r="B37" t="str">
            <v>"МИХАЙЛОВСКИЙ ГОК"- ОАО</v>
          </cell>
          <cell r="C37">
            <v>0</v>
          </cell>
          <cell r="D37">
            <v>1</v>
          </cell>
          <cell r="E37">
            <v>0</v>
          </cell>
          <cell r="F37">
            <v>0</v>
          </cell>
          <cell r="G37">
            <v>1</v>
          </cell>
          <cell r="H37">
            <v>0</v>
          </cell>
          <cell r="I37">
            <v>120</v>
          </cell>
          <cell r="J37">
            <v>0</v>
          </cell>
          <cell r="K37">
            <v>0</v>
          </cell>
          <cell r="L37">
            <v>120</v>
          </cell>
        </row>
        <row r="38">
          <cell r="A38" t="str">
            <v>00188110</v>
          </cell>
          <cell r="B38" t="str">
            <v>ОАО "АЛТАЙ-КОКС"</v>
          </cell>
          <cell r="C38">
            <v>94</v>
          </cell>
          <cell r="D38">
            <v>94</v>
          </cell>
          <cell r="E38">
            <v>0</v>
          </cell>
          <cell r="F38">
            <v>0</v>
          </cell>
          <cell r="G38">
            <v>0</v>
          </cell>
          <cell r="H38">
            <v>0</v>
          </cell>
          <cell r="I38">
            <v>0</v>
          </cell>
          <cell r="J38">
            <v>0</v>
          </cell>
          <cell r="K38">
            <v>94</v>
          </cell>
        </row>
        <row r="39">
          <cell r="A39" t="str">
            <v>00193861</v>
          </cell>
          <cell r="B39" t="str">
            <v>ОАО "ВИШНЕВОГОРСКИЙ ГОК"</v>
          </cell>
          <cell r="C39">
            <v>60</v>
          </cell>
          <cell r="D39">
            <v>54</v>
          </cell>
          <cell r="E39">
            <v>37</v>
          </cell>
          <cell r="F39">
            <v>60</v>
          </cell>
          <cell r="G39">
            <v>54</v>
          </cell>
          <cell r="H39">
            <v>37</v>
          </cell>
          <cell r="I39">
            <v>37</v>
          </cell>
          <cell r="J39">
            <v>219</v>
          </cell>
          <cell r="K39">
            <v>50</v>
          </cell>
          <cell r="L39">
            <v>219</v>
          </cell>
        </row>
        <row r="40">
          <cell r="A40" t="str">
            <v>00210571</v>
          </cell>
          <cell r="B40" t="str">
            <v>ОАО "УРАЛМАШ"                                                               0446</v>
          </cell>
          <cell r="C40">
            <v>0</v>
          </cell>
          <cell r="D40">
            <v>0</v>
          </cell>
          <cell r="E40">
            <v>0</v>
          </cell>
          <cell r="F40">
            <v>0</v>
          </cell>
          <cell r="G40">
            <v>0</v>
          </cell>
          <cell r="H40">
            <v>0</v>
          </cell>
          <cell r="I40">
            <v>0</v>
          </cell>
          <cell r="J40">
            <v>0</v>
          </cell>
          <cell r="K40">
            <v>0</v>
          </cell>
        </row>
        <row r="41">
          <cell r="A41" t="str">
            <v>00210766</v>
          </cell>
          <cell r="B41" t="str">
            <v>АО БМЗ</v>
          </cell>
          <cell r="C41">
            <v>0</v>
          </cell>
          <cell r="D41">
            <v>0</v>
          </cell>
          <cell r="E41">
            <v>0</v>
          </cell>
          <cell r="F41">
            <v>0</v>
          </cell>
        </row>
        <row r="42">
          <cell r="A42" t="str">
            <v>00210921</v>
          </cell>
          <cell r="B42" t="str">
            <v>ОАО  ЗАВОД"ДАЛЬДИЗЕЛЬ"</v>
          </cell>
          <cell r="C42">
            <v>0</v>
          </cell>
          <cell r="D42">
            <v>0</v>
          </cell>
          <cell r="E42">
            <v>0</v>
          </cell>
          <cell r="F42">
            <v>0</v>
          </cell>
          <cell r="G42">
            <v>0</v>
          </cell>
          <cell r="H42">
            <v>0</v>
          </cell>
          <cell r="I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row>
        <row r="45">
          <cell r="A45" t="str">
            <v>00239402</v>
          </cell>
          <cell r="B45" t="str">
            <v>ОАО"ГАЛИЧСКИЙ АВТОКРАНОВЫЙ ЗАВОД"</v>
          </cell>
          <cell r="C45">
            <v>112</v>
          </cell>
          <cell r="D45">
            <v>112</v>
          </cell>
          <cell r="E45">
            <v>52</v>
          </cell>
          <cell r="F45">
            <v>386</v>
          </cell>
          <cell r="G45">
            <v>0</v>
          </cell>
          <cell r="H45">
            <v>108</v>
          </cell>
          <cell r="I45">
            <v>102</v>
          </cell>
          <cell r="J45">
            <v>102</v>
          </cell>
          <cell r="K45">
            <v>0</v>
          </cell>
          <cell r="L45">
            <v>108</v>
          </cell>
        </row>
        <row r="46">
          <cell r="A46" t="str">
            <v>00244676</v>
          </cell>
          <cell r="B46" t="str">
            <v>ОАО "АГРИСОВГАЗ"</v>
          </cell>
          <cell r="C46">
            <v>91</v>
          </cell>
          <cell r="D46">
            <v>89</v>
          </cell>
          <cell r="E46">
            <v>91</v>
          </cell>
          <cell r="F46">
            <v>89</v>
          </cell>
          <cell r="G46">
            <v>111</v>
          </cell>
          <cell r="H46">
            <v>146</v>
          </cell>
          <cell r="I46">
            <v>216</v>
          </cell>
          <cell r="J46">
            <v>171</v>
          </cell>
          <cell r="K46">
            <v>171</v>
          </cell>
          <cell r="L46">
            <v>171</v>
          </cell>
        </row>
        <row r="47">
          <cell r="A47" t="str">
            <v>00259659</v>
          </cell>
          <cell r="B47" t="str">
            <v>ЗАО"ИНТЕРУРАЛ"</v>
          </cell>
          <cell r="C47">
            <v>0</v>
          </cell>
          <cell r="D47">
            <v>0</v>
          </cell>
          <cell r="E47">
            <v>0</v>
          </cell>
          <cell r="F47">
            <v>0</v>
          </cell>
          <cell r="G47">
            <v>0</v>
          </cell>
          <cell r="H47">
            <v>0</v>
          </cell>
          <cell r="I47">
            <v>0</v>
          </cell>
          <cell r="J47">
            <v>0</v>
          </cell>
        </row>
        <row r="48">
          <cell r="A48" t="str">
            <v>00278988</v>
          </cell>
          <cell r="B48" t="str">
            <v>ОАО "СВЕТОЧ"</v>
          </cell>
          <cell r="C48">
            <v>0</v>
          </cell>
          <cell r="D48">
            <v>0</v>
          </cell>
          <cell r="E48">
            <v>0</v>
          </cell>
          <cell r="F48">
            <v>0</v>
          </cell>
          <cell r="G48">
            <v>0</v>
          </cell>
          <cell r="H48">
            <v>0</v>
          </cell>
          <cell r="I48">
            <v>0</v>
          </cell>
          <cell r="J48">
            <v>0</v>
          </cell>
        </row>
        <row r="49">
          <cell r="A49" t="str">
            <v>00281683</v>
          </cell>
          <cell r="B49" t="str">
            <v>ОАО "АСБЕСТОЦЕМЕНТ"</v>
          </cell>
          <cell r="C49">
            <v>8</v>
          </cell>
          <cell r="D49">
            <v>8</v>
          </cell>
          <cell r="E49">
            <v>50</v>
          </cell>
          <cell r="F49">
            <v>4</v>
          </cell>
          <cell r="G49">
            <v>39</v>
          </cell>
          <cell r="H49">
            <v>87</v>
          </cell>
          <cell r="I49">
            <v>59</v>
          </cell>
          <cell r="J49">
            <v>4</v>
          </cell>
          <cell r="K49">
            <v>39</v>
          </cell>
          <cell r="L49">
            <v>87</v>
          </cell>
        </row>
        <row r="50">
          <cell r="A50" t="str">
            <v>00282642</v>
          </cell>
          <cell r="B50" t="str">
            <v>АО"СУХОЛОЖСКЦЕМЕНТ"</v>
          </cell>
          <cell r="C50">
            <v>93</v>
          </cell>
          <cell r="D50">
            <v>43</v>
          </cell>
          <cell r="E50">
            <v>95</v>
          </cell>
          <cell r="F50">
            <v>93</v>
          </cell>
          <cell r="G50">
            <v>43</v>
          </cell>
          <cell r="H50">
            <v>95</v>
          </cell>
          <cell r="I50">
            <v>0</v>
          </cell>
          <cell r="J50">
            <v>0</v>
          </cell>
          <cell r="K50">
            <v>43</v>
          </cell>
          <cell r="L50">
            <v>95</v>
          </cell>
        </row>
        <row r="51">
          <cell r="A51" t="str">
            <v>00287183</v>
          </cell>
          <cell r="B51" t="str">
            <v>ОАО  "ИРБИТСКИЙ СТЕКОЛЬНЫЙ ЗАВОД"</v>
          </cell>
          <cell r="C51">
            <v>11</v>
          </cell>
          <cell r="D51">
            <v>11</v>
          </cell>
          <cell r="E51">
            <v>0</v>
          </cell>
          <cell r="F51">
            <v>0</v>
          </cell>
          <cell r="G51">
            <v>0</v>
          </cell>
          <cell r="H51">
            <v>0</v>
          </cell>
          <cell r="I51">
            <v>11</v>
          </cell>
        </row>
        <row r="52">
          <cell r="A52" t="str">
            <v>00288411</v>
          </cell>
          <cell r="B52" t="str">
            <v>ОАО ЗАВОД "УНИВЕРСАЛ"</v>
          </cell>
          <cell r="C52">
            <v>4</v>
          </cell>
          <cell r="D52">
            <v>4</v>
          </cell>
          <cell r="E52">
            <v>5</v>
          </cell>
          <cell r="F52">
            <v>64</v>
          </cell>
          <cell r="G52">
            <v>5</v>
          </cell>
          <cell r="H52">
            <v>42</v>
          </cell>
          <cell r="I52">
            <v>106</v>
          </cell>
          <cell r="J52">
            <v>0</v>
          </cell>
          <cell r="K52">
            <v>0</v>
          </cell>
          <cell r="L52">
            <v>106</v>
          </cell>
        </row>
        <row r="53">
          <cell r="A53" t="str">
            <v>00461706</v>
          </cell>
          <cell r="B53" t="str">
            <v>БАМР НАХОДКИНСКАЯ БАЗА АКТИВНОГО МОРСКОГО РЫБОЛОВСТВА</v>
          </cell>
          <cell r="C53">
            <v>0</v>
          </cell>
          <cell r="D53">
            <v>31</v>
          </cell>
          <cell r="E53">
            <v>0</v>
          </cell>
          <cell r="F53">
            <v>39</v>
          </cell>
          <cell r="G53">
            <v>31</v>
          </cell>
          <cell r="H53">
            <v>1</v>
          </cell>
          <cell r="I53">
            <v>39</v>
          </cell>
          <cell r="J53">
            <v>39</v>
          </cell>
          <cell r="K53">
            <v>93</v>
          </cell>
          <cell r="L53">
            <v>0</v>
          </cell>
        </row>
        <row r="54">
          <cell r="A54" t="str">
            <v>00470775</v>
          </cell>
          <cell r="B54" t="str">
            <v>ОАО "БАЛТРЫБСНАБСБЫТ"</v>
          </cell>
          <cell r="C54">
            <v>78</v>
          </cell>
          <cell r="D54">
            <v>78</v>
          </cell>
          <cell r="E54">
            <v>8</v>
          </cell>
          <cell r="F54">
            <v>135</v>
          </cell>
          <cell r="G54">
            <v>0</v>
          </cell>
          <cell r="H54">
            <v>67</v>
          </cell>
          <cell r="I54">
            <v>65</v>
          </cell>
          <cell r="J54">
            <v>67</v>
          </cell>
          <cell r="K54">
            <v>56</v>
          </cell>
          <cell r="L54">
            <v>26</v>
          </cell>
        </row>
        <row r="55">
          <cell r="A55" t="str">
            <v>01003288</v>
          </cell>
          <cell r="B55" t="str">
            <v>ЗАО "ТРУБНЫЙ ЗАВОД"</v>
          </cell>
          <cell r="C55">
            <v>46</v>
          </cell>
          <cell r="D55">
            <v>78</v>
          </cell>
          <cell r="E55">
            <v>40</v>
          </cell>
          <cell r="F55">
            <v>46</v>
          </cell>
          <cell r="G55">
            <v>46</v>
          </cell>
          <cell r="H55">
            <v>78</v>
          </cell>
          <cell r="I55">
            <v>0</v>
          </cell>
          <cell r="J55">
            <v>0</v>
          </cell>
          <cell r="K55">
            <v>40</v>
          </cell>
        </row>
        <row r="56">
          <cell r="A56" t="str">
            <v>01025290</v>
          </cell>
          <cell r="B56" t="str">
            <v>МУП"ШАДРИНСКВОДСТРОЙ",</v>
          </cell>
          <cell r="C56">
            <v>4</v>
          </cell>
          <cell r="D56">
            <v>70</v>
          </cell>
          <cell r="E56">
            <v>70</v>
          </cell>
          <cell r="F56">
            <v>4</v>
          </cell>
          <cell r="G56">
            <v>4</v>
          </cell>
          <cell r="H56">
            <v>70</v>
          </cell>
          <cell r="I56">
            <v>0</v>
          </cell>
          <cell r="J56">
            <v>0</v>
          </cell>
          <cell r="K56">
            <v>70</v>
          </cell>
          <cell r="L56">
            <v>70</v>
          </cell>
        </row>
        <row r="57">
          <cell r="A57" t="str">
            <v>01025462</v>
          </cell>
          <cell r="B57" t="str">
            <v>ЗАО "ВОДСТРОЙКОМПЛЕКТ"</v>
          </cell>
          <cell r="C57">
            <v>66</v>
          </cell>
          <cell r="D57">
            <v>66</v>
          </cell>
          <cell r="E57">
            <v>0</v>
          </cell>
          <cell r="F57">
            <v>0</v>
          </cell>
          <cell r="G57">
            <v>0</v>
          </cell>
          <cell r="H57">
            <v>66</v>
          </cell>
        </row>
        <row r="58">
          <cell r="A58" t="str">
            <v>01055747</v>
          </cell>
          <cell r="B58" t="str">
            <v>ВОРОНЕЖСКИЙ ТЕПЛОВОЗОРЕМОНТНЫЙ З-Д Г.ВОРОНЕЖ,УЛ.СВЕРДЛОВА,5 ПО ПОРУЧЕНИЮ</v>
          </cell>
          <cell r="C58">
            <v>82</v>
          </cell>
          <cell r="D58">
            <v>82</v>
          </cell>
          <cell r="E58">
            <v>216</v>
          </cell>
          <cell r="F58">
            <v>177</v>
          </cell>
          <cell r="G58">
            <v>8</v>
          </cell>
          <cell r="H58">
            <v>106</v>
          </cell>
          <cell r="I58">
            <v>115</v>
          </cell>
          <cell r="J58">
            <v>112</v>
          </cell>
        </row>
        <row r="59">
          <cell r="A59" t="str">
            <v>01058711</v>
          </cell>
          <cell r="B59" t="str">
            <v>ОПЫТНЫЙ ЗАВОД ПУТЕВЫХ МАШИН ЮУЖД *7451024448</v>
          </cell>
          <cell r="C59">
            <v>37</v>
          </cell>
          <cell r="D59">
            <v>28</v>
          </cell>
          <cell r="E59">
            <v>9</v>
          </cell>
          <cell r="F59">
            <v>37</v>
          </cell>
          <cell r="G59">
            <v>28</v>
          </cell>
          <cell r="H59">
            <v>9</v>
          </cell>
          <cell r="I59">
            <v>40</v>
          </cell>
        </row>
        <row r="60">
          <cell r="A60" t="str">
            <v>01088304</v>
          </cell>
          <cell r="B60" t="str">
            <v>ГУП"ЧЕЛЯБ.ДИСТ.ГРАЖД.СООРУЖЕНИЙ ЮУЖД МПС РФ"</v>
          </cell>
          <cell r="C60">
            <v>41</v>
          </cell>
          <cell r="D60">
            <v>41</v>
          </cell>
          <cell r="E60">
            <v>63</v>
          </cell>
        </row>
        <row r="61">
          <cell r="A61" t="str">
            <v>01103587</v>
          </cell>
          <cell r="B61" t="str">
            <v>ГП "ЦЕНТРЖЕЛДОРМЕТРОСНАБ"</v>
          </cell>
          <cell r="C61">
            <v>540</v>
          </cell>
          <cell r="D61">
            <v>183</v>
          </cell>
          <cell r="E61">
            <v>239</v>
          </cell>
          <cell r="F61">
            <v>540</v>
          </cell>
          <cell r="G61">
            <v>183</v>
          </cell>
          <cell r="H61">
            <v>239</v>
          </cell>
          <cell r="I61">
            <v>0</v>
          </cell>
          <cell r="J61">
            <v>540</v>
          </cell>
          <cell r="K61">
            <v>183</v>
          </cell>
          <cell r="L61">
            <v>239</v>
          </cell>
        </row>
        <row r="62">
          <cell r="A62" t="str">
            <v>01105379</v>
          </cell>
          <cell r="B62" t="str">
            <v>"ГЛАВНЫЙ МАТЕРИАЛЬНЫЙ СКЛАД ЮУЖД"</v>
          </cell>
          <cell r="C62">
            <v>2</v>
          </cell>
          <cell r="D62">
            <v>11</v>
          </cell>
          <cell r="E62">
            <v>11</v>
          </cell>
          <cell r="F62">
            <v>2</v>
          </cell>
          <cell r="G62">
            <v>7</v>
          </cell>
          <cell r="H62">
            <v>21</v>
          </cell>
          <cell r="I62">
            <v>144</v>
          </cell>
          <cell r="J62">
            <v>16</v>
          </cell>
          <cell r="K62">
            <v>21</v>
          </cell>
          <cell r="L62">
            <v>144</v>
          </cell>
        </row>
        <row r="63">
          <cell r="A63" t="str">
            <v>01105534</v>
          </cell>
          <cell r="B63" t="str">
            <v>ГОС.ПРЕДПРИЯТИЕ ПО МТС АЛТАЙСКОГО ОТДЕЛЕНИЯ ЗСЖД Г.БАРНАУЛ</v>
          </cell>
          <cell r="C63">
            <v>4</v>
          </cell>
          <cell r="D63">
            <v>4</v>
          </cell>
          <cell r="E63">
            <v>0</v>
          </cell>
          <cell r="F63">
            <v>0</v>
          </cell>
          <cell r="G63">
            <v>4</v>
          </cell>
        </row>
        <row r="64">
          <cell r="A64" t="str">
            <v>01126128</v>
          </cell>
          <cell r="B64" t="str">
            <v>"ПРИМОРСКОЕ МОРСКОЕ ПАРОХОДСТВО" ОАО</v>
          </cell>
          <cell r="C64">
            <v>0</v>
          </cell>
          <cell r="D64">
            <v>0</v>
          </cell>
          <cell r="E64">
            <v>0</v>
          </cell>
          <cell r="F64">
            <v>0</v>
          </cell>
          <cell r="G64">
            <v>0</v>
          </cell>
          <cell r="H64">
            <v>0</v>
          </cell>
          <cell r="I64">
            <v>0</v>
          </cell>
          <cell r="J64">
            <v>0</v>
          </cell>
          <cell r="K64">
            <v>0</v>
          </cell>
          <cell r="L64">
            <v>0</v>
          </cell>
        </row>
        <row r="65">
          <cell r="A65" t="str">
            <v>01232385</v>
          </cell>
          <cell r="B65" t="str">
            <v>ЗАО ЦПТК "Челябметаллургстрой"</v>
          </cell>
          <cell r="C65">
            <v>17</v>
          </cell>
          <cell r="D65">
            <v>32</v>
          </cell>
          <cell r="E65">
            <v>131</v>
          </cell>
          <cell r="F65">
            <v>47</v>
          </cell>
          <cell r="G65">
            <v>99</v>
          </cell>
          <cell r="H65">
            <v>58</v>
          </cell>
          <cell r="I65">
            <v>33</v>
          </cell>
          <cell r="J65">
            <v>58</v>
          </cell>
          <cell r="K65">
            <v>52</v>
          </cell>
          <cell r="L65">
            <v>28</v>
          </cell>
        </row>
        <row r="66">
          <cell r="A66" t="str">
            <v>01284695</v>
          </cell>
          <cell r="B66" t="str">
            <v>АООТ АЛЬМЕТЬЕВСКИЙ ТРУБНЫЙ ЗАВОД</v>
          </cell>
          <cell r="C66">
            <v>112</v>
          </cell>
          <cell r="D66">
            <v>50</v>
          </cell>
          <cell r="E66">
            <v>112</v>
          </cell>
          <cell r="F66">
            <v>134</v>
          </cell>
          <cell r="G66">
            <v>50</v>
          </cell>
          <cell r="H66">
            <v>45</v>
          </cell>
          <cell r="I66">
            <v>50</v>
          </cell>
          <cell r="J66">
            <v>0</v>
          </cell>
          <cell r="K66">
            <v>45</v>
          </cell>
          <cell r="L66">
            <v>134</v>
          </cell>
        </row>
        <row r="67">
          <cell r="A67" t="str">
            <v>01286783</v>
          </cell>
          <cell r="B67" t="str">
            <v>СМУ-1 "КРАСНОДАРНЕФТЕГАЗСТРОЙ" АООТ</v>
          </cell>
          <cell r="C67">
            <v>13</v>
          </cell>
          <cell r="D67">
            <v>12</v>
          </cell>
          <cell r="E67">
            <v>3</v>
          </cell>
        </row>
        <row r="68">
          <cell r="A68" t="str">
            <v>01287481</v>
          </cell>
          <cell r="B68" t="str">
            <v>ОАО"ПОДВОДТРУБОПРОВОДСТРОЙ"</v>
          </cell>
          <cell r="C68">
            <v>114</v>
          </cell>
          <cell r="D68">
            <v>163</v>
          </cell>
          <cell r="E68">
            <v>346</v>
          </cell>
          <cell r="F68">
            <v>346</v>
          </cell>
          <cell r="G68">
            <v>84</v>
          </cell>
          <cell r="H68">
            <v>142</v>
          </cell>
          <cell r="I68">
            <v>76</v>
          </cell>
          <cell r="J68">
            <v>812</v>
          </cell>
          <cell r="K68">
            <v>683</v>
          </cell>
          <cell r="L68">
            <v>541</v>
          </cell>
        </row>
        <row r="69">
          <cell r="A69" t="str">
            <v>01346054</v>
          </cell>
          <cell r="B69" t="str">
            <v>"СЕВКАВЭЛЕВАТОРСПЕЦСТРОЙ" ТОО</v>
          </cell>
          <cell r="C69">
            <v>2</v>
          </cell>
          <cell r="D69">
            <v>6</v>
          </cell>
          <cell r="E69">
            <v>2</v>
          </cell>
          <cell r="F69">
            <v>2</v>
          </cell>
          <cell r="G69">
            <v>6</v>
          </cell>
        </row>
        <row r="70">
          <cell r="A70" t="str">
            <v>01374109</v>
          </cell>
          <cell r="B70" t="str">
            <v>ЛЮБЕРЕЦКИЙ З-Д МОСТОСТРОИТЕЛЬНОГО ОБОРУДОВ.</v>
          </cell>
          <cell r="C70">
            <v>17</v>
          </cell>
          <cell r="D70">
            <v>32</v>
          </cell>
          <cell r="E70">
            <v>131</v>
          </cell>
          <cell r="F70">
            <v>47</v>
          </cell>
          <cell r="G70">
            <v>99</v>
          </cell>
          <cell r="H70">
            <v>49</v>
          </cell>
          <cell r="I70">
            <v>33</v>
          </cell>
          <cell r="J70">
            <v>58</v>
          </cell>
          <cell r="K70">
            <v>52</v>
          </cell>
          <cell r="L70">
            <v>52</v>
          </cell>
        </row>
        <row r="71">
          <cell r="A71" t="str">
            <v>01390931</v>
          </cell>
          <cell r="B71" t="str">
            <v>ОАО "СВЕРДЛОВСКМЕТРОСТРОЙ"</v>
          </cell>
          <cell r="C71">
            <v>34</v>
          </cell>
          <cell r="D71">
            <v>34</v>
          </cell>
          <cell r="E71">
            <v>0</v>
          </cell>
          <cell r="F71">
            <v>34</v>
          </cell>
        </row>
        <row r="72">
          <cell r="A72" t="str">
            <v>01391623</v>
          </cell>
          <cell r="B72" t="str">
            <v>АО"УРАЛМОСТОСТРОЙ"</v>
          </cell>
          <cell r="C72">
            <v>59</v>
          </cell>
          <cell r="D72">
            <v>118</v>
          </cell>
          <cell r="E72">
            <v>127</v>
          </cell>
          <cell r="F72">
            <v>59</v>
          </cell>
          <cell r="G72">
            <v>118</v>
          </cell>
          <cell r="H72">
            <v>127</v>
          </cell>
          <cell r="I72">
            <v>59</v>
          </cell>
          <cell r="J72">
            <v>0</v>
          </cell>
          <cell r="K72">
            <v>118</v>
          </cell>
          <cell r="L72">
            <v>127</v>
          </cell>
        </row>
        <row r="73">
          <cell r="A73" t="str">
            <v>01394395</v>
          </cell>
          <cell r="B73" t="str">
            <v>ОАО ЗАВОД СПЕЦИАЛЬНЫХ МОНТАЖНЫХ ИЗДЕЛИЙ                                 П.19-1</v>
          </cell>
          <cell r="C73">
            <v>60</v>
          </cell>
          <cell r="D73">
            <v>21</v>
          </cell>
          <cell r="E73">
            <v>60</v>
          </cell>
          <cell r="F73">
            <v>21</v>
          </cell>
          <cell r="G73">
            <v>0</v>
          </cell>
          <cell r="H73">
            <v>0</v>
          </cell>
          <cell r="I73">
            <v>21</v>
          </cell>
        </row>
        <row r="74">
          <cell r="A74" t="str">
            <v>01394863</v>
          </cell>
          <cell r="B74" t="str">
            <v>ЗАО МЗМЗ"ВОСТОКМЕТАЛЛУРГМОНТАЖ"</v>
          </cell>
          <cell r="C74">
            <v>60</v>
          </cell>
          <cell r="D74">
            <v>60</v>
          </cell>
          <cell r="E74">
            <v>60</v>
          </cell>
        </row>
        <row r="75">
          <cell r="A75" t="str">
            <v>01395615</v>
          </cell>
          <cell r="B75" t="str">
            <v>ЗАО "УПРАВЛЕНИЕ САНТЕХКОМПЛЕКТ ВОЛГОСАНТЕХМОНТАЖ"</v>
          </cell>
          <cell r="C75">
            <v>7</v>
          </cell>
          <cell r="D75">
            <v>7</v>
          </cell>
          <cell r="E75">
            <v>0</v>
          </cell>
          <cell r="F75">
            <v>0</v>
          </cell>
          <cell r="G75">
            <v>0</v>
          </cell>
          <cell r="H75">
            <v>0</v>
          </cell>
          <cell r="I75">
            <v>0</v>
          </cell>
          <cell r="J75">
            <v>0</v>
          </cell>
          <cell r="K75">
            <v>7</v>
          </cell>
        </row>
        <row r="76">
          <cell r="A76" t="str">
            <v>01399613</v>
          </cell>
          <cell r="B76" t="str">
            <v>ОАО"ЭНЕРГОМЕТАЛЛУРГМОНТАЖ"</v>
          </cell>
          <cell r="C76">
            <v>1</v>
          </cell>
          <cell r="D76">
            <v>1</v>
          </cell>
          <cell r="E76">
            <v>0</v>
          </cell>
          <cell r="F76">
            <v>0</v>
          </cell>
          <cell r="G76">
            <v>0</v>
          </cell>
          <cell r="H76">
            <v>0</v>
          </cell>
          <cell r="I76">
            <v>0</v>
          </cell>
          <cell r="J76">
            <v>0</v>
          </cell>
          <cell r="K76">
            <v>1</v>
          </cell>
        </row>
        <row r="77">
          <cell r="A77" t="str">
            <v>01423814</v>
          </cell>
          <cell r="B77" t="str">
            <v>АООТ"ВHИПИвзрывгеофизика" 140100,МОС.ОБЛ.,</v>
          </cell>
          <cell r="C77">
            <v>0</v>
          </cell>
          <cell r="D77">
            <v>17</v>
          </cell>
          <cell r="E77">
            <v>0</v>
          </cell>
          <cell r="F77">
            <v>0</v>
          </cell>
          <cell r="G77">
            <v>0</v>
          </cell>
          <cell r="H77">
            <v>0</v>
          </cell>
          <cell r="I77">
            <v>0</v>
          </cell>
          <cell r="J77">
            <v>0</v>
          </cell>
          <cell r="K77">
            <v>0</v>
          </cell>
          <cell r="L77">
            <v>17</v>
          </cell>
        </row>
        <row r="78">
          <cell r="A78" t="str">
            <v>01423984</v>
          </cell>
          <cell r="B78" t="str">
            <v>ГП "СОСНОВГЕОЛОГИЯ"</v>
          </cell>
          <cell r="C78">
            <v>22</v>
          </cell>
          <cell r="D78">
            <v>22</v>
          </cell>
          <cell r="E78">
            <v>22</v>
          </cell>
          <cell r="F78">
            <v>22</v>
          </cell>
          <cell r="G78">
            <v>0</v>
          </cell>
          <cell r="H78">
            <v>0</v>
          </cell>
          <cell r="I78">
            <v>0</v>
          </cell>
          <cell r="J78">
            <v>0</v>
          </cell>
          <cell r="K78">
            <v>0</v>
          </cell>
          <cell r="L78">
            <v>22</v>
          </cell>
        </row>
        <row r="79">
          <cell r="A79" t="str">
            <v>01871412</v>
          </cell>
          <cell r="B79" t="str">
            <v>АООТ"САМАРАМЕТАЛЛ"</v>
          </cell>
          <cell r="C79">
            <v>5</v>
          </cell>
          <cell r="D79">
            <v>5</v>
          </cell>
          <cell r="E79">
            <v>0</v>
          </cell>
          <cell r="F79">
            <v>0</v>
          </cell>
          <cell r="G79">
            <v>0</v>
          </cell>
          <cell r="H79">
            <v>0</v>
          </cell>
          <cell r="I79">
            <v>0</v>
          </cell>
          <cell r="J79">
            <v>0</v>
          </cell>
          <cell r="K79">
            <v>5</v>
          </cell>
        </row>
        <row r="80">
          <cell r="A80" t="str">
            <v>01872570</v>
          </cell>
          <cell r="B80" t="str">
            <v>ОАО КФ"HОВОСИБМЕТАЛЛ"</v>
          </cell>
          <cell r="C80">
            <v>125</v>
          </cell>
          <cell r="D80">
            <v>125</v>
          </cell>
          <cell r="E80">
            <v>0</v>
          </cell>
          <cell r="F80">
            <v>125</v>
          </cell>
        </row>
        <row r="81">
          <cell r="A81" t="str">
            <v>01872802</v>
          </cell>
          <cell r="B81" t="str">
            <v>ООО "ИРКУТСКМЕТАЛЛООПТТОРГ"</v>
          </cell>
          <cell r="C81">
            <v>6</v>
          </cell>
          <cell r="D81">
            <v>6</v>
          </cell>
          <cell r="E81">
            <v>6</v>
          </cell>
        </row>
        <row r="82">
          <cell r="A82" t="str">
            <v>02949352</v>
          </cell>
          <cell r="B82" t="str">
            <v>АО"БОРСКИЙ ТРУБНЫЙ ЗАВОД"</v>
          </cell>
          <cell r="C82">
            <v>82</v>
          </cell>
          <cell r="D82">
            <v>82</v>
          </cell>
          <cell r="E82">
            <v>216</v>
          </cell>
          <cell r="F82">
            <v>8</v>
          </cell>
          <cell r="G82">
            <v>8</v>
          </cell>
          <cell r="H82">
            <v>106</v>
          </cell>
          <cell r="I82">
            <v>115</v>
          </cell>
        </row>
        <row r="83">
          <cell r="A83" t="str">
            <v>02961287</v>
          </cell>
          <cell r="B83" t="str">
            <v>АООТ ИВОЛГА</v>
          </cell>
          <cell r="C83">
            <v>11</v>
          </cell>
          <cell r="D83">
            <v>12</v>
          </cell>
          <cell r="E83">
            <v>44</v>
          </cell>
          <cell r="F83">
            <v>11</v>
          </cell>
          <cell r="G83">
            <v>11</v>
          </cell>
          <cell r="H83">
            <v>12</v>
          </cell>
          <cell r="I83">
            <v>0</v>
          </cell>
          <cell r="J83">
            <v>0</v>
          </cell>
          <cell r="K83">
            <v>0</v>
          </cell>
          <cell r="L83">
            <v>44</v>
          </cell>
        </row>
        <row r="84">
          <cell r="A84" t="str">
            <v>03143119</v>
          </cell>
          <cell r="B84" t="str">
            <v>"ПРИБОЙ" АООТ</v>
          </cell>
          <cell r="C84">
            <v>2</v>
          </cell>
          <cell r="D84">
            <v>15</v>
          </cell>
          <cell r="E84">
            <v>14</v>
          </cell>
          <cell r="F84">
            <v>2</v>
          </cell>
          <cell r="G84">
            <v>15</v>
          </cell>
          <cell r="H84">
            <v>14</v>
          </cell>
          <cell r="I84">
            <v>2</v>
          </cell>
          <cell r="J84">
            <v>0</v>
          </cell>
          <cell r="K84">
            <v>15</v>
          </cell>
          <cell r="L84">
            <v>14</v>
          </cell>
        </row>
        <row r="85">
          <cell r="A85" t="str">
            <v>03146885</v>
          </cell>
          <cell r="B85" t="str">
            <v>АОЗТ "ЭПРОН-8"</v>
          </cell>
          <cell r="C85">
            <v>26</v>
          </cell>
          <cell r="D85">
            <v>26</v>
          </cell>
          <cell r="E85">
            <v>0</v>
          </cell>
          <cell r="F85">
            <v>0</v>
          </cell>
          <cell r="G85">
            <v>0</v>
          </cell>
          <cell r="H85">
            <v>0</v>
          </cell>
          <cell r="I85">
            <v>0</v>
          </cell>
          <cell r="J85">
            <v>0</v>
          </cell>
          <cell r="K85">
            <v>0</v>
          </cell>
          <cell r="L85">
            <v>26</v>
          </cell>
        </row>
        <row r="86">
          <cell r="A86" t="str">
            <v>03431870</v>
          </cell>
          <cell r="B86" t="str">
            <v>ТОО "ДОРОЖНИК"</v>
          </cell>
          <cell r="C86">
            <v>2</v>
          </cell>
          <cell r="D86">
            <v>37</v>
          </cell>
          <cell r="E86">
            <v>2</v>
          </cell>
          <cell r="F86">
            <v>37</v>
          </cell>
          <cell r="G86">
            <v>0</v>
          </cell>
          <cell r="H86">
            <v>0</v>
          </cell>
          <cell r="I86">
            <v>0</v>
          </cell>
          <cell r="J86">
            <v>2</v>
          </cell>
          <cell r="K86">
            <v>37</v>
          </cell>
        </row>
        <row r="87">
          <cell r="A87" t="str">
            <v>03533872</v>
          </cell>
          <cell r="B87" t="str">
            <v>ИНСТИТУТ ЯДЕРНОЙ ФИЗИКИ</v>
          </cell>
          <cell r="C87">
            <v>0</v>
          </cell>
          <cell r="D87">
            <v>0</v>
          </cell>
          <cell r="E87">
            <v>0</v>
          </cell>
          <cell r="F87">
            <v>0</v>
          </cell>
          <cell r="G87">
            <v>0</v>
          </cell>
          <cell r="H87">
            <v>0</v>
          </cell>
          <cell r="I87">
            <v>0</v>
          </cell>
          <cell r="J87">
            <v>0</v>
          </cell>
          <cell r="K87">
            <v>0</v>
          </cell>
          <cell r="L87">
            <v>0</v>
          </cell>
        </row>
        <row r="88">
          <cell r="A88" t="str">
            <v>03966128</v>
          </cell>
          <cell r="B88" t="str">
            <v>РЕВДИНСКОЕ УПП ВОС</v>
          </cell>
          <cell r="C88">
            <v>33</v>
          </cell>
          <cell r="D88">
            <v>65</v>
          </cell>
          <cell r="E88">
            <v>33</v>
          </cell>
          <cell r="F88">
            <v>65</v>
          </cell>
          <cell r="G88">
            <v>0</v>
          </cell>
          <cell r="H88">
            <v>33</v>
          </cell>
          <cell r="I88">
            <v>0</v>
          </cell>
          <cell r="J88">
            <v>0</v>
          </cell>
          <cell r="K88">
            <v>0</v>
          </cell>
          <cell r="L88">
            <v>65</v>
          </cell>
        </row>
        <row r="89">
          <cell r="A89" t="str">
            <v>04047621</v>
          </cell>
          <cell r="B89" t="str">
            <v>АДМИНИСТРАЦИЯ МЕСТНОГО САМОУПРАВЛЕНИЯ   ЛАХДЕНПОХСКОГО РАЙОНА</v>
          </cell>
          <cell r="C89">
            <v>0</v>
          </cell>
          <cell r="D89">
            <v>0</v>
          </cell>
          <cell r="E89">
            <v>0</v>
          </cell>
          <cell r="F89">
            <v>0</v>
          </cell>
          <cell r="G89">
            <v>0</v>
          </cell>
          <cell r="H89">
            <v>0</v>
          </cell>
          <cell r="I89">
            <v>0</v>
          </cell>
          <cell r="J89">
            <v>0</v>
          </cell>
          <cell r="K89">
            <v>0</v>
          </cell>
          <cell r="L89">
            <v>0</v>
          </cell>
        </row>
        <row r="90">
          <cell r="A90" t="str">
            <v>04574672</v>
          </cell>
          <cell r="B90" t="str">
            <v>ГП "БТОФ"</v>
          </cell>
          <cell r="C90">
            <v>0</v>
          </cell>
          <cell r="D90">
            <v>0</v>
          </cell>
          <cell r="E90">
            <v>0</v>
          </cell>
          <cell r="F90">
            <v>0</v>
          </cell>
          <cell r="G90">
            <v>0</v>
          </cell>
          <cell r="H90">
            <v>0</v>
          </cell>
          <cell r="I90">
            <v>0</v>
          </cell>
          <cell r="J90">
            <v>0</v>
          </cell>
          <cell r="K90">
            <v>0</v>
          </cell>
        </row>
        <row r="91">
          <cell r="A91" t="str">
            <v>04609011</v>
          </cell>
          <cell r="B91" t="str">
            <v>РПКФ "НОВОРОССИЙСК АО ЗАРУБЕЖСТРОЙМОНТАЖ"</v>
          </cell>
          <cell r="C91">
            <v>4</v>
          </cell>
          <cell r="D91">
            <v>163</v>
          </cell>
          <cell r="E91">
            <v>58</v>
          </cell>
          <cell r="F91">
            <v>163</v>
          </cell>
          <cell r="G91">
            <v>58</v>
          </cell>
          <cell r="H91">
            <v>0</v>
          </cell>
          <cell r="I91">
            <v>0</v>
          </cell>
          <cell r="J91">
            <v>163</v>
          </cell>
          <cell r="K91">
            <v>0</v>
          </cell>
          <cell r="L91">
            <v>58</v>
          </cell>
        </row>
        <row r="92">
          <cell r="A92" t="str">
            <v>04627492</v>
          </cell>
          <cell r="B92" t="str">
            <v>"СПЕЦГИДРОЭНЕРГОМОНТАЖ" ОАО</v>
          </cell>
          <cell r="C92">
            <v>0</v>
          </cell>
          <cell r="D92">
            <v>64</v>
          </cell>
          <cell r="E92">
            <v>6</v>
          </cell>
          <cell r="F92">
            <v>0</v>
          </cell>
          <cell r="G92">
            <v>64</v>
          </cell>
          <cell r="H92">
            <v>64</v>
          </cell>
          <cell r="I92">
            <v>0</v>
          </cell>
          <cell r="J92">
            <v>0</v>
          </cell>
          <cell r="K92">
            <v>0</v>
          </cell>
          <cell r="L92">
            <v>6</v>
          </cell>
        </row>
        <row r="93">
          <cell r="A93" t="str">
            <v>04696843</v>
          </cell>
          <cell r="B93" t="str">
            <v>ТОО "ЗАВОД ИНФОРМАЦИОННЫХ ТЕХНОЛОГИЙ    "ЛИТ"</v>
          </cell>
          <cell r="C93">
            <v>1</v>
          </cell>
          <cell r="D93">
            <v>33</v>
          </cell>
          <cell r="E93">
            <v>1</v>
          </cell>
          <cell r="F93">
            <v>33</v>
          </cell>
          <cell r="G93">
            <v>0</v>
          </cell>
          <cell r="H93">
            <v>0</v>
          </cell>
          <cell r="I93">
            <v>0</v>
          </cell>
          <cell r="J93">
            <v>33</v>
          </cell>
        </row>
        <row r="94">
          <cell r="A94" t="str">
            <v>04708167</v>
          </cell>
          <cell r="B94" t="str">
            <v>УГ-ПМТС /НОДХ-3/</v>
          </cell>
          <cell r="C94">
            <v>177</v>
          </cell>
          <cell r="D94">
            <v>191</v>
          </cell>
          <cell r="E94">
            <v>177</v>
          </cell>
          <cell r="F94">
            <v>191</v>
          </cell>
          <cell r="G94">
            <v>0</v>
          </cell>
          <cell r="H94">
            <v>0</v>
          </cell>
          <cell r="I94">
            <v>0</v>
          </cell>
          <cell r="J94">
            <v>0</v>
          </cell>
          <cell r="K94">
            <v>177</v>
          </cell>
          <cell r="L94">
            <v>191</v>
          </cell>
        </row>
        <row r="95">
          <cell r="A95" t="str">
            <v>04718869</v>
          </cell>
          <cell r="B95" t="str">
            <v>ОАО "ПЕРМСКАЯ ГРЭС"</v>
          </cell>
          <cell r="C95">
            <v>0</v>
          </cell>
          <cell r="D95">
            <v>170</v>
          </cell>
          <cell r="E95">
            <v>0</v>
          </cell>
          <cell r="F95">
            <v>170</v>
          </cell>
          <cell r="G95">
            <v>0</v>
          </cell>
          <cell r="H95">
            <v>0</v>
          </cell>
          <cell r="I95">
            <v>170</v>
          </cell>
        </row>
        <row r="96">
          <cell r="A96" t="str">
            <v>04730037</v>
          </cell>
          <cell r="B96" t="str">
            <v>ОАО  "ПРИКАСПИЙНЕФТЕСЕРВИС"</v>
          </cell>
          <cell r="C96">
            <v>18</v>
          </cell>
          <cell r="D96">
            <v>55</v>
          </cell>
          <cell r="E96">
            <v>106</v>
          </cell>
          <cell r="F96">
            <v>20</v>
          </cell>
          <cell r="G96">
            <v>18</v>
          </cell>
          <cell r="H96">
            <v>18</v>
          </cell>
          <cell r="I96">
            <v>106</v>
          </cell>
          <cell r="J96">
            <v>55</v>
          </cell>
          <cell r="K96">
            <v>106</v>
          </cell>
          <cell r="L96">
            <v>20</v>
          </cell>
        </row>
        <row r="97">
          <cell r="A97" t="str">
            <v>04803302</v>
          </cell>
          <cell r="B97" t="str">
            <v>АОЗТ УПТК "ЮЖУРАЛЭНЕРГОСТРОЙ"</v>
          </cell>
          <cell r="C97">
            <v>39</v>
          </cell>
          <cell r="D97">
            <v>149</v>
          </cell>
          <cell r="E97">
            <v>39</v>
          </cell>
          <cell r="F97">
            <v>149</v>
          </cell>
          <cell r="G97">
            <v>69</v>
          </cell>
          <cell r="H97">
            <v>34</v>
          </cell>
          <cell r="I97">
            <v>57</v>
          </cell>
          <cell r="J97">
            <v>69</v>
          </cell>
          <cell r="K97">
            <v>43</v>
          </cell>
          <cell r="L97">
            <v>10</v>
          </cell>
        </row>
        <row r="98">
          <cell r="A98" t="str">
            <v>04805746</v>
          </cell>
          <cell r="B98" t="str">
            <v>АООТ "НОЯБРЬСКИЕ ЭЛЕКТРИЧЕСКИЕ СЕТИ" ЭНЕРГОПРЕДПРИЯТИЯ АООТ "ТЮМЕНЬЭНЕРГО"</v>
          </cell>
          <cell r="C98">
            <v>3</v>
          </cell>
          <cell r="D98">
            <v>30</v>
          </cell>
          <cell r="E98">
            <v>3</v>
          </cell>
          <cell r="F98">
            <v>30</v>
          </cell>
          <cell r="G98">
            <v>3</v>
          </cell>
          <cell r="H98">
            <v>0</v>
          </cell>
          <cell r="I98">
            <v>0</v>
          </cell>
          <cell r="J98">
            <v>0</v>
          </cell>
          <cell r="K98">
            <v>30</v>
          </cell>
        </row>
        <row r="99">
          <cell r="A99" t="str">
            <v>04824369</v>
          </cell>
          <cell r="B99" t="str">
            <v>ГП "Д/В МОРСКАЯ ИНЖ.-ГЕОЛОГИЧ. ЭКСПЕДИЦИЯ"</v>
          </cell>
          <cell r="C99">
            <v>68</v>
          </cell>
          <cell r="D99">
            <v>187</v>
          </cell>
          <cell r="E99">
            <v>137</v>
          </cell>
          <cell r="F99">
            <v>39</v>
          </cell>
          <cell r="G99">
            <v>200</v>
          </cell>
          <cell r="H99">
            <v>200</v>
          </cell>
          <cell r="I99">
            <v>4</v>
          </cell>
          <cell r="J99">
            <v>29</v>
          </cell>
          <cell r="K99">
            <v>37</v>
          </cell>
          <cell r="L99">
            <v>29</v>
          </cell>
        </row>
        <row r="100">
          <cell r="A100" t="str">
            <v>04860395</v>
          </cell>
          <cell r="B100" t="str">
            <v>ВТФ "ВНИИМЕТМАШЭКСПОРТ"</v>
          </cell>
          <cell r="C100">
            <v>135</v>
          </cell>
          <cell r="D100">
            <v>58</v>
          </cell>
          <cell r="E100">
            <v>99</v>
          </cell>
          <cell r="F100">
            <v>135</v>
          </cell>
          <cell r="G100">
            <v>58</v>
          </cell>
          <cell r="H100">
            <v>99</v>
          </cell>
          <cell r="I100">
            <v>0</v>
          </cell>
          <cell r="J100">
            <v>0</v>
          </cell>
        </row>
        <row r="101">
          <cell r="A101" t="str">
            <v>04884214</v>
          </cell>
          <cell r="B101" t="str">
            <v>ЗАО"АДС С ИНДИЕЙ"СОВИНКОМ-ЦЕНТР"</v>
          </cell>
          <cell r="C101">
            <v>0</v>
          </cell>
          <cell r="D101">
            <v>0</v>
          </cell>
          <cell r="E101">
            <v>0</v>
          </cell>
        </row>
        <row r="102">
          <cell r="A102" t="str">
            <v>05013527</v>
          </cell>
          <cell r="B102" t="str">
            <v>ЗАО "ВЛАДИМИРАГРОВОДСТРОЙ"</v>
          </cell>
          <cell r="C102">
            <v>68</v>
          </cell>
          <cell r="D102">
            <v>29</v>
          </cell>
          <cell r="E102">
            <v>50</v>
          </cell>
          <cell r="F102">
            <v>59</v>
          </cell>
          <cell r="G102">
            <v>42</v>
          </cell>
          <cell r="H102">
            <v>59</v>
          </cell>
          <cell r="I102">
            <v>42</v>
          </cell>
          <cell r="J102">
            <v>0</v>
          </cell>
          <cell r="K102">
            <v>59</v>
          </cell>
          <cell r="L102">
            <v>42</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20</v>
          </cell>
          <cell r="E104">
            <v>36</v>
          </cell>
          <cell r="F104">
            <v>625</v>
          </cell>
          <cell r="G104">
            <v>20</v>
          </cell>
          <cell r="H104">
            <v>625</v>
          </cell>
          <cell r="I104">
            <v>20</v>
          </cell>
          <cell r="J104">
            <v>0</v>
          </cell>
          <cell r="K104">
            <v>36</v>
          </cell>
        </row>
        <row r="105">
          <cell r="A105" t="str">
            <v>05030856</v>
          </cell>
          <cell r="B105" t="str">
            <v>ЗАО "ЭНЕРГОМАШЭКСПОРТ"</v>
          </cell>
          <cell r="C105">
            <v>0</v>
          </cell>
          <cell r="D105">
            <v>0</v>
          </cell>
          <cell r="E105">
            <v>0</v>
          </cell>
          <cell r="F105">
            <v>0</v>
          </cell>
          <cell r="G105">
            <v>0</v>
          </cell>
          <cell r="H105">
            <v>0</v>
          </cell>
          <cell r="I105">
            <v>0</v>
          </cell>
          <cell r="J105">
            <v>0</v>
          </cell>
          <cell r="K105">
            <v>0</v>
          </cell>
          <cell r="L105">
            <v>0</v>
          </cell>
        </row>
        <row r="106">
          <cell r="A106" t="str">
            <v>05052846</v>
          </cell>
          <cell r="B106" t="str">
            <v>АО "КРАЙБЫТКОМПЛЕКТ"</v>
          </cell>
          <cell r="C106">
            <v>0</v>
          </cell>
          <cell r="D106">
            <v>0</v>
          </cell>
          <cell r="E106">
            <v>78</v>
          </cell>
          <cell r="F106">
            <v>40</v>
          </cell>
          <cell r="G106">
            <v>46</v>
          </cell>
          <cell r="H106">
            <v>78</v>
          </cell>
          <cell r="I106">
            <v>40</v>
          </cell>
          <cell r="J106">
            <v>0</v>
          </cell>
          <cell r="K106">
            <v>40</v>
          </cell>
        </row>
        <row r="107">
          <cell r="A107" t="str">
            <v>05229552</v>
          </cell>
          <cell r="B107" t="str">
            <v>ЗАО "ЛЕНЖИЛПРОМКОМПЛЕКТ"</v>
          </cell>
          <cell r="C107">
            <v>5</v>
          </cell>
          <cell r="D107">
            <v>5</v>
          </cell>
          <cell r="E107">
            <v>0</v>
          </cell>
          <cell r="F107">
            <v>0</v>
          </cell>
          <cell r="G107">
            <v>0</v>
          </cell>
          <cell r="H107">
            <v>0</v>
          </cell>
          <cell r="I107">
            <v>0</v>
          </cell>
          <cell r="J107">
            <v>0</v>
          </cell>
          <cell r="K107">
            <v>5</v>
          </cell>
        </row>
        <row r="108">
          <cell r="A108" t="str">
            <v>05434815</v>
          </cell>
          <cell r="B108" t="str">
            <v>ТОО МСП "ЭКСПОВЕСТРАHС"/ЗАО "ТРУБОИМПЕКС"</v>
          </cell>
          <cell r="C108">
            <v>0</v>
          </cell>
          <cell r="D108">
            <v>60</v>
          </cell>
          <cell r="E108">
            <v>0</v>
          </cell>
          <cell r="F108">
            <v>0</v>
          </cell>
          <cell r="G108">
            <v>0</v>
          </cell>
          <cell r="H108">
            <v>0</v>
          </cell>
          <cell r="I108">
            <v>0</v>
          </cell>
          <cell r="J108">
            <v>0</v>
          </cell>
          <cell r="K108">
            <v>0</v>
          </cell>
          <cell r="L108">
            <v>60</v>
          </cell>
        </row>
        <row r="109">
          <cell r="A109" t="str">
            <v>05744656</v>
          </cell>
          <cell r="B109" t="str">
            <v>АООТ "РУМО"</v>
          </cell>
          <cell r="C109">
            <v>80</v>
          </cell>
          <cell r="D109">
            <v>70</v>
          </cell>
          <cell r="E109">
            <v>70</v>
          </cell>
          <cell r="F109">
            <v>0</v>
          </cell>
          <cell r="G109">
            <v>0</v>
          </cell>
          <cell r="H109">
            <v>13</v>
          </cell>
          <cell r="I109">
            <v>0</v>
          </cell>
          <cell r="J109">
            <v>32</v>
          </cell>
          <cell r="K109">
            <v>0</v>
          </cell>
          <cell r="L109">
            <v>53</v>
          </cell>
        </row>
        <row r="110">
          <cell r="A110" t="str">
            <v>05756754</v>
          </cell>
          <cell r="B110" t="str">
            <v>ОАО"ЗВЕЗДА"</v>
          </cell>
          <cell r="C110">
            <v>6</v>
          </cell>
          <cell r="D110">
            <v>6</v>
          </cell>
          <cell r="E110">
            <v>0</v>
          </cell>
          <cell r="F110">
            <v>0</v>
          </cell>
          <cell r="G110">
            <v>0</v>
          </cell>
          <cell r="H110">
            <v>0</v>
          </cell>
          <cell r="I110">
            <v>0</v>
          </cell>
          <cell r="J110">
            <v>0</v>
          </cell>
          <cell r="K110">
            <v>0</v>
          </cell>
          <cell r="L110">
            <v>6</v>
          </cell>
        </row>
        <row r="111">
          <cell r="A111" t="str">
            <v>05757665</v>
          </cell>
          <cell r="B111" t="str">
            <v>АО "НОВОЛИПЕЦКИЙ МЕТКОМБИНАТ"</v>
          </cell>
          <cell r="C111">
            <v>0</v>
          </cell>
          <cell r="D111">
            <v>20</v>
          </cell>
          <cell r="E111">
            <v>0</v>
          </cell>
          <cell r="F111">
            <v>20</v>
          </cell>
          <cell r="G111">
            <v>0</v>
          </cell>
          <cell r="H111">
            <v>0</v>
          </cell>
          <cell r="I111">
            <v>0</v>
          </cell>
          <cell r="J111">
            <v>0</v>
          </cell>
          <cell r="K111">
            <v>0</v>
          </cell>
          <cell r="L111">
            <v>20</v>
          </cell>
        </row>
        <row r="112">
          <cell r="A112" t="str">
            <v>05757676</v>
          </cell>
          <cell r="B112" t="str">
            <v>ОАО "ЗАПСИБМЕТКОМБИНАТ"</v>
          </cell>
          <cell r="C112">
            <v>138</v>
          </cell>
          <cell r="D112">
            <v>33</v>
          </cell>
          <cell r="E112">
            <v>138</v>
          </cell>
          <cell r="F112">
            <v>33</v>
          </cell>
          <cell r="G112">
            <v>13</v>
          </cell>
          <cell r="H112">
            <v>0</v>
          </cell>
          <cell r="I112">
            <v>33</v>
          </cell>
          <cell r="J112">
            <v>0</v>
          </cell>
          <cell r="K112">
            <v>13</v>
          </cell>
        </row>
        <row r="113">
          <cell r="A113" t="str">
            <v>05757713</v>
          </cell>
          <cell r="B113" t="str">
            <v>ОАО "ВИЗ"(ВЕРХ-ИСЕТСКИЙ МЕТАЛЛУРГИЧЕСКИЙ ЗАВОД)                             0766</v>
          </cell>
          <cell r="C113">
            <v>10</v>
          </cell>
          <cell r="D113">
            <v>12</v>
          </cell>
          <cell r="E113">
            <v>13</v>
          </cell>
          <cell r="F113">
            <v>10</v>
          </cell>
          <cell r="G113">
            <v>12</v>
          </cell>
          <cell r="H113">
            <v>13</v>
          </cell>
          <cell r="I113">
            <v>0</v>
          </cell>
          <cell r="J113">
            <v>10</v>
          </cell>
          <cell r="K113">
            <v>12</v>
          </cell>
          <cell r="L113">
            <v>13</v>
          </cell>
        </row>
        <row r="114">
          <cell r="A114" t="str">
            <v>05757771</v>
          </cell>
          <cell r="B114" t="str">
            <v>ОАО "НОВОСИБИРСКИЙ МЕТАЛЛУРГИЧЕСКИЙ ЗАВОД"</v>
          </cell>
          <cell r="C114">
            <v>43</v>
          </cell>
          <cell r="D114">
            <v>50</v>
          </cell>
          <cell r="E114">
            <v>43</v>
          </cell>
          <cell r="F114">
            <v>43</v>
          </cell>
          <cell r="G114">
            <v>50</v>
          </cell>
        </row>
        <row r="115">
          <cell r="A115" t="str">
            <v>05757848</v>
          </cell>
          <cell r="B115" t="str">
            <v>АО "ВЫКСУНСКИЙ МЕТАЛЛУРГИЧЕСКИЙ ЗАВОД"</v>
          </cell>
          <cell r="C115">
            <v>444</v>
          </cell>
          <cell r="D115">
            <v>444</v>
          </cell>
          <cell r="E115">
            <v>481</v>
          </cell>
          <cell r="F115">
            <v>88</v>
          </cell>
          <cell r="G115">
            <v>688</v>
          </cell>
          <cell r="H115">
            <v>607</v>
          </cell>
          <cell r="I115">
            <v>325</v>
          </cell>
          <cell r="J115">
            <v>3398</v>
          </cell>
          <cell r="K115">
            <v>635</v>
          </cell>
          <cell r="L115">
            <v>422</v>
          </cell>
        </row>
        <row r="116">
          <cell r="A116" t="str">
            <v>05757854</v>
          </cell>
          <cell r="B116" t="str">
            <v>ОАО МОСКОВСКИЙ ТРУБНЫЙ З-Д "ФИЛИТ"</v>
          </cell>
          <cell r="C116">
            <v>1</v>
          </cell>
          <cell r="D116">
            <v>132</v>
          </cell>
          <cell r="E116">
            <v>71</v>
          </cell>
          <cell r="F116">
            <v>67</v>
          </cell>
          <cell r="G116">
            <v>90</v>
          </cell>
          <cell r="H116">
            <v>1</v>
          </cell>
          <cell r="I116">
            <v>60</v>
          </cell>
          <cell r="J116">
            <v>31</v>
          </cell>
          <cell r="K116">
            <v>31</v>
          </cell>
          <cell r="L116">
            <v>149</v>
          </cell>
        </row>
        <row r="117">
          <cell r="A117" t="str">
            <v>05759404</v>
          </cell>
          <cell r="B117" t="str">
            <v>ФИРМА "БРЯНСКГАЗЭНЕРГОСЕРВИС"</v>
          </cell>
          <cell r="C117">
            <v>0</v>
          </cell>
          <cell r="D117">
            <v>0</v>
          </cell>
          <cell r="E117">
            <v>0</v>
          </cell>
          <cell r="F117">
            <v>0</v>
          </cell>
          <cell r="G117">
            <v>0</v>
          </cell>
          <cell r="H117">
            <v>0</v>
          </cell>
        </row>
        <row r="118">
          <cell r="A118" t="str">
            <v>05761695</v>
          </cell>
          <cell r="B118" t="str">
            <v>ОАО "ЩЕКИНОАЗОТ"</v>
          </cell>
          <cell r="C118">
            <v>1</v>
          </cell>
          <cell r="D118">
            <v>10</v>
          </cell>
          <cell r="E118">
            <v>1</v>
          </cell>
          <cell r="F118">
            <v>1</v>
          </cell>
          <cell r="G118">
            <v>0</v>
          </cell>
          <cell r="H118">
            <v>0</v>
          </cell>
          <cell r="I118">
            <v>0</v>
          </cell>
          <cell r="J118">
            <v>0</v>
          </cell>
          <cell r="K118">
            <v>0</v>
          </cell>
          <cell r="L118">
            <v>10</v>
          </cell>
        </row>
        <row r="119">
          <cell r="A119" t="str">
            <v>05763441</v>
          </cell>
          <cell r="B119" t="str">
            <v>ОАО "ХИМПРОМ"</v>
          </cell>
          <cell r="C119">
            <v>0</v>
          </cell>
          <cell r="D119">
            <v>1012</v>
          </cell>
          <cell r="E119">
            <v>2</v>
          </cell>
          <cell r="F119">
            <v>0</v>
          </cell>
          <cell r="G119">
            <v>1012</v>
          </cell>
          <cell r="H119">
            <v>2</v>
          </cell>
          <cell r="I119">
            <v>1012</v>
          </cell>
          <cell r="J119">
            <v>0</v>
          </cell>
          <cell r="K119">
            <v>2</v>
          </cell>
          <cell r="L119">
            <v>36</v>
          </cell>
        </row>
        <row r="120">
          <cell r="A120" t="str">
            <v>05763843</v>
          </cell>
          <cell r="B120" t="str">
            <v>OАО "КОЛОМЕНСКИЙ ЗАВОД"</v>
          </cell>
          <cell r="C120">
            <v>0</v>
          </cell>
          <cell r="D120">
            <v>0</v>
          </cell>
          <cell r="E120">
            <v>0</v>
          </cell>
          <cell r="F120">
            <v>0</v>
          </cell>
          <cell r="G120">
            <v>0</v>
          </cell>
          <cell r="H120">
            <v>0</v>
          </cell>
          <cell r="I120">
            <v>0</v>
          </cell>
          <cell r="J120">
            <v>0</v>
          </cell>
        </row>
        <row r="121">
          <cell r="A121" t="str">
            <v>05763851</v>
          </cell>
          <cell r="B121" t="str">
            <v>ОАО "ПЕНЗЕНСКИЙ ДИЗЕЛЬНЫЙ З-Д"</v>
          </cell>
          <cell r="C121">
            <v>3</v>
          </cell>
          <cell r="D121">
            <v>0</v>
          </cell>
          <cell r="E121">
            <v>1</v>
          </cell>
          <cell r="F121">
            <v>1</v>
          </cell>
          <cell r="G121">
            <v>0</v>
          </cell>
          <cell r="H121">
            <v>0</v>
          </cell>
          <cell r="I121">
            <v>0</v>
          </cell>
          <cell r="J121">
            <v>0</v>
          </cell>
          <cell r="K121">
            <v>0</v>
          </cell>
          <cell r="L121">
            <v>1</v>
          </cell>
        </row>
        <row r="122">
          <cell r="A122" t="str">
            <v>05764417</v>
          </cell>
          <cell r="B122" t="str">
            <v>АООТ "ИЖОРСКИЕ ЗАВОДЫ " (ПО ПОРУЧЕНИЮ ООО "РЕМСТРОЙМАШ")</v>
          </cell>
          <cell r="C122">
            <v>80</v>
          </cell>
          <cell r="D122">
            <v>44</v>
          </cell>
          <cell r="E122">
            <v>170</v>
          </cell>
          <cell r="F122">
            <v>44</v>
          </cell>
          <cell r="G122">
            <v>170</v>
          </cell>
          <cell r="H122">
            <v>0</v>
          </cell>
          <cell r="I122">
            <v>0</v>
          </cell>
          <cell r="J122">
            <v>0</v>
          </cell>
          <cell r="K122">
            <v>44</v>
          </cell>
          <cell r="L122">
            <v>170</v>
          </cell>
        </row>
        <row r="123">
          <cell r="A123" t="str">
            <v>05764432</v>
          </cell>
          <cell r="B123" t="str">
            <v>ОАО "КРАСНЫЙ КОТЕЛЬЩИК"</v>
          </cell>
          <cell r="C123">
            <v>0</v>
          </cell>
          <cell r="D123">
            <v>0</v>
          </cell>
          <cell r="E123">
            <v>1</v>
          </cell>
          <cell r="F123">
            <v>0</v>
          </cell>
          <cell r="G123">
            <v>0</v>
          </cell>
          <cell r="H123">
            <v>0</v>
          </cell>
          <cell r="I123">
            <v>0</v>
          </cell>
          <cell r="J123">
            <v>1</v>
          </cell>
        </row>
        <row r="124">
          <cell r="A124" t="str">
            <v>05766869</v>
          </cell>
          <cell r="B124" t="str">
            <v>ОАО "ОМСКШИНА"</v>
          </cell>
          <cell r="C124">
            <v>10</v>
          </cell>
          <cell r="D124">
            <v>10</v>
          </cell>
          <cell r="E124">
            <v>0</v>
          </cell>
          <cell r="F124">
            <v>0</v>
          </cell>
          <cell r="G124">
            <v>0</v>
          </cell>
          <cell r="H124">
            <v>0</v>
          </cell>
          <cell r="I124">
            <v>0</v>
          </cell>
          <cell r="J124">
            <v>0</v>
          </cell>
          <cell r="K124">
            <v>0</v>
          </cell>
          <cell r="L124">
            <v>10</v>
          </cell>
        </row>
        <row r="125">
          <cell r="A125" t="str">
            <v>05768266</v>
          </cell>
          <cell r="B125" t="str">
            <v>"ЗАРО" ОАО</v>
          </cell>
          <cell r="C125">
            <v>0</v>
          </cell>
          <cell r="D125">
            <v>0</v>
          </cell>
          <cell r="E125">
            <v>0</v>
          </cell>
          <cell r="F125">
            <v>0</v>
          </cell>
          <cell r="G125">
            <v>0</v>
          </cell>
          <cell r="H125">
            <v>0</v>
          </cell>
          <cell r="I125">
            <v>0</v>
          </cell>
          <cell r="J125">
            <v>0</v>
          </cell>
          <cell r="K125">
            <v>0</v>
          </cell>
          <cell r="L125">
            <v>0</v>
          </cell>
        </row>
        <row r="126">
          <cell r="A126" t="str">
            <v>05770858</v>
          </cell>
          <cell r="B126" t="str">
            <v>ОАО "РАЗРЕЗ БОРОДИНСКИЙ"                                                  /Б/</v>
          </cell>
          <cell r="C126">
            <v>9</v>
          </cell>
          <cell r="D126">
            <v>9</v>
          </cell>
          <cell r="E126">
            <v>16</v>
          </cell>
        </row>
        <row r="127">
          <cell r="A127" t="str">
            <v>05780913</v>
          </cell>
          <cell r="B127" t="str">
            <v>АСТРАХАНЬГАЗПРОМ АО</v>
          </cell>
          <cell r="C127">
            <v>0</v>
          </cell>
          <cell r="D127">
            <v>0</v>
          </cell>
          <cell r="E127">
            <v>0</v>
          </cell>
          <cell r="F127">
            <v>0</v>
          </cell>
        </row>
        <row r="128">
          <cell r="A128" t="str">
            <v>05784673</v>
          </cell>
          <cell r="B128" t="str">
            <v>ОАО"ВОЛГОЭНЕРГОСТРОЙПРОМ"</v>
          </cell>
          <cell r="C128">
            <v>33</v>
          </cell>
          <cell r="D128">
            <v>196</v>
          </cell>
          <cell r="E128">
            <v>33</v>
          </cell>
          <cell r="F128">
            <v>196</v>
          </cell>
          <cell r="G128">
            <v>196</v>
          </cell>
        </row>
        <row r="129">
          <cell r="A129" t="str">
            <v>05785649</v>
          </cell>
          <cell r="B129" t="str">
            <v>АООТ "АЛТАЙДИЗЕЛЬ"</v>
          </cell>
          <cell r="C129">
            <v>0</v>
          </cell>
          <cell r="D129">
            <v>0</v>
          </cell>
          <cell r="E129">
            <v>0</v>
          </cell>
          <cell r="F129">
            <v>0</v>
          </cell>
          <cell r="G129">
            <v>0</v>
          </cell>
          <cell r="H129">
            <v>0</v>
          </cell>
          <cell r="I129">
            <v>0</v>
          </cell>
          <cell r="J129">
            <v>0</v>
          </cell>
          <cell r="K129">
            <v>0</v>
          </cell>
        </row>
        <row r="130">
          <cell r="A130" t="str">
            <v>05785833</v>
          </cell>
          <cell r="B130" t="str">
            <v>АО"МОССЕЛЬМАШ"</v>
          </cell>
          <cell r="C130">
            <v>23</v>
          </cell>
          <cell r="D130">
            <v>50</v>
          </cell>
          <cell r="E130">
            <v>23</v>
          </cell>
          <cell r="F130">
            <v>50</v>
          </cell>
          <cell r="G130">
            <v>0</v>
          </cell>
          <cell r="H130">
            <v>0</v>
          </cell>
          <cell r="I130">
            <v>0</v>
          </cell>
          <cell r="J130">
            <v>0</v>
          </cell>
          <cell r="K130">
            <v>23</v>
          </cell>
          <cell r="L130">
            <v>50</v>
          </cell>
        </row>
        <row r="131">
          <cell r="A131" t="str">
            <v>05785862</v>
          </cell>
          <cell r="B131" t="str">
            <v>СИБЗАВОД ИМ.БОРЦОВ РЕВОЛЮЦИИ</v>
          </cell>
          <cell r="C131">
            <v>2</v>
          </cell>
          <cell r="D131">
            <v>2</v>
          </cell>
          <cell r="E131">
            <v>4</v>
          </cell>
          <cell r="F131">
            <v>3</v>
          </cell>
          <cell r="G131">
            <v>4</v>
          </cell>
          <cell r="H131">
            <v>0</v>
          </cell>
          <cell r="I131">
            <v>0</v>
          </cell>
          <cell r="J131">
            <v>0</v>
          </cell>
          <cell r="K131">
            <v>0</v>
          </cell>
          <cell r="L131">
            <v>4</v>
          </cell>
        </row>
        <row r="132">
          <cell r="A132" t="str">
            <v>05789958</v>
          </cell>
          <cell r="B132" t="str">
            <v>ИШИМСКИЕ ЭЛЕКТРИЧЕСКИЕ СЕТИ - ЭНЕРГОПРЕДРПИЯТИЕ АООТ "ТЮМЕНЬЭНЕРГО"</v>
          </cell>
          <cell r="C132">
            <v>20</v>
          </cell>
          <cell r="D132">
            <v>20</v>
          </cell>
          <cell r="E132">
            <v>20</v>
          </cell>
        </row>
        <row r="133">
          <cell r="A133" t="str">
            <v>05790484</v>
          </cell>
          <cell r="B133" t="str">
            <v>АО ПО ИСКОЖ</v>
          </cell>
          <cell r="C133">
            <v>11</v>
          </cell>
          <cell r="D133">
            <v>11</v>
          </cell>
          <cell r="E133">
            <v>7</v>
          </cell>
          <cell r="F133">
            <v>12</v>
          </cell>
          <cell r="G133">
            <v>13</v>
          </cell>
          <cell r="H133">
            <v>7</v>
          </cell>
          <cell r="I133">
            <v>15</v>
          </cell>
          <cell r="J133">
            <v>0</v>
          </cell>
          <cell r="K133">
            <v>15</v>
          </cell>
        </row>
        <row r="134">
          <cell r="A134" t="str">
            <v>05797204</v>
          </cell>
          <cell r="B134" t="str">
            <v>ОАО ВОЛГОДИЗЕЛЬМАШ</v>
          </cell>
          <cell r="C134">
            <v>0</v>
          </cell>
          <cell r="D134">
            <v>0</v>
          </cell>
          <cell r="E134">
            <v>0</v>
          </cell>
          <cell r="F134">
            <v>0</v>
          </cell>
          <cell r="G134">
            <v>0</v>
          </cell>
          <cell r="H134">
            <v>0</v>
          </cell>
          <cell r="I134">
            <v>0</v>
          </cell>
        </row>
        <row r="135">
          <cell r="A135" t="str">
            <v>05799321</v>
          </cell>
          <cell r="B135" t="str">
            <v>АО "БЕЛЭНЕРГОМАШ"</v>
          </cell>
          <cell r="C135">
            <v>4</v>
          </cell>
          <cell r="D135">
            <v>25</v>
          </cell>
          <cell r="E135">
            <v>4</v>
          </cell>
          <cell r="F135">
            <v>25</v>
          </cell>
          <cell r="G135">
            <v>4</v>
          </cell>
          <cell r="H135">
            <v>0</v>
          </cell>
          <cell r="I135">
            <v>0</v>
          </cell>
          <cell r="J135">
            <v>0</v>
          </cell>
          <cell r="K135">
            <v>0</v>
          </cell>
          <cell r="L135">
            <v>25</v>
          </cell>
        </row>
        <row r="136">
          <cell r="A136" t="str">
            <v>05804803</v>
          </cell>
          <cell r="B136" t="str">
            <v>3АО "МЕТРОВАГОНМАШ"</v>
          </cell>
          <cell r="C136">
            <v>0</v>
          </cell>
          <cell r="D136">
            <v>10</v>
          </cell>
          <cell r="E136">
            <v>10</v>
          </cell>
          <cell r="F136">
            <v>10</v>
          </cell>
        </row>
        <row r="137">
          <cell r="A137" t="str">
            <v>05829625</v>
          </cell>
          <cell r="B137" t="str">
            <v>АОЗТ "СИСАФИКО"</v>
          </cell>
          <cell r="C137">
            <v>0</v>
          </cell>
          <cell r="D137">
            <v>12</v>
          </cell>
          <cell r="E137">
            <v>12</v>
          </cell>
          <cell r="F137">
            <v>0</v>
          </cell>
          <cell r="G137">
            <v>0</v>
          </cell>
          <cell r="H137">
            <v>0</v>
          </cell>
          <cell r="I137">
            <v>0</v>
          </cell>
          <cell r="J137">
            <v>0</v>
          </cell>
          <cell r="K137">
            <v>0</v>
          </cell>
          <cell r="L137">
            <v>12</v>
          </cell>
        </row>
        <row r="138">
          <cell r="A138" t="str">
            <v>06023150</v>
          </cell>
          <cell r="B138" t="str">
            <v>КООПЕРАТИВ "ЦНТУ "ПРОМЕТЕЙ"</v>
          </cell>
          <cell r="C138">
            <v>1</v>
          </cell>
          <cell r="D138">
            <v>0</v>
          </cell>
          <cell r="E138">
            <v>8</v>
          </cell>
          <cell r="F138">
            <v>1</v>
          </cell>
          <cell r="G138">
            <v>0</v>
          </cell>
          <cell r="H138">
            <v>1</v>
          </cell>
          <cell r="I138">
            <v>0</v>
          </cell>
          <cell r="J138">
            <v>0</v>
          </cell>
          <cell r="K138">
            <v>8</v>
          </cell>
        </row>
        <row r="139">
          <cell r="A139" t="str">
            <v>06912914</v>
          </cell>
          <cell r="B139" t="str">
            <v>ООО "СПИНОР ЛТД"</v>
          </cell>
          <cell r="C139">
            <v>1</v>
          </cell>
          <cell r="D139">
            <v>0</v>
          </cell>
          <cell r="E139">
            <v>0</v>
          </cell>
          <cell r="F139">
            <v>8</v>
          </cell>
          <cell r="G139">
            <v>1</v>
          </cell>
          <cell r="H139">
            <v>1</v>
          </cell>
          <cell r="I139">
            <v>0</v>
          </cell>
          <cell r="J139">
            <v>0</v>
          </cell>
          <cell r="K139">
            <v>8</v>
          </cell>
        </row>
        <row r="140">
          <cell r="A140" t="str">
            <v>07501107</v>
          </cell>
          <cell r="B140" t="str">
            <v>ОАО"ОРСКИЙ МАШИНОСТРОИТЕЛЬНЫЙ ЗАВОД"</v>
          </cell>
          <cell r="C140">
            <v>59</v>
          </cell>
          <cell r="D140">
            <v>59</v>
          </cell>
          <cell r="E140">
            <v>49</v>
          </cell>
          <cell r="F140">
            <v>0</v>
          </cell>
          <cell r="G140">
            <v>0</v>
          </cell>
          <cell r="H140">
            <v>49</v>
          </cell>
        </row>
        <row r="141">
          <cell r="A141" t="str">
            <v>07504063</v>
          </cell>
          <cell r="B141" t="str">
            <v>ГП "ЛИАНОЗОВСКИЙ ЭЛЕКТРОМЕХАНИЧЕСКИЙ ЗАВОД"</v>
          </cell>
          <cell r="C141">
            <v>0</v>
          </cell>
          <cell r="D141">
            <v>100</v>
          </cell>
          <cell r="E141">
            <v>63</v>
          </cell>
          <cell r="F141">
            <v>0</v>
          </cell>
          <cell r="G141">
            <v>100</v>
          </cell>
          <cell r="H141">
            <v>100</v>
          </cell>
          <cell r="I141">
            <v>11</v>
          </cell>
          <cell r="J141">
            <v>63</v>
          </cell>
          <cell r="K141">
            <v>0</v>
          </cell>
          <cell r="L141">
            <v>11</v>
          </cell>
        </row>
        <row r="142">
          <cell r="A142" t="str">
            <v>07509416</v>
          </cell>
          <cell r="B142" t="str">
            <v>АВИАЦИОННОЕ ПРОИЗВОДСТВЕННОЕ ОБЪЕДИНЕНИЕ,</v>
          </cell>
          <cell r="C142">
            <v>0</v>
          </cell>
          <cell r="D142">
            <v>22</v>
          </cell>
          <cell r="E142">
            <v>12</v>
          </cell>
          <cell r="F142">
            <v>13</v>
          </cell>
          <cell r="G142">
            <v>0</v>
          </cell>
          <cell r="H142">
            <v>22</v>
          </cell>
          <cell r="I142">
            <v>12</v>
          </cell>
          <cell r="J142">
            <v>22</v>
          </cell>
          <cell r="K142">
            <v>12</v>
          </cell>
          <cell r="L142">
            <v>13</v>
          </cell>
        </row>
        <row r="143">
          <cell r="A143" t="str">
            <v>07513234</v>
          </cell>
          <cell r="B143" t="str">
            <v>"ГОСУДАРСТВЕННЫЙ ОБУХОВСКИЙ ЗАВОД"</v>
          </cell>
          <cell r="C143">
            <v>18</v>
          </cell>
          <cell r="D143">
            <v>18</v>
          </cell>
          <cell r="E143">
            <v>18</v>
          </cell>
          <cell r="F143">
            <v>18</v>
          </cell>
          <cell r="G143">
            <v>18</v>
          </cell>
          <cell r="H143">
            <v>0</v>
          </cell>
          <cell r="I143">
            <v>0</v>
          </cell>
          <cell r="J143">
            <v>0</v>
          </cell>
          <cell r="K143">
            <v>0</v>
          </cell>
          <cell r="L143">
            <v>18</v>
          </cell>
        </row>
        <row r="144">
          <cell r="A144" t="str">
            <v>07513317</v>
          </cell>
          <cell r="B144" t="str">
            <v>ЗАО "САРАТОВСКИЙ АВИАЦИОННЫЙ ЗАВОД"</v>
          </cell>
          <cell r="C144">
            <v>3</v>
          </cell>
          <cell r="D144">
            <v>3</v>
          </cell>
          <cell r="E144">
            <v>67</v>
          </cell>
          <cell r="F144">
            <v>5</v>
          </cell>
          <cell r="G144">
            <v>0</v>
          </cell>
          <cell r="H144">
            <v>26</v>
          </cell>
          <cell r="I144">
            <v>23</v>
          </cell>
          <cell r="J144">
            <v>24</v>
          </cell>
          <cell r="K144">
            <v>35</v>
          </cell>
          <cell r="L144">
            <v>35</v>
          </cell>
        </row>
        <row r="145">
          <cell r="A145" t="str">
            <v>07514512</v>
          </cell>
          <cell r="B145" t="str">
            <v>ОАО "РЫБИНСКИЕ МОТОРЫ"</v>
          </cell>
          <cell r="C145">
            <v>0</v>
          </cell>
          <cell r="D145">
            <v>0</v>
          </cell>
          <cell r="E145">
            <v>0</v>
          </cell>
          <cell r="F145">
            <v>0</v>
          </cell>
          <cell r="G145">
            <v>0</v>
          </cell>
          <cell r="H145">
            <v>0</v>
          </cell>
          <cell r="I145">
            <v>0</v>
          </cell>
          <cell r="J145">
            <v>0</v>
          </cell>
          <cell r="K145">
            <v>0</v>
          </cell>
        </row>
        <row r="146">
          <cell r="A146" t="str">
            <v>07516103</v>
          </cell>
          <cell r="B146" t="str">
            <v>ГПО "СИБПРИБОРМАШ"</v>
          </cell>
          <cell r="C146">
            <v>9</v>
          </cell>
          <cell r="D146">
            <v>9</v>
          </cell>
          <cell r="E146">
            <v>9</v>
          </cell>
        </row>
        <row r="147">
          <cell r="A147" t="str">
            <v>07516250</v>
          </cell>
          <cell r="B147" t="str">
            <v>ЦНИИ КМ "ПРОМЕТЕЙ"</v>
          </cell>
          <cell r="C147">
            <v>0</v>
          </cell>
          <cell r="D147">
            <v>0</v>
          </cell>
          <cell r="E147">
            <v>1</v>
          </cell>
          <cell r="F147">
            <v>0</v>
          </cell>
          <cell r="G147">
            <v>1</v>
          </cell>
          <cell r="H147">
            <v>0</v>
          </cell>
          <cell r="I147">
            <v>1</v>
          </cell>
          <cell r="J147">
            <v>0</v>
          </cell>
          <cell r="K147">
            <v>0</v>
          </cell>
          <cell r="L147">
            <v>0</v>
          </cell>
        </row>
        <row r="148">
          <cell r="A148" t="str">
            <v>07519550</v>
          </cell>
          <cell r="B148" t="str">
            <v>ВОЛГОГРАДСКИЙ СУДОСТРОИТЕЛЬНЫЙ ЗАВОД</v>
          </cell>
          <cell r="C148">
            <v>0</v>
          </cell>
          <cell r="D148">
            <v>123</v>
          </cell>
          <cell r="E148">
            <v>0</v>
          </cell>
          <cell r="F148">
            <v>123</v>
          </cell>
          <cell r="G148">
            <v>240</v>
          </cell>
          <cell r="H148">
            <v>123</v>
          </cell>
          <cell r="I148">
            <v>240</v>
          </cell>
        </row>
        <row r="149">
          <cell r="A149" t="str">
            <v>07520895</v>
          </cell>
          <cell r="B149" t="str">
            <v>ГОСУДАРСТВЕНЕНОЕ ПО "ИРТЫШ"(ОМПО)</v>
          </cell>
          <cell r="C149">
            <v>0</v>
          </cell>
          <cell r="D149">
            <v>0</v>
          </cell>
          <cell r="E149">
            <v>0</v>
          </cell>
          <cell r="F149">
            <v>0</v>
          </cell>
        </row>
        <row r="150">
          <cell r="A150" t="str">
            <v>07521952</v>
          </cell>
          <cell r="B150" t="str">
            <v>ГП "АДМИРАЛТЕЙСКИЕ ВЕРФИ"</v>
          </cell>
          <cell r="C150">
            <v>0</v>
          </cell>
          <cell r="D150">
            <v>0</v>
          </cell>
          <cell r="E150">
            <v>0</v>
          </cell>
          <cell r="F150">
            <v>0</v>
          </cell>
          <cell r="G150">
            <v>0</v>
          </cell>
        </row>
        <row r="151">
          <cell r="A151" t="str">
            <v>07524700</v>
          </cell>
          <cell r="B151" t="str">
            <v>АОЗТ ВАО ТЕХМАШЭКСПОРТ</v>
          </cell>
          <cell r="C151">
            <v>5</v>
          </cell>
          <cell r="D151">
            <v>5</v>
          </cell>
          <cell r="E151">
            <v>0</v>
          </cell>
          <cell r="F151">
            <v>0</v>
          </cell>
          <cell r="G151">
            <v>5</v>
          </cell>
        </row>
        <row r="152">
          <cell r="A152" t="str">
            <v>07527454</v>
          </cell>
          <cell r="B152" t="str">
            <v>АО "КАЛУЖСКИЙ ТУРБИННЫЙ ЗАВОД"</v>
          </cell>
          <cell r="C152">
            <v>37</v>
          </cell>
          <cell r="D152">
            <v>18</v>
          </cell>
          <cell r="E152">
            <v>2</v>
          </cell>
          <cell r="F152">
            <v>163</v>
          </cell>
          <cell r="G152">
            <v>31</v>
          </cell>
          <cell r="H152">
            <v>101</v>
          </cell>
          <cell r="I152">
            <v>4</v>
          </cell>
          <cell r="J152">
            <v>31</v>
          </cell>
          <cell r="K152">
            <v>101</v>
          </cell>
          <cell r="L152">
            <v>4</v>
          </cell>
        </row>
        <row r="153">
          <cell r="A153" t="str">
            <v>07529945</v>
          </cell>
          <cell r="B153" t="str">
            <v>ЦЕНТРАЛЬНЫЙ НИИ МАТЕРИАЛОВ (ЦНИИМ)</v>
          </cell>
          <cell r="C153">
            <v>0</v>
          </cell>
          <cell r="D153">
            <v>3</v>
          </cell>
          <cell r="E153">
            <v>0</v>
          </cell>
          <cell r="F153">
            <v>3</v>
          </cell>
          <cell r="G153">
            <v>0</v>
          </cell>
          <cell r="H153">
            <v>0</v>
          </cell>
          <cell r="I153">
            <v>0</v>
          </cell>
          <cell r="J153">
            <v>0</v>
          </cell>
          <cell r="K153">
            <v>3</v>
          </cell>
        </row>
        <row r="154">
          <cell r="A154" t="str">
            <v>07530238</v>
          </cell>
          <cell r="B154" t="str">
            <v>АООТ РКК"ЭНЕРГИЯ"</v>
          </cell>
          <cell r="C154">
            <v>20</v>
          </cell>
          <cell r="D154">
            <v>20</v>
          </cell>
          <cell r="E154">
            <v>0</v>
          </cell>
          <cell r="F154">
            <v>0</v>
          </cell>
          <cell r="G154">
            <v>0</v>
          </cell>
          <cell r="H154">
            <v>0</v>
          </cell>
          <cell r="I154">
            <v>0</v>
          </cell>
          <cell r="J154">
            <v>0</v>
          </cell>
          <cell r="K154">
            <v>20</v>
          </cell>
        </row>
        <row r="155">
          <cell r="A155" t="str">
            <v>07531953</v>
          </cell>
          <cell r="B155" t="str">
            <v>ОАО "КВЕРНЕР-ВЫБОРГ ВЕРФЬ"</v>
          </cell>
          <cell r="C155">
            <v>3</v>
          </cell>
          <cell r="D155">
            <v>3</v>
          </cell>
          <cell r="E155">
            <v>3</v>
          </cell>
          <cell r="F155">
            <v>3</v>
          </cell>
          <cell r="G155">
            <v>3</v>
          </cell>
          <cell r="H155">
            <v>0</v>
          </cell>
          <cell r="I155">
            <v>67</v>
          </cell>
        </row>
        <row r="156">
          <cell r="A156" t="str">
            <v>07539156</v>
          </cell>
          <cell r="B156" t="str">
            <v>ТАТАРСКОЕ ПО "СВИЯГА"</v>
          </cell>
          <cell r="C156">
            <v>0</v>
          </cell>
          <cell r="D156">
            <v>0</v>
          </cell>
          <cell r="E156">
            <v>0</v>
          </cell>
          <cell r="F156">
            <v>0</v>
          </cell>
          <cell r="G156">
            <v>0</v>
          </cell>
          <cell r="H156">
            <v>0</v>
          </cell>
          <cell r="I156">
            <v>0</v>
          </cell>
          <cell r="J156">
            <v>0</v>
          </cell>
        </row>
        <row r="157">
          <cell r="A157" t="str">
            <v>07539601</v>
          </cell>
          <cell r="B157" t="str">
            <v>ГП "ВНИИАЭС"</v>
          </cell>
          <cell r="C157">
            <v>0</v>
          </cell>
          <cell r="D157">
            <v>0</v>
          </cell>
          <cell r="E157">
            <v>0</v>
          </cell>
          <cell r="F157">
            <v>0</v>
          </cell>
          <cell r="G157">
            <v>0</v>
          </cell>
          <cell r="H157">
            <v>0</v>
          </cell>
          <cell r="I157">
            <v>0</v>
          </cell>
          <cell r="J157">
            <v>0</v>
          </cell>
          <cell r="K157">
            <v>0</v>
          </cell>
          <cell r="L157">
            <v>0</v>
          </cell>
        </row>
        <row r="158">
          <cell r="A158" t="str">
            <v>07543637</v>
          </cell>
          <cell r="B158" t="str">
            <v>ГОСУДАРСТВЕННАЯ ХОЗРАСЧЕТНАЯ ОРГАНИЗАЦИЯ</v>
          </cell>
          <cell r="C158">
            <v>36</v>
          </cell>
          <cell r="D158">
            <v>36</v>
          </cell>
          <cell r="E158">
            <v>1</v>
          </cell>
          <cell r="F158">
            <v>20</v>
          </cell>
          <cell r="G158">
            <v>0</v>
          </cell>
          <cell r="H158">
            <v>1</v>
          </cell>
          <cell r="I158">
            <v>20</v>
          </cell>
          <cell r="J158">
            <v>20</v>
          </cell>
        </row>
        <row r="159">
          <cell r="A159" t="str">
            <v>07544217</v>
          </cell>
          <cell r="B159" t="str">
            <v>КАЗ. ОПЫТНОЕ КОНСТРУКТОРСКОЕ БЮРО "СОЮЗ"</v>
          </cell>
          <cell r="C159">
            <v>10</v>
          </cell>
          <cell r="D159">
            <v>10</v>
          </cell>
          <cell r="E159">
            <v>1</v>
          </cell>
          <cell r="F159">
            <v>2</v>
          </cell>
          <cell r="G159">
            <v>1</v>
          </cell>
          <cell r="H159">
            <v>2</v>
          </cell>
          <cell r="I159">
            <v>0</v>
          </cell>
          <cell r="J159">
            <v>0</v>
          </cell>
          <cell r="K159">
            <v>0</v>
          </cell>
          <cell r="L159">
            <v>1</v>
          </cell>
        </row>
        <row r="160">
          <cell r="A160" t="str">
            <v>07544401</v>
          </cell>
          <cell r="B160" t="str">
            <v>АОЗТ "ИНТЕРНАЦИОНАЛЬНЫЕ ЭНЕРГЕТИЧЕСКИЕ  ТЕХНОЛОГИИ" (ИНЕРТЕК)</v>
          </cell>
          <cell r="C160">
            <v>0</v>
          </cell>
          <cell r="D160">
            <v>7</v>
          </cell>
          <cell r="E160">
            <v>0</v>
          </cell>
          <cell r="F160">
            <v>7</v>
          </cell>
          <cell r="G160">
            <v>0</v>
          </cell>
          <cell r="H160">
            <v>0</v>
          </cell>
          <cell r="I160">
            <v>0</v>
          </cell>
          <cell r="J160">
            <v>0</v>
          </cell>
          <cell r="K160">
            <v>7</v>
          </cell>
        </row>
        <row r="161">
          <cell r="A161" t="str">
            <v>07546819</v>
          </cell>
          <cell r="B161" t="str">
            <v>ОАО "АВИАДВИГАТЕЛЬ"</v>
          </cell>
          <cell r="C161">
            <v>0</v>
          </cell>
          <cell r="D161">
            <v>0</v>
          </cell>
          <cell r="E161">
            <v>0</v>
          </cell>
          <cell r="F161">
            <v>0</v>
          </cell>
          <cell r="G161">
            <v>0</v>
          </cell>
          <cell r="H161">
            <v>0</v>
          </cell>
          <cell r="I161">
            <v>0</v>
          </cell>
        </row>
        <row r="162">
          <cell r="A162" t="str">
            <v>07547339</v>
          </cell>
          <cell r="B162" t="str">
            <v>ИССЛЕДОВАТЕЛЬСКИЙ ЦЕНТР ИМ.КЕЛДЫША</v>
          </cell>
          <cell r="C162">
            <v>0</v>
          </cell>
          <cell r="D162">
            <v>0</v>
          </cell>
          <cell r="E162">
            <v>0</v>
          </cell>
          <cell r="F162">
            <v>0</v>
          </cell>
          <cell r="G162">
            <v>0</v>
          </cell>
        </row>
        <row r="163">
          <cell r="A163" t="str">
            <v>07552487</v>
          </cell>
          <cell r="B163" t="str">
            <v>ФГУП"ВАГОНОСТРОИТЕЛЬНЫЙ ЗАВОД ИМ.С.М.КИРОВА"</v>
          </cell>
          <cell r="C163">
            <v>2</v>
          </cell>
          <cell r="D163">
            <v>0</v>
          </cell>
          <cell r="E163">
            <v>0</v>
          </cell>
          <cell r="F163">
            <v>0</v>
          </cell>
          <cell r="G163">
            <v>0</v>
          </cell>
          <cell r="H163">
            <v>0</v>
          </cell>
          <cell r="I163">
            <v>0</v>
          </cell>
          <cell r="J163">
            <v>0</v>
          </cell>
          <cell r="K163">
            <v>0</v>
          </cell>
        </row>
        <row r="164">
          <cell r="A164" t="str">
            <v>07554931</v>
          </cell>
          <cell r="B164" t="str">
            <v>ПО"ЗЛАТОУСТОВСКИЙ МАШИНОСТРОИТЕЛЬНЫЙ ЗАВОД"</v>
          </cell>
          <cell r="C164">
            <v>0</v>
          </cell>
          <cell r="D164">
            <v>1</v>
          </cell>
          <cell r="E164">
            <v>0</v>
          </cell>
          <cell r="F164">
            <v>1</v>
          </cell>
          <cell r="G164">
            <v>0</v>
          </cell>
          <cell r="H164">
            <v>1</v>
          </cell>
          <cell r="I164">
            <v>0</v>
          </cell>
          <cell r="J164">
            <v>0</v>
          </cell>
          <cell r="K164">
            <v>0</v>
          </cell>
          <cell r="L164">
            <v>0</v>
          </cell>
        </row>
        <row r="165">
          <cell r="A165" t="str">
            <v>07565969</v>
          </cell>
          <cell r="B165" t="str">
            <v>ОАО "ВНЕШНЕЭКОНОМИЧЕСКОЕ ОБЪЕДИНЕНИЕ "АВИАЭКСПОРТ"</v>
          </cell>
          <cell r="C165">
            <v>0</v>
          </cell>
          <cell r="D165">
            <v>0</v>
          </cell>
          <cell r="E165">
            <v>0</v>
          </cell>
          <cell r="F165">
            <v>0</v>
          </cell>
          <cell r="G165">
            <v>0</v>
          </cell>
          <cell r="H165">
            <v>0</v>
          </cell>
          <cell r="I165">
            <v>0</v>
          </cell>
          <cell r="J165">
            <v>0</v>
          </cell>
          <cell r="K165">
            <v>20</v>
          </cell>
        </row>
        <row r="166">
          <cell r="A166" t="str">
            <v>07571160</v>
          </cell>
          <cell r="B166" t="str">
            <v>ОАО"АВИАЗАПЧАСТЬ"</v>
          </cell>
          <cell r="C166">
            <v>0</v>
          </cell>
          <cell r="D166">
            <v>0</v>
          </cell>
          <cell r="E166">
            <v>0</v>
          </cell>
          <cell r="F166">
            <v>0</v>
          </cell>
          <cell r="G166">
            <v>0</v>
          </cell>
          <cell r="H166">
            <v>0</v>
          </cell>
          <cell r="I166">
            <v>0</v>
          </cell>
          <cell r="J166">
            <v>0</v>
          </cell>
          <cell r="K166">
            <v>0</v>
          </cell>
        </row>
        <row r="167">
          <cell r="A167" t="str">
            <v>07592268</v>
          </cell>
          <cell r="B167" t="str">
            <v>ГПКМП "ТУРБИНА"</v>
          </cell>
          <cell r="C167">
            <v>0</v>
          </cell>
          <cell r="D167">
            <v>0</v>
          </cell>
          <cell r="E167">
            <v>0</v>
          </cell>
        </row>
        <row r="168">
          <cell r="A168" t="str">
            <v>07618418</v>
          </cell>
          <cell r="B168" t="str">
            <v>ДОЧЕРН УНИТАРН ПРЕД-ТИЕ ГОСПРЕД-ТИЯ</v>
          </cell>
          <cell r="C168">
            <v>44</v>
          </cell>
          <cell r="D168">
            <v>107</v>
          </cell>
          <cell r="E168">
            <v>95</v>
          </cell>
          <cell r="F168">
            <v>44</v>
          </cell>
          <cell r="G168">
            <v>107</v>
          </cell>
          <cell r="H168">
            <v>312</v>
          </cell>
          <cell r="I168">
            <v>95</v>
          </cell>
          <cell r="J168">
            <v>0</v>
          </cell>
          <cell r="K168">
            <v>253</v>
          </cell>
          <cell r="L168">
            <v>312</v>
          </cell>
        </row>
        <row r="169">
          <cell r="A169" t="str">
            <v>07622118</v>
          </cell>
          <cell r="B169" t="str">
            <v>АО МАШИНОСТРОИТЕЛЬНЫЙ ЗАВОД</v>
          </cell>
          <cell r="C169">
            <v>0</v>
          </cell>
          <cell r="D169">
            <v>0</v>
          </cell>
          <cell r="E169">
            <v>0</v>
          </cell>
          <cell r="F169">
            <v>0</v>
          </cell>
          <cell r="G169">
            <v>0</v>
          </cell>
          <cell r="H169">
            <v>0</v>
          </cell>
          <cell r="I169">
            <v>0</v>
          </cell>
          <cell r="J169">
            <v>0</v>
          </cell>
          <cell r="K169">
            <v>0</v>
          </cell>
          <cell r="L169">
            <v>0</v>
          </cell>
        </row>
        <row r="170">
          <cell r="A170" t="str">
            <v>07622740</v>
          </cell>
          <cell r="B170" t="str">
            <v>ПРОИЗВОДСВЕННОЕ ОБЬЕДИНИНИЕ "МАЯК"</v>
          </cell>
          <cell r="C170">
            <v>0</v>
          </cell>
          <cell r="D170">
            <v>0</v>
          </cell>
          <cell r="E170">
            <v>0</v>
          </cell>
          <cell r="F170">
            <v>0</v>
          </cell>
          <cell r="G170">
            <v>0</v>
          </cell>
          <cell r="H170">
            <v>0</v>
          </cell>
          <cell r="I170">
            <v>0</v>
          </cell>
          <cell r="J170">
            <v>0</v>
          </cell>
          <cell r="K170">
            <v>0</v>
          </cell>
          <cell r="L170">
            <v>0</v>
          </cell>
        </row>
        <row r="171">
          <cell r="A171" t="str">
            <v>07629379</v>
          </cell>
          <cell r="B171" t="str">
            <v>НАУЧНО-ИССЛЕДОВАТЕЛЬСКИЙ И КОНСТРУКТОРСКИЙ ИНСТИТУТ МОНТАЖНОЙ ТЕХНОЛОГИИ</v>
          </cell>
          <cell r="C171">
            <v>0</v>
          </cell>
          <cell r="D171">
            <v>0</v>
          </cell>
          <cell r="E171">
            <v>0</v>
          </cell>
          <cell r="F171">
            <v>0</v>
          </cell>
          <cell r="G171">
            <v>0</v>
          </cell>
          <cell r="H171">
            <v>0</v>
          </cell>
          <cell r="I171">
            <v>0</v>
          </cell>
          <cell r="J171">
            <v>0</v>
          </cell>
          <cell r="K171">
            <v>0</v>
          </cell>
          <cell r="L171">
            <v>0</v>
          </cell>
        </row>
        <row r="172">
          <cell r="A172" t="str">
            <v>08344348</v>
          </cell>
          <cell r="B172" t="str">
            <v>4 ГОСУДАРСТВ. ЦЕНТРАЛЬНЫЙ ПОЛИГОН МО РФ В/Ч 15644(В/Ч 01475)</v>
          </cell>
          <cell r="C172">
            <v>0</v>
          </cell>
          <cell r="D172">
            <v>0</v>
          </cell>
          <cell r="E172">
            <v>0</v>
          </cell>
          <cell r="F172">
            <v>0</v>
          </cell>
          <cell r="G172">
            <v>0</v>
          </cell>
          <cell r="H172">
            <v>5</v>
          </cell>
          <cell r="I172">
            <v>0</v>
          </cell>
          <cell r="J172">
            <v>0</v>
          </cell>
          <cell r="K172">
            <v>0</v>
          </cell>
          <cell r="L172">
            <v>5</v>
          </cell>
        </row>
        <row r="173">
          <cell r="A173" t="str">
            <v>08556955</v>
          </cell>
          <cell r="B173" t="str">
            <v>ИТКП-11</v>
          </cell>
          <cell r="C173">
            <v>3</v>
          </cell>
          <cell r="D173">
            <v>3</v>
          </cell>
          <cell r="E173">
            <v>3</v>
          </cell>
        </row>
        <row r="174">
          <cell r="A174" t="str">
            <v>08611252</v>
          </cell>
          <cell r="B174" t="str">
            <v>КОМБИНАТ "ПРИВОЛЖСКИЙ"</v>
          </cell>
          <cell r="C174">
            <v>120</v>
          </cell>
          <cell r="D174">
            <v>120</v>
          </cell>
          <cell r="E174">
            <v>0</v>
          </cell>
          <cell r="F174">
            <v>0</v>
          </cell>
          <cell r="G174">
            <v>0</v>
          </cell>
          <cell r="H174">
            <v>0</v>
          </cell>
          <cell r="I174">
            <v>120</v>
          </cell>
        </row>
        <row r="175">
          <cell r="A175" t="str">
            <v>08611499</v>
          </cell>
          <cell r="B175" t="str">
            <v>КОМБИНАТ "АЛТАЙ" ЗСТУ КОМИТЕТА РФ ПО ГОСУДАРСТВЕННЫМ РЕЗЕРВАМ</v>
          </cell>
          <cell r="C175">
            <v>540</v>
          </cell>
          <cell r="D175">
            <v>120</v>
          </cell>
          <cell r="E175">
            <v>540</v>
          </cell>
          <cell r="F175">
            <v>120</v>
          </cell>
          <cell r="G175">
            <v>0</v>
          </cell>
          <cell r="H175">
            <v>0</v>
          </cell>
          <cell r="I175">
            <v>0</v>
          </cell>
          <cell r="J175">
            <v>540</v>
          </cell>
          <cell r="K175">
            <v>120</v>
          </cell>
        </row>
        <row r="176">
          <cell r="A176" t="str">
            <v>08612582</v>
          </cell>
          <cell r="B176" t="str">
            <v>КОМБИНАТ "ГОРНЫЙ"</v>
          </cell>
          <cell r="C176">
            <v>120</v>
          </cell>
          <cell r="D176">
            <v>120</v>
          </cell>
          <cell r="E176">
            <v>0</v>
          </cell>
          <cell r="F176">
            <v>0</v>
          </cell>
          <cell r="G176">
            <v>0</v>
          </cell>
          <cell r="H176">
            <v>0</v>
          </cell>
          <cell r="I176">
            <v>0</v>
          </cell>
          <cell r="J176">
            <v>0</v>
          </cell>
          <cell r="K176">
            <v>0</v>
          </cell>
          <cell r="L176">
            <v>120</v>
          </cell>
        </row>
        <row r="177">
          <cell r="A177" t="str">
            <v>08620015</v>
          </cell>
          <cell r="B177" t="str">
            <v>АООТ МПК"УРАЛПРОММОНТАЖ"</v>
          </cell>
          <cell r="C177">
            <v>36</v>
          </cell>
          <cell r="D177">
            <v>238</v>
          </cell>
          <cell r="E177">
            <v>63</v>
          </cell>
          <cell r="F177">
            <v>0</v>
          </cell>
          <cell r="G177">
            <v>0</v>
          </cell>
          <cell r="H177">
            <v>0</v>
          </cell>
          <cell r="I177">
            <v>0</v>
          </cell>
          <cell r="J177">
            <v>0</v>
          </cell>
        </row>
        <row r="178">
          <cell r="A178" t="str">
            <v>08622474</v>
          </cell>
          <cell r="B178" t="str">
            <v>"ЛЕНИНГРАДСКАЯ АТОМНАЯ СТАНЦИЯ"</v>
          </cell>
          <cell r="C178">
            <v>0</v>
          </cell>
          <cell r="D178">
            <v>0</v>
          </cell>
          <cell r="E178">
            <v>0</v>
          </cell>
          <cell r="F178">
            <v>0</v>
          </cell>
          <cell r="G178">
            <v>0</v>
          </cell>
          <cell r="H178">
            <v>0</v>
          </cell>
          <cell r="I178">
            <v>0</v>
          </cell>
          <cell r="J178">
            <v>0</v>
          </cell>
        </row>
        <row r="179">
          <cell r="A179" t="str">
            <v>08623829</v>
          </cell>
          <cell r="B179" t="str">
            <v>ЗАО ПКП "АТОМПРОМКОМПЛЕКС"                                                  0131</v>
          </cell>
          <cell r="C179">
            <v>53</v>
          </cell>
          <cell r="D179">
            <v>82</v>
          </cell>
          <cell r="E179">
            <v>53</v>
          </cell>
          <cell r="F179">
            <v>82</v>
          </cell>
          <cell r="G179">
            <v>0</v>
          </cell>
          <cell r="H179">
            <v>0</v>
          </cell>
          <cell r="I179">
            <v>0</v>
          </cell>
          <cell r="J179">
            <v>0</v>
          </cell>
          <cell r="K179">
            <v>53</v>
          </cell>
          <cell r="L179">
            <v>82</v>
          </cell>
        </row>
        <row r="180">
          <cell r="A180" t="str">
            <v>08626288</v>
          </cell>
          <cell r="B180" t="str">
            <v>ГНЦ ИНСТИТУТ ФИЗИКИ ВЫСОКИХ ЭНЕРГИЙ</v>
          </cell>
          <cell r="C180">
            <v>0</v>
          </cell>
          <cell r="D180">
            <v>0</v>
          </cell>
          <cell r="E180">
            <v>0</v>
          </cell>
          <cell r="F180">
            <v>0</v>
          </cell>
          <cell r="G180">
            <v>0</v>
          </cell>
          <cell r="H180">
            <v>0</v>
          </cell>
          <cell r="I180">
            <v>0</v>
          </cell>
          <cell r="J180">
            <v>0</v>
          </cell>
          <cell r="K180">
            <v>0</v>
          </cell>
        </row>
        <row r="181">
          <cell r="A181" t="str">
            <v>08831692</v>
          </cell>
          <cell r="B181" t="str">
            <v>ИТКП-11</v>
          </cell>
          <cell r="C181">
            <v>59</v>
          </cell>
          <cell r="D181">
            <v>59</v>
          </cell>
          <cell r="E181">
            <v>1</v>
          </cell>
          <cell r="F181">
            <v>2</v>
          </cell>
          <cell r="G181">
            <v>1</v>
          </cell>
          <cell r="H181">
            <v>0</v>
          </cell>
          <cell r="I181">
            <v>0</v>
          </cell>
          <cell r="J181">
            <v>1</v>
          </cell>
        </row>
        <row r="182">
          <cell r="A182" t="str">
            <v>08860021</v>
          </cell>
          <cell r="B182" t="str">
            <v>ООО "СЕДЕРВАЛЛЬ И РИТМ"</v>
          </cell>
          <cell r="C182">
            <v>5</v>
          </cell>
          <cell r="D182">
            <v>3</v>
          </cell>
          <cell r="E182">
            <v>0</v>
          </cell>
          <cell r="F182">
            <v>5</v>
          </cell>
          <cell r="G182">
            <v>5</v>
          </cell>
          <cell r="H182">
            <v>0</v>
          </cell>
          <cell r="I182">
            <v>0</v>
          </cell>
          <cell r="J182">
            <v>0</v>
          </cell>
          <cell r="K182">
            <v>3</v>
          </cell>
          <cell r="L182">
            <v>0</v>
          </cell>
        </row>
        <row r="183">
          <cell r="A183" t="str">
            <v>08891145</v>
          </cell>
          <cell r="B183" t="str">
            <v>УПТК УС-4 ПО ПОРУЧЕНИЮ ЗАО"КОРПОРАЦИЯ "РОСАР"</v>
          </cell>
          <cell r="C183">
            <v>64</v>
          </cell>
          <cell r="D183">
            <v>64</v>
          </cell>
          <cell r="E183">
            <v>0</v>
          </cell>
          <cell r="F183">
            <v>0</v>
          </cell>
          <cell r="G183">
            <v>0</v>
          </cell>
          <cell r="H183">
            <v>0</v>
          </cell>
          <cell r="I183">
            <v>0</v>
          </cell>
          <cell r="J183">
            <v>0</v>
          </cell>
          <cell r="K183">
            <v>0</v>
          </cell>
          <cell r="L183">
            <v>64</v>
          </cell>
        </row>
        <row r="184">
          <cell r="A184" t="str">
            <v>10076381</v>
          </cell>
          <cell r="B184" t="str">
            <v>ООО "КОМБИНАТ МЕТАЛЛОИЗДЕЛИЙ И КОНСТРУКЦИЙ"</v>
          </cell>
          <cell r="C184">
            <v>31</v>
          </cell>
          <cell r="D184">
            <v>31</v>
          </cell>
          <cell r="E184">
            <v>31</v>
          </cell>
        </row>
        <row r="185">
          <cell r="A185" t="str">
            <v>10288924</v>
          </cell>
          <cell r="B185" t="str">
            <v>ФИЛИАЛ ТОО "ТЕХНОЛОГ"</v>
          </cell>
          <cell r="C185">
            <v>14</v>
          </cell>
          <cell r="D185">
            <v>14</v>
          </cell>
          <cell r="E185">
            <v>0</v>
          </cell>
          <cell r="F185">
            <v>0</v>
          </cell>
          <cell r="G185">
            <v>0</v>
          </cell>
          <cell r="H185">
            <v>0</v>
          </cell>
          <cell r="I185">
            <v>0</v>
          </cell>
          <cell r="J185">
            <v>0</v>
          </cell>
          <cell r="K185">
            <v>0</v>
          </cell>
          <cell r="L185">
            <v>14</v>
          </cell>
        </row>
        <row r="186">
          <cell r="A186" t="str">
            <v>10495362</v>
          </cell>
          <cell r="B186" t="str">
            <v>ПКФ "АССОЛЬ"</v>
          </cell>
          <cell r="C186">
            <v>18</v>
          </cell>
          <cell r="D186">
            <v>18</v>
          </cell>
          <cell r="E186">
            <v>0</v>
          </cell>
          <cell r="F186">
            <v>0</v>
          </cell>
          <cell r="G186">
            <v>0</v>
          </cell>
          <cell r="H186">
            <v>0</v>
          </cell>
          <cell r="I186">
            <v>0</v>
          </cell>
          <cell r="J186">
            <v>18</v>
          </cell>
        </row>
        <row r="187">
          <cell r="A187" t="str">
            <v>10501619</v>
          </cell>
          <cell r="B187" t="str">
            <v>АО "ПРОФИЛЬ-АКРАС"</v>
          </cell>
          <cell r="C187">
            <v>50</v>
          </cell>
          <cell r="D187">
            <v>52</v>
          </cell>
          <cell r="E187">
            <v>50</v>
          </cell>
          <cell r="F187">
            <v>52</v>
          </cell>
          <cell r="G187">
            <v>0</v>
          </cell>
          <cell r="H187">
            <v>0</v>
          </cell>
          <cell r="I187">
            <v>50</v>
          </cell>
          <cell r="J187">
            <v>0</v>
          </cell>
          <cell r="K187">
            <v>0</v>
          </cell>
          <cell r="L187">
            <v>52</v>
          </cell>
        </row>
        <row r="188">
          <cell r="A188" t="str">
            <v>10533111</v>
          </cell>
          <cell r="B188" t="str">
            <v>ООО "ИНКОМСПЕКТР"</v>
          </cell>
          <cell r="C188">
            <v>76</v>
          </cell>
          <cell r="D188">
            <v>19</v>
          </cell>
          <cell r="E188">
            <v>76</v>
          </cell>
          <cell r="F188">
            <v>19</v>
          </cell>
          <cell r="G188">
            <v>0</v>
          </cell>
          <cell r="H188">
            <v>0</v>
          </cell>
          <cell r="I188">
            <v>0</v>
          </cell>
          <cell r="J188">
            <v>0</v>
          </cell>
          <cell r="K188">
            <v>76</v>
          </cell>
          <cell r="L188">
            <v>19</v>
          </cell>
        </row>
        <row r="189">
          <cell r="A189" t="str">
            <v>10678708</v>
          </cell>
          <cell r="B189" t="str">
            <v>ЗАО "ОКСКИЙ ПИЩЕВОЙ КОМБИНАТ"</v>
          </cell>
          <cell r="C189">
            <v>17</v>
          </cell>
          <cell r="D189">
            <v>0</v>
          </cell>
          <cell r="E189">
            <v>0</v>
          </cell>
          <cell r="F189">
            <v>17</v>
          </cell>
          <cell r="G189">
            <v>0</v>
          </cell>
          <cell r="H189">
            <v>0</v>
          </cell>
          <cell r="I189">
            <v>0</v>
          </cell>
          <cell r="J189">
            <v>0</v>
          </cell>
          <cell r="K189">
            <v>0</v>
          </cell>
          <cell r="L189">
            <v>0</v>
          </cell>
        </row>
        <row r="190">
          <cell r="A190" t="str">
            <v>10780447</v>
          </cell>
          <cell r="B190" t="str">
            <v>"РАДУГА" - АКЦИОНЕРНОЕ ОБЩЕСТВО ОТКРЫТОГО ТИПА</v>
          </cell>
          <cell r="C190">
            <v>3517</v>
          </cell>
          <cell r="D190">
            <v>0</v>
          </cell>
          <cell r="E190">
            <v>1065</v>
          </cell>
          <cell r="F190">
            <v>2920</v>
          </cell>
          <cell r="G190">
            <v>2540</v>
          </cell>
          <cell r="H190">
            <v>470</v>
          </cell>
          <cell r="I190">
            <v>1015</v>
          </cell>
          <cell r="J190">
            <v>2917</v>
          </cell>
          <cell r="K190">
            <v>3108</v>
          </cell>
          <cell r="L190">
            <v>2094</v>
          </cell>
        </row>
        <row r="191">
          <cell r="A191" t="str">
            <v>10786728</v>
          </cell>
          <cell r="B191" t="str">
            <v>ТОО"ЦЕНТРЭНЕРГОКОМПЛЕКТ"</v>
          </cell>
          <cell r="C191">
            <v>176</v>
          </cell>
          <cell r="D191">
            <v>176</v>
          </cell>
          <cell r="E191">
            <v>175</v>
          </cell>
          <cell r="F191">
            <v>0</v>
          </cell>
          <cell r="G191">
            <v>199</v>
          </cell>
          <cell r="H191">
            <v>498</v>
          </cell>
          <cell r="I191">
            <v>513</v>
          </cell>
          <cell r="J191">
            <v>130</v>
          </cell>
          <cell r="K191">
            <v>63</v>
          </cell>
        </row>
        <row r="192">
          <cell r="A192" t="str">
            <v>11117877</v>
          </cell>
          <cell r="B192" t="str">
            <v>"СГЭМ-КОМПЛЕКТ" ДЗАО</v>
          </cell>
          <cell r="C192">
            <v>636</v>
          </cell>
          <cell r="D192">
            <v>185</v>
          </cell>
          <cell r="E192">
            <v>369</v>
          </cell>
          <cell r="F192">
            <v>636</v>
          </cell>
          <cell r="G192">
            <v>185</v>
          </cell>
          <cell r="H192">
            <v>369</v>
          </cell>
          <cell r="I192">
            <v>0</v>
          </cell>
        </row>
        <row r="193">
          <cell r="A193" t="str">
            <v>11136665</v>
          </cell>
          <cell r="B193" t="str">
            <v>ЗАО "СУДОМЕХ САПЛАЙ"</v>
          </cell>
          <cell r="C193">
            <v>0</v>
          </cell>
          <cell r="D193">
            <v>0</v>
          </cell>
          <cell r="E193">
            <v>0</v>
          </cell>
          <cell r="F193">
            <v>0</v>
          </cell>
          <cell r="G193">
            <v>0</v>
          </cell>
          <cell r="H193">
            <v>42</v>
          </cell>
          <cell r="I193">
            <v>552</v>
          </cell>
          <cell r="J193">
            <v>559</v>
          </cell>
        </row>
        <row r="194">
          <cell r="A194" t="str">
            <v>11137251</v>
          </cell>
          <cell r="B194" t="str">
            <v>АОЗТ "ИНТЕК"</v>
          </cell>
          <cell r="C194">
            <v>0</v>
          </cell>
          <cell r="D194">
            <v>0</v>
          </cell>
          <cell r="E194">
            <v>0</v>
          </cell>
          <cell r="F194">
            <v>0</v>
          </cell>
          <cell r="G194">
            <v>0</v>
          </cell>
          <cell r="H194">
            <v>84</v>
          </cell>
          <cell r="I194">
            <v>933</v>
          </cell>
          <cell r="J194">
            <v>84</v>
          </cell>
        </row>
        <row r="195">
          <cell r="A195" t="str">
            <v>11160505</v>
          </cell>
          <cell r="B195" t="str">
            <v>НПФ"ГТ ИНСПЕКТ"</v>
          </cell>
          <cell r="C195">
            <v>77</v>
          </cell>
          <cell r="D195">
            <v>0</v>
          </cell>
          <cell r="E195">
            <v>77</v>
          </cell>
          <cell r="F195">
            <v>0</v>
          </cell>
          <cell r="G195">
            <v>0</v>
          </cell>
          <cell r="H195">
            <v>77</v>
          </cell>
          <cell r="I195">
            <v>0</v>
          </cell>
        </row>
        <row r="196">
          <cell r="A196" t="str">
            <v>11325449</v>
          </cell>
          <cell r="B196" t="str">
            <v>ООО "АГЕНСТВО ТРЕСТ-В"</v>
          </cell>
          <cell r="C196">
            <v>179</v>
          </cell>
          <cell r="D196">
            <v>176</v>
          </cell>
          <cell r="E196">
            <v>179</v>
          </cell>
          <cell r="F196">
            <v>176</v>
          </cell>
          <cell r="G196">
            <v>425</v>
          </cell>
          <cell r="H196">
            <v>113</v>
          </cell>
          <cell r="I196">
            <v>21</v>
          </cell>
        </row>
        <row r="197">
          <cell r="A197" t="str">
            <v>11476243</v>
          </cell>
          <cell r="B197" t="str">
            <v>ГП КОНСТРУКТОРСКОЕ БЮРО ТРАНСПОРТНО</v>
          </cell>
          <cell r="C197">
            <v>0</v>
          </cell>
          <cell r="D197">
            <v>730</v>
          </cell>
          <cell r="E197">
            <v>0</v>
          </cell>
          <cell r="F197">
            <v>730</v>
          </cell>
          <cell r="G197">
            <v>0</v>
          </cell>
          <cell r="H197">
            <v>0</v>
          </cell>
          <cell r="I197">
            <v>0</v>
          </cell>
          <cell r="J197">
            <v>730</v>
          </cell>
        </row>
        <row r="198">
          <cell r="A198" t="str">
            <v>11599187</v>
          </cell>
          <cell r="B198" t="str">
            <v>ТОО ФИРМА "ТРИБЭНЕРГ ЛТД"</v>
          </cell>
          <cell r="C198">
            <v>625</v>
          </cell>
          <cell r="D198">
            <v>0</v>
          </cell>
          <cell r="E198">
            <v>625</v>
          </cell>
          <cell r="F198">
            <v>0</v>
          </cell>
          <cell r="G198">
            <v>0</v>
          </cell>
          <cell r="H198">
            <v>625</v>
          </cell>
          <cell r="I198">
            <v>0</v>
          </cell>
        </row>
        <row r="199">
          <cell r="A199" t="str">
            <v>11613875</v>
          </cell>
          <cell r="B199" t="str">
            <v>АОЗТ "А/О РОССНЕДРА"</v>
          </cell>
          <cell r="C199">
            <v>3</v>
          </cell>
          <cell r="D199">
            <v>238</v>
          </cell>
          <cell r="E199">
            <v>337</v>
          </cell>
          <cell r="F199">
            <v>238</v>
          </cell>
          <cell r="G199">
            <v>337</v>
          </cell>
          <cell r="H199">
            <v>238</v>
          </cell>
          <cell r="I199">
            <v>337</v>
          </cell>
        </row>
        <row r="200">
          <cell r="A200" t="str">
            <v>11642983</v>
          </cell>
          <cell r="B200" t="str">
            <v>ЗАО"ТРУБОМАРКЕТ"</v>
          </cell>
          <cell r="C200">
            <v>26</v>
          </cell>
          <cell r="D200">
            <v>48</v>
          </cell>
          <cell r="E200">
            <v>26</v>
          </cell>
          <cell r="F200">
            <v>48</v>
          </cell>
          <cell r="G200">
            <v>420</v>
          </cell>
          <cell r="H200">
            <v>48</v>
          </cell>
          <cell r="I200">
            <v>420</v>
          </cell>
        </row>
        <row r="201">
          <cell r="A201" t="str">
            <v>11700054</v>
          </cell>
          <cell r="B201" t="str">
            <v>СП ТОО " ЮНИК ЭЙР СЕРВИС "</v>
          </cell>
          <cell r="C201">
            <v>0</v>
          </cell>
          <cell r="D201">
            <v>0</v>
          </cell>
          <cell r="E201">
            <v>199</v>
          </cell>
          <cell r="F201">
            <v>48</v>
          </cell>
          <cell r="G201">
            <v>120</v>
          </cell>
          <cell r="H201">
            <v>199</v>
          </cell>
          <cell r="I201">
            <v>48</v>
          </cell>
          <cell r="J201">
            <v>59</v>
          </cell>
          <cell r="K201">
            <v>123</v>
          </cell>
          <cell r="L201">
            <v>94</v>
          </cell>
        </row>
        <row r="202">
          <cell r="A202" t="str">
            <v>11860289</v>
          </cell>
          <cell r="B202" t="str">
            <v>ЗАО НОВОСИБИРСКЭЛЕКТРОСТРОЙМОНТАЖ</v>
          </cell>
          <cell r="C202">
            <v>177</v>
          </cell>
          <cell r="D202">
            <v>233</v>
          </cell>
          <cell r="E202">
            <v>11</v>
          </cell>
          <cell r="F202">
            <v>177</v>
          </cell>
          <cell r="G202">
            <v>233</v>
          </cell>
          <cell r="H202">
            <v>11</v>
          </cell>
          <cell r="I202">
            <v>20</v>
          </cell>
          <cell r="J202">
            <v>18</v>
          </cell>
          <cell r="K202">
            <v>20</v>
          </cell>
          <cell r="L202">
            <v>18</v>
          </cell>
        </row>
        <row r="203">
          <cell r="A203" t="str">
            <v>11988032</v>
          </cell>
          <cell r="B203" t="str">
            <v>ТОО "АГРОТЭКС"</v>
          </cell>
          <cell r="C203">
            <v>62</v>
          </cell>
          <cell r="D203">
            <v>302</v>
          </cell>
          <cell r="E203">
            <v>7</v>
          </cell>
          <cell r="F203">
            <v>62</v>
          </cell>
          <cell r="G203">
            <v>302</v>
          </cell>
          <cell r="H203">
            <v>62</v>
          </cell>
          <cell r="I203">
            <v>302</v>
          </cell>
          <cell r="J203">
            <v>0</v>
          </cell>
          <cell r="K203">
            <v>0</v>
          </cell>
          <cell r="L203">
            <v>7</v>
          </cell>
        </row>
        <row r="204">
          <cell r="A204" t="str">
            <v>12065915</v>
          </cell>
          <cell r="B204" t="str">
            <v>ПСКОВСКОЕ ГОС. АВИАПРЕДПРИЯТИЕ</v>
          </cell>
          <cell r="C204">
            <v>178</v>
          </cell>
          <cell r="D204">
            <v>60</v>
          </cell>
          <cell r="E204">
            <v>0</v>
          </cell>
          <cell r="F204">
            <v>59</v>
          </cell>
          <cell r="G204">
            <v>0</v>
          </cell>
          <cell r="H204">
            <v>59</v>
          </cell>
          <cell r="I204">
            <v>0</v>
          </cell>
          <cell r="J204">
            <v>0</v>
          </cell>
          <cell r="K204">
            <v>59</v>
          </cell>
        </row>
        <row r="205">
          <cell r="A205" t="str">
            <v>12141734</v>
          </cell>
          <cell r="B205" t="str">
            <v>МГП "КОНТАКТ"</v>
          </cell>
          <cell r="C205">
            <v>0</v>
          </cell>
          <cell r="D205">
            <v>238</v>
          </cell>
          <cell r="E205">
            <v>0</v>
          </cell>
          <cell r="F205">
            <v>238</v>
          </cell>
          <cell r="G205">
            <v>337</v>
          </cell>
          <cell r="H205">
            <v>238</v>
          </cell>
          <cell r="I205">
            <v>337</v>
          </cell>
        </row>
        <row r="206">
          <cell r="A206" t="str">
            <v>12214746</v>
          </cell>
          <cell r="B206" t="str">
            <v>ВНЕШНЕЭКОНОМИЧЕСК.ПР-Е САРАТОВ-ТЕРМИНАЛ (по поруч.КАМЕНЩИКОВА Н.С.)</v>
          </cell>
          <cell r="C206">
            <v>39</v>
          </cell>
          <cell r="D206">
            <v>149</v>
          </cell>
          <cell r="E206">
            <v>39</v>
          </cell>
          <cell r="F206">
            <v>149</v>
          </cell>
          <cell r="G206">
            <v>69</v>
          </cell>
          <cell r="H206">
            <v>34</v>
          </cell>
          <cell r="I206">
            <v>57</v>
          </cell>
          <cell r="J206">
            <v>69</v>
          </cell>
          <cell r="K206">
            <v>60</v>
          </cell>
          <cell r="L206">
            <v>60</v>
          </cell>
        </row>
        <row r="207">
          <cell r="A207" t="str">
            <v>12240815</v>
          </cell>
          <cell r="B207" t="str">
            <v>ООО ТД "ВОЛГОДИЗЕЛЬ"</v>
          </cell>
          <cell r="C207">
            <v>36</v>
          </cell>
          <cell r="D207">
            <v>238</v>
          </cell>
          <cell r="E207">
            <v>63</v>
          </cell>
          <cell r="F207">
            <v>0</v>
          </cell>
          <cell r="G207">
            <v>0</v>
          </cell>
          <cell r="H207">
            <v>0</v>
          </cell>
          <cell r="I207">
            <v>0</v>
          </cell>
        </row>
        <row r="208">
          <cell r="A208" t="str">
            <v>12272318</v>
          </cell>
          <cell r="B208" t="str">
            <v>"ШЕЛЬФ" АНК АОЗТ</v>
          </cell>
          <cell r="C208">
            <v>62</v>
          </cell>
          <cell r="D208">
            <v>92</v>
          </cell>
          <cell r="E208">
            <v>107</v>
          </cell>
          <cell r="F208">
            <v>62</v>
          </cell>
          <cell r="G208">
            <v>92</v>
          </cell>
          <cell r="H208">
            <v>107</v>
          </cell>
        </row>
        <row r="209">
          <cell r="A209" t="str">
            <v>12281990</v>
          </cell>
          <cell r="B209" t="str">
            <v>ОАО "УРАЛТРУБПРОМ"</v>
          </cell>
          <cell r="C209">
            <v>60</v>
          </cell>
          <cell r="D209">
            <v>156</v>
          </cell>
          <cell r="E209">
            <v>106</v>
          </cell>
          <cell r="F209">
            <v>293</v>
          </cell>
          <cell r="G209">
            <v>164</v>
          </cell>
          <cell r="H209">
            <v>158</v>
          </cell>
          <cell r="I209">
            <v>158</v>
          </cell>
          <cell r="J209">
            <v>77</v>
          </cell>
          <cell r="K209">
            <v>113</v>
          </cell>
        </row>
        <row r="210">
          <cell r="A210" t="str">
            <v>12493077</v>
          </cell>
          <cell r="B210" t="str">
            <v>ЗАО "ЭЛИТ-2"</v>
          </cell>
          <cell r="C210">
            <v>177</v>
          </cell>
          <cell r="D210">
            <v>112</v>
          </cell>
          <cell r="E210">
            <v>6</v>
          </cell>
          <cell r="F210">
            <v>177</v>
          </cell>
          <cell r="G210">
            <v>112</v>
          </cell>
          <cell r="H210">
            <v>6</v>
          </cell>
          <cell r="I210">
            <v>0</v>
          </cell>
          <cell r="J210">
            <v>112</v>
          </cell>
          <cell r="K210">
            <v>6</v>
          </cell>
        </row>
        <row r="211">
          <cell r="A211" t="str">
            <v>12585460</v>
          </cell>
          <cell r="B211" t="str">
            <v>ООО "ИНЖЕНЕРНЫЙ ЦЕНТР АС ТЕПЛОСТРОЙ"</v>
          </cell>
          <cell r="C211">
            <v>204</v>
          </cell>
          <cell r="D211">
            <v>66</v>
          </cell>
          <cell r="E211">
            <v>95</v>
          </cell>
          <cell r="F211">
            <v>204</v>
          </cell>
          <cell r="G211">
            <v>66</v>
          </cell>
          <cell r="H211">
            <v>95</v>
          </cell>
          <cell r="I211">
            <v>204</v>
          </cell>
          <cell r="J211">
            <v>66</v>
          </cell>
          <cell r="K211">
            <v>0</v>
          </cell>
          <cell r="L211">
            <v>95</v>
          </cell>
        </row>
        <row r="212">
          <cell r="A212" t="str">
            <v>12586086</v>
          </cell>
          <cell r="B212" t="str">
            <v>ЗАО "ТОВАРЫ НАРОДНОГО ПОТРЕБЛЕНИЯ"</v>
          </cell>
          <cell r="C212">
            <v>64</v>
          </cell>
          <cell r="D212">
            <v>55</v>
          </cell>
          <cell r="E212">
            <v>236</v>
          </cell>
          <cell r="F212">
            <v>64</v>
          </cell>
          <cell r="G212">
            <v>64</v>
          </cell>
          <cell r="H212">
            <v>55</v>
          </cell>
          <cell r="I212">
            <v>236</v>
          </cell>
          <cell r="J212">
            <v>236</v>
          </cell>
          <cell r="K212">
            <v>64</v>
          </cell>
          <cell r="L212">
            <v>193</v>
          </cell>
        </row>
        <row r="213">
          <cell r="A213" t="str">
            <v>12598942</v>
          </cell>
          <cell r="B213" t="str">
            <v>ООО"АНКЕР"</v>
          </cell>
          <cell r="C213">
            <v>33</v>
          </cell>
          <cell r="D213">
            <v>196</v>
          </cell>
          <cell r="E213">
            <v>33</v>
          </cell>
          <cell r="F213">
            <v>196</v>
          </cell>
          <cell r="G213">
            <v>196</v>
          </cell>
          <cell r="H213">
            <v>1</v>
          </cell>
        </row>
        <row r="214">
          <cell r="A214" t="str">
            <v>12607345</v>
          </cell>
          <cell r="B214" t="str">
            <v>ТОО НТП "РЕСУРС"</v>
          </cell>
          <cell r="C214">
            <v>50</v>
          </cell>
          <cell r="D214">
            <v>50</v>
          </cell>
          <cell r="E214">
            <v>126</v>
          </cell>
          <cell r="F214">
            <v>64</v>
          </cell>
          <cell r="G214">
            <v>50</v>
          </cell>
          <cell r="H214">
            <v>50</v>
          </cell>
          <cell r="I214">
            <v>50</v>
          </cell>
          <cell r="J214">
            <v>126</v>
          </cell>
          <cell r="K214">
            <v>0</v>
          </cell>
          <cell r="L214">
            <v>64</v>
          </cell>
        </row>
        <row r="215">
          <cell r="A215" t="str">
            <v>12617199</v>
          </cell>
          <cell r="B215" t="str">
            <v>ДАО ЗАВОД "МЕТАЛЛИСТ"</v>
          </cell>
          <cell r="C215">
            <v>49</v>
          </cell>
          <cell r="D215">
            <v>58</v>
          </cell>
          <cell r="E215">
            <v>49</v>
          </cell>
          <cell r="F215">
            <v>58</v>
          </cell>
          <cell r="G215">
            <v>13</v>
          </cell>
          <cell r="H215">
            <v>41</v>
          </cell>
          <cell r="I215">
            <v>172</v>
          </cell>
          <cell r="J215">
            <v>13</v>
          </cell>
          <cell r="K215">
            <v>13</v>
          </cell>
          <cell r="L215">
            <v>51</v>
          </cell>
        </row>
        <row r="216">
          <cell r="A216" t="str">
            <v>12618751</v>
          </cell>
          <cell r="B216" t="str">
            <v>ТОО АРТЕЛЬ СТАРАТЕЛЕЙ "ДАУРИЯ "         674362,ЧИТИНСКАЯ ОБЛ,КАЛГАНСКИЙ РАЙОН</v>
          </cell>
          <cell r="C216">
            <v>0</v>
          </cell>
          <cell r="D216">
            <v>42</v>
          </cell>
          <cell r="E216">
            <v>62</v>
          </cell>
          <cell r="F216">
            <v>100</v>
          </cell>
          <cell r="G216">
            <v>100</v>
          </cell>
          <cell r="H216">
            <v>100</v>
          </cell>
        </row>
        <row r="217">
          <cell r="A217" t="str">
            <v>12775427</v>
          </cell>
          <cell r="B217" t="str">
            <v>РОССИЙСКОЕ ПРЕДСТАВИТЕЛЬСТВО "МОНГОЛРОСЦВЕТМЕТ"</v>
          </cell>
          <cell r="C217">
            <v>68</v>
          </cell>
          <cell r="D217">
            <v>187</v>
          </cell>
          <cell r="E217">
            <v>137</v>
          </cell>
          <cell r="F217">
            <v>39</v>
          </cell>
          <cell r="G217">
            <v>200</v>
          </cell>
          <cell r="H217">
            <v>200</v>
          </cell>
          <cell r="I217">
            <v>80</v>
          </cell>
          <cell r="J217">
            <v>29</v>
          </cell>
          <cell r="K217">
            <v>37</v>
          </cell>
          <cell r="L217">
            <v>29</v>
          </cell>
        </row>
        <row r="218">
          <cell r="A218" t="str">
            <v>13165731</v>
          </cell>
          <cell r="B218" t="str">
            <v>ЗАО "ОИЛФИЛД СЕППОРТ СЕРВИСЕЗ"</v>
          </cell>
          <cell r="C218">
            <v>20</v>
          </cell>
          <cell r="D218">
            <v>20</v>
          </cell>
          <cell r="E218">
            <v>115</v>
          </cell>
          <cell r="F218">
            <v>45</v>
          </cell>
          <cell r="G218">
            <v>0</v>
          </cell>
          <cell r="H218">
            <v>115</v>
          </cell>
          <cell r="I218">
            <v>2</v>
          </cell>
          <cell r="J218">
            <v>2</v>
          </cell>
          <cell r="K218">
            <v>0</v>
          </cell>
        </row>
        <row r="219">
          <cell r="A219" t="str">
            <v>13182184</v>
          </cell>
          <cell r="B219" t="str">
            <v>ЗАО ТФД"БРОК-ИНВЕСТ-СЕРВИС И К"</v>
          </cell>
          <cell r="C219">
            <v>112</v>
          </cell>
          <cell r="D219">
            <v>112</v>
          </cell>
          <cell r="E219">
            <v>52</v>
          </cell>
          <cell r="F219">
            <v>386</v>
          </cell>
          <cell r="G219">
            <v>135</v>
          </cell>
          <cell r="H219">
            <v>45</v>
          </cell>
          <cell r="I219">
            <v>55</v>
          </cell>
          <cell r="J219">
            <v>102</v>
          </cell>
          <cell r="K219">
            <v>55</v>
          </cell>
          <cell r="L219">
            <v>108</v>
          </cell>
        </row>
        <row r="220">
          <cell r="A220" t="str">
            <v>16421361</v>
          </cell>
          <cell r="B220" t="str">
            <v>ТОО ПКП "ТЕХКОМ"</v>
          </cell>
          <cell r="C220">
            <v>50</v>
          </cell>
          <cell r="D220">
            <v>50</v>
          </cell>
          <cell r="E220">
            <v>126</v>
          </cell>
          <cell r="F220">
            <v>0</v>
          </cell>
          <cell r="G220">
            <v>0</v>
          </cell>
          <cell r="H220">
            <v>0</v>
          </cell>
          <cell r="I220">
            <v>0</v>
          </cell>
          <cell r="J220">
            <v>0</v>
          </cell>
          <cell r="K220">
            <v>0</v>
          </cell>
          <cell r="L220">
            <v>0</v>
          </cell>
        </row>
        <row r="221">
          <cell r="A221" t="str">
            <v>16683308</v>
          </cell>
          <cell r="B221" t="str">
            <v>ТОО "ДЕЛО"</v>
          </cell>
          <cell r="C221">
            <v>138</v>
          </cell>
          <cell r="D221">
            <v>0</v>
          </cell>
          <cell r="E221">
            <v>138</v>
          </cell>
          <cell r="F221">
            <v>0</v>
          </cell>
          <cell r="G221">
            <v>0</v>
          </cell>
          <cell r="H221">
            <v>0</v>
          </cell>
          <cell r="I221">
            <v>33</v>
          </cell>
          <cell r="J221">
            <v>0</v>
          </cell>
          <cell r="K221">
            <v>0</v>
          </cell>
        </row>
        <row r="222">
          <cell r="A222" t="str">
            <v>16894235</v>
          </cell>
          <cell r="B222" t="str">
            <v>ЗАО "УЗПК" (УРАЛЬСКАЯ ЗОЛОТО-ПЛАТИНОВАЯ КОМПАНИЯ)                           0342</v>
          </cell>
          <cell r="C222">
            <v>63</v>
          </cell>
          <cell r="D222">
            <v>63</v>
          </cell>
          <cell r="E222">
            <v>2</v>
          </cell>
          <cell r="F222">
            <v>45</v>
          </cell>
          <cell r="G222">
            <v>260</v>
          </cell>
          <cell r="H222">
            <v>57</v>
          </cell>
          <cell r="I222">
            <v>45</v>
          </cell>
          <cell r="J222">
            <v>45</v>
          </cell>
          <cell r="K222">
            <v>260</v>
          </cell>
          <cell r="L222">
            <v>420</v>
          </cell>
        </row>
        <row r="223">
          <cell r="A223" t="str">
            <v>17030005</v>
          </cell>
          <cell r="B223" t="str">
            <v>Ф-Л "ХАЛИБУРТОН ИНТЕРНЭШНЛ, ИНК"</v>
          </cell>
          <cell r="C223">
            <v>2</v>
          </cell>
          <cell r="D223">
            <v>119</v>
          </cell>
          <cell r="E223">
            <v>38</v>
          </cell>
          <cell r="F223">
            <v>0</v>
          </cell>
          <cell r="G223">
            <v>0</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62</v>
          </cell>
          <cell r="D225">
            <v>86</v>
          </cell>
          <cell r="E225">
            <v>62</v>
          </cell>
          <cell r="F225">
            <v>86</v>
          </cell>
          <cell r="G225">
            <v>0</v>
          </cell>
          <cell r="H225">
            <v>0</v>
          </cell>
          <cell r="I225">
            <v>0</v>
          </cell>
          <cell r="J225">
            <v>0</v>
          </cell>
          <cell r="K225">
            <v>0</v>
          </cell>
        </row>
        <row r="226">
          <cell r="A226" t="str">
            <v>17179032</v>
          </cell>
          <cell r="B226" t="str">
            <v>ЗАО "МОСУКРАИНСНАБ"</v>
          </cell>
          <cell r="C226">
            <v>68</v>
          </cell>
          <cell r="D226">
            <v>59</v>
          </cell>
          <cell r="E226">
            <v>50</v>
          </cell>
          <cell r="F226">
            <v>59</v>
          </cell>
          <cell r="G226">
            <v>42</v>
          </cell>
          <cell r="H226">
            <v>59</v>
          </cell>
          <cell r="I226">
            <v>42</v>
          </cell>
          <cell r="J226">
            <v>0</v>
          </cell>
          <cell r="K226">
            <v>59</v>
          </cell>
          <cell r="L226">
            <v>42</v>
          </cell>
        </row>
        <row r="227">
          <cell r="A227" t="str">
            <v>17260610</v>
          </cell>
          <cell r="B227" t="str">
            <v>ЗАО"НАФТАРОС"</v>
          </cell>
          <cell r="C227">
            <v>0</v>
          </cell>
          <cell r="D227">
            <v>19</v>
          </cell>
          <cell r="E227">
            <v>42</v>
          </cell>
          <cell r="F227">
            <v>42</v>
          </cell>
          <cell r="G227">
            <v>43</v>
          </cell>
          <cell r="H227">
            <v>40</v>
          </cell>
        </row>
        <row r="228">
          <cell r="A228" t="str">
            <v>17543377</v>
          </cell>
          <cell r="B228" t="str">
            <v>"ДЕЛЬТА МТИ" АОЗТ</v>
          </cell>
          <cell r="C228">
            <v>0</v>
          </cell>
          <cell r="D228">
            <v>0</v>
          </cell>
          <cell r="E228">
            <v>79</v>
          </cell>
          <cell r="F228">
            <v>79</v>
          </cell>
        </row>
        <row r="229">
          <cell r="A229" t="str">
            <v>17606652</v>
          </cell>
          <cell r="B229" t="str">
            <v>ТОО "ЛЕНИКС"</v>
          </cell>
          <cell r="C229">
            <v>46</v>
          </cell>
          <cell r="D229">
            <v>46</v>
          </cell>
          <cell r="E229">
            <v>2</v>
          </cell>
          <cell r="F229">
            <v>46</v>
          </cell>
          <cell r="G229">
            <v>0</v>
          </cell>
          <cell r="H229">
            <v>46</v>
          </cell>
          <cell r="I229">
            <v>0</v>
          </cell>
          <cell r="J229">
            <v>0</v>
          </cell>
        </row>
        <row r="230">
          <cell r="A230" t="str">
            <v>17664075</v>
          </cell>
          <cell r="B230" t="str">
            <v>ГОСУДАРСТВЕННЫЙ КОСМИЧЕСКИЙ НП ЦЕНТР ИМ. М. В. ХРУНИЧЕВА</v>
          </cell>
          <cell r="C230">
            <v>1</v>
          </cell>
          <cell r="D230">
            <v>134</v>
          </cell>
          <cell r="E230">
            <v>134</v>
          </cell>
          <cell r="F230">
            <v>0</v>
          </cell>
          <cell r="G230">
            <v>0</v>
          </cell>
          <cell r="H230">
            <v>0</v>
          </cell>
          <cell r="I230">
            <v>0</v>
          </cell>
          <cell r="J230">
            <v>0</v>
          </cell>
          <cell r="K230">
            <v>0</v>
          </cell>
        </row>
        <row r="231">
          <cell r="A231" t="str">
            <v>17785896</v>
          </cell>
          <cell r="B231" t="str">
            <v>ЗАО ПАРКЕР ДРИЛЛИНГ КОМПАНИ ОФ САЙБИРИА</v>
          </cell>
          <cell r="C231">
            <v>39</v>
          </cell>
          <cell r="D231">
            <v>39</v>
          </cell>
          <cell r="E231">
            <v>39</v>
          </cell>
          <cell r="F231">
            <v>147</v>
          </cell>
          <cell r="G231">
            <v>3</v>
          </cell>
          <cell r="H231">
            <v>2</v>
          </cell>
          <cell r="I231">
            <v>8</v>
          </cell>
          <cell r="J231">
            <v>15</v>
          </cell>
          <cell r="K231">
            <v>8</v>
          </cell>
          <cell r="L231">
            <v>8</v>
          </cell>
        </row>
        <row r="232">
          <cell r="A232" t="str">
            <v>17998043</v>
          </cell>
          <cell r="B232" t="str">
            <v>ЗАО "ГАМА ИНДАСТРИ"</v>
          </cell>
          <cell r="C232">
            <v>8</v>
          </cell>
          <cell r="D232">
            <v>40</v>
          </cell>
          <cell r="E232">
            <v>90</v>
          </cell>
          <cell r="F232">
            <v>8</v>
          </cell>
          <cell r="G232">
            <v>8</v>
          </cell>
          <cell r="H232">
            <v>90</v>
          </cell>
          <cell r="I232">
            <v>40</v>
          </cell>
          <cell r="J232">
            <v>90</v>
          </cell>
        </row>
        <row r="233">
          <cell r="A233" t="str">
            <v>17998155</v>
          </cell>
          <cell r="B233" t="str">
            <v>ООО "ПЕПСИКО ХОЛДИНГС"</v>
          </cell>
          <cell r="C233">
            <v>125</v>
          </cell>
          <cell r="D233">
            <v>1</v>
          </cell>
          <cell r="E233">
            <v>125</v>
          </cell>
          <cell r="F233">
            <v>125</v>
          </cell>
          <cell r="G233">
            <v>0</v>
          </cell>
          <cell r="H233">
            <v>0</v>
          </cell>
          <cell r="I233">
            <v>0</v>
          </cell>
          <cell r="J233">
            <v>1</v>
          </cell>
        </row>
        <row r="234">
          <cell r="A234" t="str">
            <v>18005950</v>
          </cell>
          <cell r="B234" t="str">
            <v>ТОО ВТФ "ЗИОМАР"</v>
          </cell>
          <cell r="C234">
            <v>75</v>
          </cell>
          <cell r="D234">
            <v>0</v>
          </cell>
          <cell r="E234">
            <v>75</v>
          </cell>
          <cell r="F234">
            <v>21</v>
          </cell>
          <cell r="G234">
            <v>0</v>
          </cell>
          <cell r="H234">
            <v>0</v>
          </cell>
          <cell r="I234">
            <v>21</v>
          </cell>
          <cell r="J234">
            <v>50</v>
          </cell>
          <cell r="K234">
            <v>0</v>
          </cell>
          <cell r="L234">
            <v>21</v>
          </cell>
        </row>
        <row r="235">
          <cell r="A235" t="str">
            <v>18024722</v>
          </cell>
          <cell r="B235" t="str">
            <v>ОАО "ЦЕНТР ТЕХНИЧЕСКОЙ ДИАГНОСТИКИ"</v>
          </cell>
          <cell r="C235">
            <v>0</v>
          </cell>
          <cell r="D235">
            <v>0</v>
          </cell>
          <cell r="E235">
            <v>50</v>
          </cell>
          <cell r="F235">
            <v>4</v>
          </cell>
          <cell r="G235">
            <v>59</v>
          </cell>
          <cell r="H235">
            <v>4</v>
          </cell>
          <cell r="I235">
            <v>59</v>
          </cell>
          <cell r="J235">
            <v>4</v>
          </cell>
        </row>
        <row r="236">
          <cell r="A236" t="str">
            <v>18106288</v>
          </cell>
          <cell r="B236" t="str">
            <v>ОАО "ПЕРЕДОВЫЕ ТЕХНОЛОГИИ СУХОГО"</v>
          </cell>
          <cell r="C236">
            <v>0</v>
          </cell>
          <cell r="D236">
            <v>120</v>
          </cell>
          <cell r="E236">
            <v>0</v>
          </cell>
          <cell r="F236">
            <v>120</v>
          </cell>
          <cell r="G236">
            <v>0</v>
          </cell>
          <cell r="H236">
            <v>0</v>
          </cell>
          <cell r="I236">
            <v>120</v>
          </cell>
        </row>
        <row r="237">
          <cell r="A237" t="str">
            <v>18121069</v>
          </cell>
          <cell r="B237" t="str">
            <v>ООО СП "ДМВ ЭКСПО"</v>
          </cell>
          <cell r="C237">
            <v>0</v>
          </cell>
          <cell r="D237">
            <v>0</v>
          </cell>
          <cell r="E237">
            <v>0</v>
          </cell>
          <cell r="F237">
            <v>0</v>
          </cell>
          <cell r="G237">
            <v>0</v>
          </cell>
          <cell r="H237">
            <v>0</v>
          </cell>
          <cell r="I237">
            <v>0</v>
          </cell>
        </row>
        <row r="238">
          <cell r="A238" t="str">
            <v>18245015</v>
          </cell>
          <cell r="B238" t="str">
            <v>ЗАО МЕТАЛЛ-ИНВЕСТМАРКЕТ ЛТД                                П МЕТАЛЛИНВЕСТ-МАРКЕТ</v>
          </cell>
          <cell r="C238">
            <v>135</v>
          </cell>
          <cell r="D238">
            <v>58</v>
          </cell>
          <cell r="E238">
            <v>99</v>
          </cell>
          <cell r="F238">
            <v>135</v>
          </cell>
          <cell r="G238">
            <v>58</v>
          </cell>
          <cell r="H238">
            <v>99</v>
          </cell>
        </row>
        <row r="239">
          <cell r="A239" t="str">
            <v>18306892</v>
          </cell>
          <cell r="B239" t="str">
            <v>ООО"ПРИНЦИП-МБ"</v>
          </cell>
          <cell r="C239">
            <v>120</v>
          </cell>
          <cell r="D239">
            <v>60</v>
          </cell>
          <cell r="E239">
            <v>120</v>
          </cell>
          <cell r="F239">
            <v>60</v>
          </cell>
          <cell r="G239">
            <v>0</v>
          </cell>
          <cell r="H239">
            <v>0</v>
          </cell>
          <cell r="I239">
            <v>0</v>
          </cell>
          <cell r="J239">
            <v>0</v>
          </cell>
          <cell r="K239">
            <v>0</v>
          </cell>
          <cell r="L239">
            <v>60</v>
          </cell>
        </row>
        <row r="240">
          <cell r="A240" t="str">
            <v>18355270</v>
          </cell>
          <cell r="B240" t="str">
            <v>ООО"ПРОМСТРОЙСЕРВИС-СТ"</v>
          </cell>
          <cell r="C240">
            <v>120</v>
          </cell>
          <cell r="D240">
            <v>21</v>
          </cell>
          <cell r="E240">
            <v>21</v>
          </cell>
          <cell r="F240">
            <v>0</v>
          </cell>
          <cell r="G240">
            <v>0</v>
          </cell>
          <cell r="H240">
            <v>0</v>
          </cell>
          <cell r="I240">
            <v>0</v>
          </cell>
          <cell r="J240">
            <v>0</v>
          </cell>
          <cell r="K240">
            <v>0</v>
          </cell>
          <cell r="L240">
            <v>21</v>
          </cell>
        </row>
        <row r="241">
          <cell r="A241" t="str">
            <v>18382315</v>
          </cell>
          <cell r="B241" t="str">
            <v>ООО "ХОВЭР"</v>
          </cell>
          <cell r="C241">
            <v>60</v>
          </cell>
          <cell r="D241">
            <v>60</v>
          </cell>
          <cell r="E241">
            <v>0</v>
          </cell>
          <cell r="F241">
            <v>0</v>
          </cell>
          <cell r="G241">
            <v>59</v>
          </cell>
          <cell r="H241">
            <v>0</v>
          </cell>
          <cell r="I241">
            <v>0</v>
          </cell>
          <cell r="J241">
            <v>59</v>
          </cell>
          <cell r="K241">
            <v>0</v>
          </cell>
          <cell r="L241">
            <v>0</v>
          </cell>
        </row>
        <row r="242">
          <cell r="A242" t="str">
            <v>18451772</v>
          </cell>
          <cell r="B242" t="str">
            <v>ООО "ПЕТРОЛЬ-ФИНАНС"</v>
          </cell>
          <cell r="C242">
            <v>8</v>
          </cell>
          <cell r="D242">
            <v>6</v>
          </cell>
          <cell r="E242">
            <v>8</v>
          </cell>
          <cell r="F242">
            <v>6</v>
          </cell>
          <cell r="G242">
            <v>0</v>
          </cell>
          <cell r="H242">
            <v>0</v>
          </cell>
          <cell r="I242">
            <v>8</v>
          </cell>
          <cell r="J242">
            <v>0</v>
          </cell>
          <cell r="K242">
            <v>6</v>
          </cell>
        </row>
        <row r="243">
          <cell r="A243" t="str">
            <v>18504922</v>
          </cell>
          <cell r="B243" t="str">
            <v>ЗАО "ФПК ТРАНСПОРТ"</v>
          </cell>
          <cell r="C243">
            <v>119</v>
          </cell>
          <cell r="D243">
            <v>55</v>
          </cell>
          <cell r="E243">
            <v>119</v>
          </cell>
          <cell r="F243">
            <v>55</v>
          </cell>
          <cell r="G243">
            <v>0</v>
          </cell>
          <cell r="H243">
            <v>0</v>
          </cell>
          <cell r="I243">
            <v>119</v>
          </cell>
          <cell r="J243">
            <v>55</v>
          </cell>
        </row>
        <row r="244">
          <cell r="A244" t="str">
            <v>20538782</v>
          </cell>
          <cell r="B244" t="str">
            <v>ЗАО "ИНТЕРЭНЕРГОСЕРВИС"</v>
          </cell>
          <cell r="C244">
            <v>118</v>
          </cell>
          <cell r="D244">
            <v>1</v>
          </cell>
          <cell r="E244">
            <v>1</v>
          </cell>
          <cell r="F244">
            <v>13</v>
          </cell>
          <cell r="G244">
            <v>2</v>
          </cell>
          <cell r="H244">
            <v>10</v>
          </cell>
          <cell r="I244">
            <v>10</v>
          </cell>
          <cell r="J244">
            <v>0</v>
          </cell>
          <cell r="K244">
            <v>0</v>
          </cell>
          <cell r="L244">
            <v>2</v>
          </cell>
        </row>
        <row r="245">
          <cell r="A245" t="str">
            <v>20637745</v>
          </cell>
          <cell r="B245" t="str">
            <v>ТОО "ТРИАДА"</v>
          </cell>
          <cell r="C245">
            <v>17</v>
          </cell>
          <cell r="D245">
            <v>118</v>
          </cell>
          <cell r="E245">
            <v>17</v>
          </cell>
          <cell r="F245">
            <v>118</v>
          </cell>
          <cell r="G245">
            <v>0</v>
          </cell>
          <cell r="H245">
            <v>0</v>
          </cell>
          <cell r="I245">
            <v>0</v>
          </cell>
          <cell r="J245">
            <v>118</v>
          </cell>
        </row>
        <row r="246">
          <cell r="A246" t="str">
            <v>20654353</v>
          </cell>
          <cell r="B246" t="str">
            <v>ТОО МНОГОПРОФИЛЬНАЯ ФИРМА "А И М"</v>
          </cell>
          <cell r="C246">
            <v>116</v>
          </cell>
          <cell r="D246">
            <v>15</v>
          </cell>
          <cell r="E246">
            <v>15</v>
          </cell>
          <cell r="F246">
            <v>15</v>
          </cell>
        </row>
        <row r="247">
          <cell r="A247" t="str">
            <v>20668757</v>
          </cell>
          <cell r="B247" t="str">
            <v>ООО УЧАЛЫТРАНСТЕХСЕРВИС</v>
          </cell>
          <cell r="C247">
            <v>112</v>
          </cell>
          <cell r="D247">
            <v>6</v>
          </cell>
          <cell r="E247">
            <v>112</v>
          </cell>
          <cell r="F247">
            <v>6</v>
          </cell>
          <cell r="G247">
            <v>45</v>
          </cell>
          <cell r="H247">
            <v>134</v>
          </cell>
          <cell r="I247">
            <v>0</v>
          </cell>
          <cell r="J247">
            <v>0</v>
          </cell>
          <cell r="K247">
            <v>45</v>
          </cell>
          <cell r="L247">
            <v>134</v>
          </cell>
        </row>
        <row r="248">
          <cell r="A248" t="str">
            <v>21510567</v>
          </cell>
          <cell r="B248" t="str">
            <v>ООО "МЕТСБЫТСЕРВИС"</v>
          </cell>
          <cell r="C248">
            <v>109</v>
          </cell>
          <cell r="D248">
            <v>18</v>
          </cell>
          <cell r="E248">
            <v>109</v>
          </cell>
          <cell r="F248">
            <v>18</v>
          </cell>
          <cell r="G248">
            <v>0</v>
          </cell>
          <cell r="H248">
            <v>0</v>
          </cell>
          <cell r="I248">
            <v>0</v>
          </cell>
          <cell r="J248">
            <v>109</v>
          </cell>
          <cell r="K248">
            <v>18</v>
          </cell>
        </row>
        <row r="249">
          <cell r="A249" t="str">
            <v>21558597</v>
          </cell>
          <cell r="B249" t="str">
            <v>ООО "ЧЕЛТЭК"</v>
          </cell>
          <cell r="C249">
            <v>59</v>
          </cell>
          <cell r="D249">
            <v>59</v>
          </cell>
          <cell r="E249">
            <v>49</v>
          </cell>
          <cell r="F249">
            <v>39</v>
          </cell>
          <cell r="G249">
            <v>31</v>
          </cell>
          <cell r="H249">
            <v>49</v>
          </cell>
          <cell r="I249">
            <v>39</v>
          </cell>
          <cell r="J249">
            <v>39</v>
          </cell>
          <cell r="K249">
            <v>93</v>
          </cell>
          <cell r="L249">
            <v>119</v>
          </cell>
        </row>
        <row r="250">
          <cell r="A250" t="str">
            <v>21589698</v>
          </cell>
          <cell r="B250" t="str">
            <v>ТОО "КРИС"</v>
          </cell>
          <cell r="C250">
            <v>9</v>
          </cell>
          <cell r="D250">
            <v>107</v>
          </cell>
          <cell r="E250">
            <v>9</v>
          </cell>
          <cell r="F250">
            <v>107</v>
          </cell>
          <cell r="G250">
            <v>0</v>
          </cell>
          <cell r="H250">
            <v>107</v>
          </cell>
        </row>
        <row r="251">
          <cell r="A251" t="str">
            <v>21616254</v>
          </cell>
          <cell r="B251" t="str">
            <v>ООО МАГН.ТД"ВОСТОКЭНЕРГОЧЕРМЕТ"</v>
          </cell>
          <cell r="C251">
            <v>64</v>
          </cell>
          <cell r="D251">
            <v>58</v>
          </cell>
          <cell r="E251">
            <v>64</v>
          </cell>
          <cell r="F251">
            <v>58</v>
          </cell>
        </row>
        <row r="252">
          <cell r="A252" t="str">
            <v>21617495</v>
          </cell>
          <cell r="B252" t="str">
            <v>ТОО "СЛАВЯНКА"</v>
          </cell>
          <cell r="C252">
            <v>20</v>
          </cell>
          <cell r="D252">
            <v>48</v>
          </cell>
          <cell r="E252">
            <v>59</v>
          </cell>
          <cell r="F252">
            <v>48</v>
          </cell>
          <cell r="G252">
            <v>59</v>
          </cell>
          <cell r="H252">
            <v>0</v>
          </cell>
          <cell r="I252">
            <v>48</v>
          </cell>
          <cell r="J252">
            <v>59</v>
          </cell>
        </row>
        <row r="253">
          <cell r="A253" t="str">
            <v>21642889</v>
          </cell>
          <cell r="B253" t="str">
            <v>ТОО "САС"</v>
          </cell>
          <cell r="C253">
            <v>35</v>
          </cell>
          <cell r="D253">
            <v>40</v>
          </cell>
          <cell r="E253">
            <v>40</v>
          </cell>
          <cell r="F253">
            <v>32</v>
          </cell>
          <cell r="G253">
            <v>2</v>
          </cell>
          <cell r="H253">
            <v>32</v>
          </cell>
          <cell r="I253">
            <v>0</v>
          </cell>
          <cell r="J253">
            <v>32</v>
          </cell>
        </row>
        <row r="254">
          <cell r="A254" t="str">
            <v>21758505</v>
          </cell>
          <cell r="B254" t="str">
            <v>АССОЦИАЦИЯ КРЕСТЬЯНСКИХ ХОЗЯЙСТВ "ДЕДЮХИНСКОЕ"</v>
          </cell>
          <cell r="C254">
            <v>62</v>
          </cell>
          <cell r="D254">
            <v>10</v>
          </cell>
          <cell r="E254">
            <v>62</v>
          </cell>
          <cell r="F254">
            <v>10</v>
          </cell>
          <cell r="G254">
            <v>0</v>
          </cell>
          <cell r="H254">
            <v>62</v>
          </cell>
          <cell r="I254">
            <v>0</v>
          </cell>
          <cell r="J254">
            <v>0</v>
          </cell>
          <cell r="K254">
            <v>10</v>
          </cell>
        </row>
        <row r="255">
          <cell r="A255" t="str">
            <v>21781214</v>
          </cell>
          <cell r="B255" t="str">
            <v>ИЧП "ВАНКАР"</v>
          </cell>
          <cell r="C255">
            <v>0</v>
          </cell>
          <cell r="D255">
            <v>0</v>
          </cell>
          <cell r="E255">
            <v>100</v>
          </cell>
          <cell r="F255">
            <v>100</v>
          </cell>
        </row>
        <row r="256">
          <cell r="A256" t="str">
            <v>22209025</v>
          </cell>
          <cell r="B256" t="str">
            <v>ООО "ЭКО-Т"</v>
          </cell>
          <cell r="C256">
            <v>99</v>
          </cell>
          <cell r="D256">
            <v>1</v>
          </cell>
          <cell r="E256">
            <v>2</v>
          </cell>
          <cell r="F256">
            <v>99</v>
          </cell>
          <cell r="G256">
            <v>99</v>
          </cell>
          <cell r="H256">
            <v>1</v>
          </cell>
          <cell r="I256">
            <v>0</v>
          </cell>
          <cell r="J256">
            <v>0</v>
          </cell>
          <cell r="K256">
            <v>2</v>
          </cell>
        </row>
        <row r="257">
          <cell r="A257" t="str">
            <v>22226199</v>
          </cell>
          <cell r="B257" t="str">
            <v>ООО"ТЕХНОКОМ"</v>
          </cell>
          <cell r="C257">
            <v>96</v>
          </cell>
          <cell r="D257">
            <v>236</v>
          </cell>
          <cell r="E257">
            <v>96</v>
          </cell>
          <cell r="F257">
            <v>236</v>
          </cell>
          <cell r="G257">
            <v>0</v>
          </cell>
          <cell r="H257">
            <v>0</v>
          </cell>
          <cell r="I257">
            <v>96</v>
          </cell>
          <cell r="J257">
            <v>236</v>
          </cell>
        </row>
        <row r="258">
          <cell r="A258" t="str">
            <v>22227052</v>
          </cell>
          <cell r="B258" t="str">
            <v>АОЗТ "ВЛАДИ-БЕЛ"</v>
          </cell>
          <cell r="C258">
            <v>104</v>
          </cell>
          <cell r="D258">
            <v>0</v>
          </cell>
          <cell r="E258">
            <v>136</v>
          </cell>
          <cell r="F258">
            <v>104</v>
          </cell>
          <cell r="G258">
            <v>0</v>
          </cell>
          <cell r="H258">
            <v>136</v>
          </cell>
          <cell r="I258">
            <v>136</v>
          </cell>
        </row>
        <row r="259">
          <cell r="A259" t="str">
            <v>22315810</v>
          </cell>
          <cell r="B259" t="str">
            <v>ТОО ПКФ "СЕРВИСБАЛКАНПОДЪЕМ"</v>
          </cell>
          <cell r="C259">
            <v>43</v>
          </cell>
          <cell r="D259">
            <v>50</v>
          </cell>
          <cell r="E259">
            <v>1</v>
          </cell>
          <cell r="F259">
            <v>43</v>
          </cell>
          <cell r="G259">
            <v>50</v>
          </cell>
          <cell r="H259">
            <v>1</v>
          </cell>
          <cell r="I259">
            <v>1</v>
          </cell>
          <cell r="J259">
            <v>0</v>
          </cell>
          <cell r="K259">
            <v>54</v>
          </cell>
        </row>
        <row r="260">
          <cell r="A260" t="str">
            <v>22424574</v>
          </cell>
          <cell r="B260" t="str">
            <v>ЗАО "АКРАС"</v>
          </cell>
          <cell r="C260">
            <v>75</v>
          </cell>
          <cell r="D260">
            <v>50</v>
          </cell>
          <cell r="E260">
            <v>75</v>
          </cell>
          <cell r="F260">
            <v>50</v>
          </cell>
          <cell r="G260">
            <v>0</v>
          </cell>
          <cell r="H260">
            <v>0</v>
          </cell>
          <cell r="I260">
            <v>0</v>
          </cell>
          <cell r="J260">
            <v>50</v>
          </cell>
        </row>
        <row r="261">
          <cell r="A261" t="str">
            <v>22425303</v>
          </cell>
          <cell r="B261" t="str">
            <v>ООО "ИНТЕГРАТОР"</v>
          </cell>
          <cell r="C261">
            <v>4</v>
          </cell>
          <cell r="D261">
            <v>4</v>
          </cell>
          <cell r="E261">
            <v>0</v>
          </cell>
          <cell r="F261">
            <v>0</v>
          </cell>
          <cell r="G261">
            <v>0</v>
          </cell>
          <cell r="H261">
            <v>0</v>
          </cell>
          <cell r="I261">
            <v>0</v>
          </cell>
          <cell r="J261">
            <v>4</v>
          </cell>
        </row>
        <row r="262">
          <cell r="A262" t="str">
            <v>22532909</v>
          </cell>
          <cell r="B262" t="str">
            <v>ТОО "ПРИКАСПИЙСЕРВИС"</v>
          </cell>
          <cell r="C262">
            <v>1</v>
          </cell>
          <cell r="D262">
            <v>87</v>
          </cell>
          <cell r="E262">
            <v>0</v>
          </cell>
          <cell r="F262">
            <v>1</v>
          </cell>
          <cell r="G262">
            <v>87</v>
          </cell>
          <cell r="H262">
            <v>1</v>
          </cell>
          <cell r="I262">
            <v>87</v>
          </cell>
          <cell r="J262">
            <v>0</v>
          </cell>
        </row>
        <row r="263">
          <cell r="A263" t="str">
            <v>23051224</v>
          </cell>
          <cell r="B263" t="str">
            <v>ПК"МЕТАЛЛОСТРОЙ"</v>
          </cell>
          <cell r="C263">
            <v>40</v>
          </cell>
          <cell r="D263">
            <v>46</v>
          </cell>
          <cell r="E263">
            <v>45</v>
          </cell>
        </row>
        <row r="264">
          <cell r="A264" t="str">
            <v>23083253</v>
          </cell>
          <cell r="B264" t="str">
            <v>ЗАО"ФИРМА"СОЛИД"</v>
          </cell>
          <cell r="C264">
            <v>80</v>
          </cell>
          <cell r="D264">
            <v>70</v>
          </cell>
          <cell r="E264">
            <v>70</v>
          </cell>
          <cell r="F264">
            <v>93</v>
          </cell>
          <cell r="G264">
            <v>31</v>
          </cell>
          <cell r="H264">
            <v>13</v>
          </cell>
          <cell r="I264">
            <v>77</v>
          </cell>
          <cell r="J264">
            <v>32</v>
          </cell>
          <cell r="K264">
            <v>114</v>
          </cell>
          <cell r="L264">
            <v>53</v>
          </cell>
        </row>
        <row r="265">
          <cell r="A265" t="str">
            <v>23102269</v>
          </cell>
          <cell r="B265" t="str">
            <v>"ПЕТЕРБУРГСКИЙ ЭНЕРГЕТИК" ТОО</v>
          </cell>
          <cell r="C265">
            <v>84</v>
          </cell>
          <cell r="D265">
            <v>0</v>
          </cell>
          <cell r="E265">
            <v>84</v>
          </cell>
          <cell r="F265">
            <v>84</v>
          </cell>
          <cell r="G265">
            <v>0</v>
          </cell>
          <cell r="H265">
            <v>0</v>
          </cell>
          <cell r="I265">
            <v>0</v>
          </cell>
          <cell r="J265">
            <v>0</v>
          </cell>
          <cell r="K265">
            <v>0</v>
          </cell>
        </row>
        <row r="266">
          <cell r="A266" t="str">
            <v>23158531</v>
          </cell>
          <cell r="B266" t="str">
            <v>"ВНЕШТЕРМИНАЛ Ю-XVII", ООО</v>
          </cell>
          <cell r="C266">
            <v>36</v>
          </cell>
          <cell r="D266">
            <v>45</v>
          </cell>
          <cell r="E266">
            <v>45</v>
          </cell>
          <cell r="F266">
            <v>1</v>
          </cell>
          <cell r="G266">
            <v>0</v>
          </cell>
          <cell r="H266">
            <v>0</v>
          </cell>
          <cell r="I266">
            <v>0</v>
          </cell>
          <cell r="J266">
            <v>0</v>
          </cell>
          <cell r="K266">
            <v>1</v>
          </cell>
        </row>
        <row r="267">
          <cell r="A267" t="str">
            <v>23356768</v>
          </cell>
          <cell r="B267" t="str">
            <v>"СИРИУС" ЗАО</v>
          </cell>
          <cell r="C267">
            <v>80</v>
          </cell>
          <cell r="D267">
            <v>17</v>
          </cell>
          <cell r="E267">
            <v>20</v>
          </cell>
          <cell r="F267">
            <v>44</v>
          </cell>
          <cell r="G267">
            <v>170</v>
          </cell>
          <cell r="H267">
            <v>17</v>
          </cell>
          <cell r="I267">
            <v>17</v>
          </cell>
          <cell r="J267">
            <v>20</v>
          </cell>
          <cell r="K267">
            <v>44</v>
          </cell>
          <cell r="L267">
            <v>170</v>
          </cell>
        </row>
        <row r="268">
          <cell r="A268" t="str">
            <v>23438325</v>
          </cell>
          <cell r="B268" t="str">
            <v>ЗАО ФИРМА "ДИЗЕЛЬСЕРВИС"</v>
          </cell>
          <cell r="C268">
            <v>0</v>
          </cell>
          <cell r="D268">
            <v>0</v>
          </cell>
          <cell r="E268">
            <v>0</v>
          </cell>
          <cell r="F268">
            <v>0</v>
          </cell>
          <cell r="G268">
            <v>0</v>
          </cell>
          <cell r="H268">
            <v>0</v>
          </cell>
          <cell r="I268">
            <v>0</v>
          </cell>
          <cell r="J268">
            <v>0</v>
          </cell>
        </row>
        <row r="269">
          <cell r="A269" t="str">
            <v>23463961</v>
          </cell>
          <cell r="B269" t="str">
            <v>ТОО"ПОЛИТЕСТ"</v>
          </cell>
          <cell r="C269">
            <v>26</v>
          </cell>
          <cell r="D269">
            <v>0</v>
          </cell>
          <cell r="E269">
            <v>26</v>
          </cell>
          <cell r="F269">
            <v>0</v>
          </cell>
          <cell r="G269">
            <v>0</v>
          </cell>
          <cell r="H269">
            <v>48</v>
          </cell>
        </row>
        <row r="270">
          <cell r="A270" t="str">
            <v>23556480</v>
          </cell>
          <cell r="B270" t="str">
            <v>ОАО "СИБИРСКИЕ РЕСУРСЫ"</v>
          </cell>
          <cell r="C270">
            <v>3</v>
          </cell>
          <cell r="D270">
            <v>3</v>
          </cell>
          <cell r="E270">
            <v>3</v>
          </cell>
          <cell r="F270">
            <v>52</v>
          </cell>
          <cell r="G270">
            <v>3</v>
          </cell>
          <cell r="H270">
            <v>67</v>
          </cell>
          <cell r="I270">
            <v>67</v>
          </cell>
          <cell r="J270">
            <v>0</v>
          </cell>
          <cell r="K270">
            <v>52</v>
          </cell>
        </row>
        <row r="271">
          <cell r="A271" t="str">
            <v>23599241</v>
          </cell>
          <cell r="B271" t="str">
            <v>ТОО ПТК "НУНИКА"</v>
          </cell>
          <cell r="C271">
            <v>73</v>
          </cell>
          <cell r="D271">
            <v>37</v>
          </cell>
          <cell r="E271">
            <v>73</v>
          </cell>
          <cell r="F271">
            <v>37</v>
          </cell>
          <cell r="G271">
            <v>73</v>
          </cell>
          <cell r="H271">
            <v>0</v>
          </cell>
          <cell r="I271">
            <v>0</v>
          </cell>
          <cell r="J271">
            <v>0</v>
          </cell>
          <cell r="K271">
            <v>37</v>
          </cell>
        </row>
        <row r="272">
          <cell r="A272" t="str">
            <v>23750933</v>
          </cell>
          <cell r="B272" t="str">
            <v>ООО "ИНТЕКОР-ИНЖИНИРИНГ"</v>
          </cell>
          <cell r="C272">
            <v>73</v>
          </cell>
          <cell r="D272">
            <v>12</v>
          </cell>
          <cell r="E272">
            <v>73</v>
          </cell>
          <cell r="F272">
            <v>12</v>
          </cell>
          <cell r="G272">
            <v>13</v>
          </cell>
          <cell r="H272">
            <v>0</v>
          </cell>
          <cell r="I272">
            <v>0</v>
          </cell>
          <cell r="J272">
            <v>0</v>
          </cell>
          <cell r="K272">
            <v>12</v>
          </cell>
          <cell r="L272">
            <v>13</v>
          </cell>
        </row>
        <row r="273">
          <cell r="A273" t="str">
            <v>23889022</v>
          </cell>
          <cell r="B273" t="str">
            <v>АКЦИОНЕРНОЕ ОБЩЕСТВО ЗАКРЫТОГО ТИПА "ЛАДА-СЕРВИС"</v>
          </cell>
          <cell r="C273">
            <v>70</v>
          </cell>
          <cell r="D273">
            <v>104</v>
          </cell>
          <cell r="E273">
            <v>10</v>
          </cell>
          <cell r="F273">
            <v>70</v>
          </cell>
          <cell r="G273">
            <v>104</v>
          </cell>
          <cell r="H273">
            <v>104</v>
          </cell>
          <cell r="I273">
            <v>0</v>
          </cell>
          <cell r="J273">
            <v>0</v>
          </cell>
          <cell r="K273">
            <v>10</v>
          </cell>
        </row>
        <row r="274">
          <cell r="A274" t="str">
            <v>23908890</v>
          </cell>
          <cell r="B274" t="str">
            <v>ЗАО "СТИМУЛ"</v>
          </cell>
          <cell r="C274">
            <v>8</v>
          </cell>
          <cell r="D274">
            <v>32</v>
          </cell>
          <cell r="E274">
            <v>8</v>
          </cell>
          <cell r="F274">
            <v>32</v>
          </cell>
          <cell r="G274">
            <v>38</v>
          </cell>
          <cell r="H274">
            <v>32</v>
          </cell>
          <cell r="I274">
            <v>38</v>
          </cell>
        </row>
        <row r="275">
          <cell r="A275" t="str">
            <v>23978240</v>
          </cell>
          <cell r="B275" t="str">
            <v>ТСОО "ССВ"</v>
          </cell>
          <cell r="C275">
            <v>34</v>
          </cell>
          <cell r="D275">
            <v>28</v>
          </cell>
          <cell r="E275">
            <v>70</v>
          </cell>
          <cell r="F275">
            <v>70</v>
          </cell>
          <cell r="G275">
            <v>48</v>
          </cell>
          <cell r="H275">
            <v>0</v>
          </cell>
          <cell r="I275">
            <v>0</v>
          </cell>
          <cell r="J275">
            <v>0</v>
          </cell>
          <cell r="K275">
            <v>48</v>
          </cell>
        </row>
        <row r="276">
          <cell r="A276" t="str">
            <v>24000817</v>
          </cell>
          <cell r="B276" t="str">
            <v>ТОО "ПРОМСЕРВИС"</v>
          </cell>
          <cell r="C276">
            <v>66</v>
          </cell>
          <cell r="D276">
            <v>40</v>
          </cell>
          <cell r="E276">
            <v>90</v>
          </cell>
          <cell r="F276">
            <v>66</v>
          </cell>
          <cell r="G276">
            <v>40</v>
          </cell>
          <cell r="H276">
            <v>66</v>
          </cell>
          <cell r="I276">
            <v>40</v>
          </cell>
          <cell r="J276">
            <v>90</v>
          </cell>
        </row>
        <row r="277">
          <cell r="A277" t="str">
            <v>24176258</v>
          </cell>
          <cell r="B277" t="str">
            <v>ООО "МАГИСТРАЛЬ"</v>
          </cell>
          <cell r="C277">
            <v>65</v>
          </cell>
          <cell r="D277">
            <v>45</v>
          </cell>
          <cell r="E277">
            <v>119</v>
          </cell>
          <cell r="F277">
            <v>65</v>
          </cell>
          <cell r="G277">
            <v>45</v>
          </cell>
          <cell r="H277">
            <v>119</v>
          </cell>
          <cell r="I277">
            <v>65</v>
          </cell>
          <cell r="J277">
            <v>0</v>
          </cell>
          <cell r="K277">
            <v>119</v>
          </cell>
          <cell r="L277">
            <v>65</v>
          </cell>
        </row>
        <row r="278">
          <cell r="A278" t="str">
            <v>24217514</v>
          </cell>
          <cell r="B278" t="str">
            <v>"ДОН-УНИВЕРСАЛ" НПФ ДИР.ОРЕХОВ ИВАН МИХАЙЛОВИЧ</v>
          </cell>
          <cell r="C278">
            <v>0</v>
          </cell>
          <cell r="D278">
            <v>0</v>
          </cell>
          <cell r="E278">
            <v>0</v>
          </cell>
          <cell r="F278">
            <v>0</v>
          </cell>
          <cell r="G278">
            <v>64</v>
          </cell>
          <cell r="H278">
            <v>64</v>
          </cell>
          <cell r="I278">
            <v>0</v>
          </cell>
          <cell r="J278">
            <v>0</v>
          </cell>
          <cell r="K278">
            <v>0</v>
          </cell>
          <cell r="L278">
            <v>6</v>
          </cell>
        </row>
        <row r="279">
          <cell r="A279" t="str">
            <v>24219513</v>
          </cell>
          <cell r="B279" t="str">
            <v>ООО "ОБЕРОН"</v>
          </cell>
          <cell r="C279">
            <v>13</v>
          </cell>
          <cell r="D279">
            <v>13</v>
          </cell>
          <cell r="E279">
            <v>64</v>
          </cell>
        </row>
        <row r="280">
          <cell r="A280" t="str">
            <v>24331279</v>
          </cell>
          <cell r="B280" t="str">
            <v>ТОО "ГОРИЗОНТ"</v>
          </cell>
          <cell r="C280">
            <v>63</v>
          </cell>
          <cell r="D280">
            <v>40</v>
          </cell>
          <cell r="E280">
            <v>63</v>
          </cell>
          <cell r="F280">
            <v>40</v>
          </cell>
        </row>
        <row r="281">
          <cell r="A281" t="str">
            <v>24355630</v>
          </cell>
          <cell r="B281" t="str">
            <v>ЗАО "ВОЛГО-ИНВЕСТ СЕРВИС"</v>
          </cell>
          <cell r="C281">
            <v>59</v>
          </cell>
          <cell r="D281">
            <v>59</v>
          </cell>
          <cell r="E281">
            <v>61</v>
          </cell>
          <cell r="F281">
            <v>2</v>
          </cell>
          <cell r="G281">
            <v>61</v>
          </cell>
          <cell r="H281">
            <v>61</v>
          </cell>
          <cell r="I281">
            <v>0</v>
          </cell>
          <cell r="J281">
            <v>1</v>
          </cell>
        </row>
        <row r="282">
          <cell r="A282" t="str">
            <v>24413037</v>
          </cell>
          <cell r="B282" t="str">
            <v>КРЕСТЬЯНСКОЕ ХОЗЯЙСТВО ИМЕНИ Т.ШЕВЧЕНКО</v>
          </cell>
          <cell r="C282">
            <v>11</v>
          </cell>
          <cell r="D282">
            <v>62</v>
          </cell>
          <cell r="E282">
            <v>20</v>
          </cell>
          <cell r="F282">
            <v>11</v>
          </cell>
          <cell r="G282">
            <v>11</v>
          </cell>
          <cell r="H282">
            <v>62</v>
          </cell>
          <cell r="I282">
            <v>0</v>
          </cell>
          <cell r="J282">
            <v>0</v>
          </cell>
          <cell r="K282">
            <v>0</v>
          </cell>
          <cell r="L282">
            <v>20</v>
          </cell>
        </row>
        <row r="283">
          <cell r="A283" t="str">
            <v>24634152</v>
          </cell>
          <cell r="B283" t="str">
            <v>ТОО "ТРИНА"</v>
          </cell>
          <cell r="C283">
            <v>61</v>
          </cell>
          <cell r="D283">
            <v>61</v>
          </cell>
          <cell r="E283">
            <v>63</v>
          </cell>
          <cell r="F283">
            <v>58</v>
          </cell>
          <cell r="G283">
            <v>0</v>
          </cell>
          <cell r="H283">
            <v>0</v>
          </cell>
          <cell r="I283">
            <v>0</v>
          </cell>
          <cell r="J283">
            <v>0</v>
          </cell>
          <cell r="K283">
            <v>0</v>
          </cell>
          <cell r="L283">
            <v>58</v>
          </cell>
        </row>
        <row r="284">
          <cell r="A284" t="str">
            <v>24733807</v>
          </cell>
          <cell r="B284" t="str">
            <v>ОБЩЕСТВО С ОГРАНИЧЕННОЙ ОТВЕТСТВЕННОСТЬЮ"ОНОН"</v>
          </cell>
          <cell r="C284">
            <v>30</v>
          </cell>
          <cell r="D284">
            <v>30</v>
          </cell>
          <cell r="E284">
            <v>0</v>
          </cell>
          <cell r="F284">
            <v>0</v>
          </cell>
          <cell r="G284">
            <v>0</v>
          </cell>
          <cell r="H284">
            <v>30</v>
          </cell>
        </row>
        <row r="285">
          <cell r="A285" t="str">
            <v>25037033</v>
          </cell>
          <cell r="B285" t="str">
            <v>ИЧП "БАРАЛЕТ И К "</v>
          </cell>
          <cell r="C285">
            <v>61</v>
          </cell>
          <cell r="D285">
            <v>61</v>
          </cell>
          <cell r="E285">
            <v>14</v>
          </cell>
          <cell r="F285">
            <v>19</v>
          </cell>
          <cell r="G285">
            <v>14</v>
          </cell>
          <cell r="H285">
            <v>19</v>
          </cell>
          <cell r="I285">
            <v>0</v>
          </cell>
          <cell r="J285">
            <v>14</v>
          </cell>
        </row>
        <row r="286">
          <cell r="A286" t="str">
            <v>25062083</v>
          </cell>
          <cell r="B286" t="str">
            <v>ТОО ПП "СТРОМАГ"</v>
          </cell>
          <cell r="C286">
            <v>17</v>
          </cell>
          <cell r="D286">
            <v>138</v>
          </cell>
          <cell r="E286">
            <v>17</v>
          </cell>
          <cell r="F286">
            <v>138</v>
          </cell>
          <cell r="G286">
            <v>0</v>
          </cell>
          <cell r="H286">
            <v>0</v>
          </cell>
          <cell r="I286">
            <v>17</v>
          </cell>
          <cell r="J286">
            <v>0</v>
          </cell>
          <cell r="K286">
            <v>0</v>
          </cell>
          <cell r="L286">
            <v>138</v>
          </cell>
        </row>
        <row r="287">
          <cell r="A287" t="str">
            <v>25074293</v>
          </cell>
          <cell r="B287" t="str">
            <v>ИЧП "ВИКТОРИЯ"</v>
          </cell>
          <cell r="C287">
            <v>60</v>
          </cell>
          <cell r="D287">
            <v>33</v>
          </cell>
          <cell r="E287">
            <v>21</v>
          </cell>
          <cell r="F287">
            <v>33</v>
          </cell>
          <cell r="G287">
            <v>21</v>
          </cell>
          <cell r="H287">
            <v>33</v>
          </cell>
          <cell r="I287">
            <v>0</v>
          </cell>
          <cell r="J287">
            <v>0</v>
          </cell>
          <cell r="K287">
            <v>21</v>
          </cell>
        </row>
        <row r="288">
          <cell r="A288" t="str">
            <v>25294327</v>
          </cell>
          <cell r="B288" t="str">
            <v>ТОО "АЛЬФА-ТРАНЗИТ"</v>
          </cell>
          <cell r="C288">
            <v>60</v>
          </cell>
          <cell r="D288">
            <v>42</v>
          </cell>
          <cell r="E288">
            <v>42</v>
          </cell>
          <cell r="F288">
            <v>0</v>
          </cell>
          <cell r="G288">
            <v>0</v>
          </cell>
          <cell r="H288">
            <v>0</v>
          </cell>
          <cell r="I288">
            <v>0</v>
          </cell>
          <cell r="J288">
            <v>0</v>
          </cell>
          <cell r="K288">
            <v>0</v>
          </cell>
          <cell r="L288">
            <v>42</v>
          </cell>
        </row>
        <row r="289">
          <cell r="A289" t="str">
            <v>25618876</v>
          </cell>
          <cell r="B289" t="str">
            <v>ТОО"НИЖЕГОРОДСКИЙ АВАНГАРД"</v>
          </cell>
          <cell r="C289">
            <v>73</v>
          </cell>
          <cell r="D289">
            <v>60</v>
          </cell>
          <cell r="E289">
            <v>73</v>
          </cell>
          <cell r="F289">
            <v>60</v>
          </cell>
          <cell r="G289">
            <v>73</v>
          </cell>
          <cell r="H289">
            <v>0</v>
          </cell>
          <cell r="I289">
            <v>60</v>
          </cell>
        </row>
        <row r="290">
          <cell r="A290" t="str">
            <v>25643169</v>
          </cell>
          <cell r="B290" t="str">
            <v>ООО"ПРОМТЕХКОМПЛЕКТ"</v>
          </cell>
          <cell r="C290">
            <v>59</v>
          </cell>
          <cell r="D290">
            <v>59</v>
          </cell>
          <cell r="E290">
            <v>0</v>
          </cell>
          <cell r="F290">
            <v>0</v>
          </cell>
          <cell r="G290">
            <v>0</v>
          </cell>
          <cell r="H290">
            <v>0</v>
          </cell>
        </row>
        <row r="291">
          <cell r="A291" t="str">
            <v>25839985</v>
          </cell>
          <cell r="B291" t="str">
            <v>ООО ПКП "АЛЬТЕРНАТИВА"</v>
          </cell>
          <cell r="C291">
            <v>5</v>
          </cell>
          <cell r="D291">
            <v>52</v>
          </cell>
          <cell r="E291">
            <v>52</v>
          </cell>
          <cell r="F291">
            <v>63</v>
          </cell>
          <cell r="G291">
            <v>0</v>
          </cell>
          <cell r="H291">
            <v>0</v>
          </cell>
          <cell r="I291">
            <v>0</v>
          </cell>
          <cell r="J291">
            <v>0</v>
          </cell>
          <cell r="K291">
            <v>0</v>
          </cell>
          <cell r="L291">
            <v>63</v>
          </cell>
        </row>
        <row r="292">
          <cell r="A292" t="str">
            <v>26049570</v>
          </cell>
          <cell r="B292" t="str">
            <v>СТАРАТЕЛЬСКАЯ АРТЕЛЬ "ЦИПИКАН" КОЛЛЕКТИВНАЯ</v>
          </cell>
          <cell r="C292">
            <v>57</v>
          </cell>
          <cell r="D292">
            <v>1</v>
          </cell>
          <cell r="E292">
            <v>57</v>
          </cell>
          <cell r="F292">
            <v>57</v>
          </cell>
          <cell r="G292">
            <v>0</v>
          </cell>
          <cell r="H292">
            <v>0</v>
          </cell>
          <cell r="I292">
            <v>0</v>
          </cell>
          <cell r="J292">
            <v>1</v>
          </cell>
        </row>
        <row r="293">
          <cell r="A293" t="str">
            <v>26289148</v>
          </cell>
          <cell r="B293" t="str">
            <v>ТОО ФИРМА "РОСА"</v>
          </cell>
          <cell r="C293">
            <v>298</v>
          </cell>
          <cell r="D293">
            <v>55</v>
          </cell>
          <cell r="E293">
            <v>298</v>
          </cell>
          <cell r="F293">
            <v>55</v>
          </cell>
          <cell r="G293">
            <v>0</v>
          </cell>
          <cell r="H293">
            <v>0</v>
          </cell>
          <cell r="I293">
            <v>298</v>
          </cell>
          <cell r="J293">
            <v>55</v>
          </cell>
        </row>
        <row r="294">
          <cell r="A294" t="str">
            <v>26441285</v>
          </cell>
          <cell r="B294" t="str">
            <v>ТОО ФИРМА КАМЕННЫЙ ПОЯС</v>
          </cell>
          <cell r="C294">
            <v>15</v>
          </cell>
          <cell r="D294">
            <v>15</v>
          </cell>
          <cell r="E294">
            <v>15</v>
          </cell>
        </row>
        <row r="295">
          <cell r="A295" t="str">
            <v>26591895</v>
          </cell>
          <cell r="B295" t="str">
            <v>ТОО РЕМОНТНО-СТРОИТЕЛЬНОЕ ПРЕДПРИЯТИЕ "АЛЕКСИЙ"</v>
          </cell>
          <cell r="C295">
            <v>1</v>
          </cell>
          <cell r="D295">
            <v>55</v>
          </cell>
          <cell r="E295">
            <v>1</v>
          </cell>
          <cell r="F295">
            <v>55</v>
          </cell>
          <cell r="G295">
            <v>0</v>
          </cell>
          <cell r="H295">
            <v>55</v>
          </cell>
        </row>
        <row r="296">
          <cell r="A296" t="str">
            <v>26874707</v>
          </cell>
          <cell r="B296" t="str">
            <v>СП "МЕТОП"ООО</v>
          </cell>
          <cell r="C296">
            <v>47</v>
          </cell>
          <cell r="D296">
            <v>53</v>
          </cell>
          <cell r="E296">
            <v>53</v>
          </cell>
          <cell r="F296">
            <v>53</v>
          </cell>
        </row>
        <row r="297">
          <cell r="A297" t="str">
            <v>27061538</v>
          </cell>
          <cell r="B297" t="str">
            <v>БАЗА УМТСИК ГП "УРАЛТРАНСГАЗ"</v>
          </cell>
          <cell r="C297">
            <v>52</v>
          </cell>
          <cell r="D297">
            <v>119</v>
          </cell>
          <cell r="E297">
            <v>52</v>
          </cell>
          <cell r="F297">
            <v>119</v>
          </cell>
          <cell r="G297">
            <v>0</v>
          </cell>
          <cell r="H297">
            <v>0</v>
          </cell>
          <cell r="I297">
            <v>0</v>
          </cell>
          <cell r="J297">
            <v>52</v>
          </cell>
          <cell r="K297">
            <v>0</v>
          </cell>
          <cell r="L297">
            <v>119</v>
          </cell>
        </row>
        <row r="298">
          <cell r="A298" t="str">
            <v>27176537</v>
          </cell>
          <cell r="B298" t="str">
            <v>ИЧП "ТЕХЦЕНТР"</v>
          </cell>
          <cell r="C298">
            <v>52</v>
          </cell>
          <cell r="D298">
            <v>52</v>
          </cell>
          <cell r="E298">
            <v>52</v>
          </cell>
          <cell r="F298">
            <v>52</v>
          </cell>
          <cell r="G298">
            <v>52</v>
          </cell>
          <cell r="H298">
            <v>0</v>
          </cell>
          <cell r="I298">
            <v>0</v>
          </cell>
          <cell r="J298">
            <v>52</v>
          </cell>
        </row>
        <row r="299">
          <cell r="A299" t="str">
            <v>27190744</v>
          </cell>
          <cell r="B299" t="str">
            <v>"БИЛД" ТОО ДИР.КУБЛИКОВ ВИКТОР ЛЕОНИДОВИЧ</v>
          </cell>
          <cell r="C299">
            <v>52</v>
          </cell>
          <cell r="D299">
            <v>15</v>
          </cell>
          <cell r="E299">
            <v>15</v>
          </cell>
        </row>
        <row r="300">
          <cell r="A300" t="str">
            <v>27435884</v>
          </cell>
          <cell r="B300" t="str">
            <v>ООО "НЕПТУН"</v>
          </cell>
          <cell r="C300">
            <v>0</v>
          </cell>
          <cell r="D300">
            <v>50</v>
          </cell>
          <cell r="E300">
            <v>0</v>
          </cell>
          <cell r="F300">
            <v>50</v>
          </cell>
          <cell r="G300">
            <v>172</v>
          </cell>
          <cell r="H300">
            <v>0</v>
          </cell>
          <cell r="I300">
            <v>0</v>
          </cell>
          <cell r="J300">
            <v>50</v>
          </cell>
          <cell r="K300">
            <v>172</v>
          </cell>
        </row>
        <row r="301">
          <cell r="A301" t="str">
            <v>27440715</v>
          </cell>
          <cell r="B301" t="str">
            <v>ЗАО "НАВИДАН"</v>
          </cell>
          <cell r="C301">
            <v>11</v>
          </cell>
          <cell r="D301">
            <v>11</v>
          </cell>
          <cell r="E301">
            <v>0</v>
          </cell>
          <cell r="F301">
            <v>12</v>
          </cell>
          <cell r="G301">
            <v>13</v>
          </cell>
          <cell r="H301">
            <v>7</v>
          </cell>
          <cell r="I301">
            <v>15</v>
          </cell>
          <cell r="J301">
            <v>0</v>
          </cell>
          <cell r="K301">
            <v>15</v>
          </cell>
        </row>
        <row r="302">
          <cell r="A302" t="str">
            <v>27717387</v>
          </cell>
          <cell r="B302" t="str">
            <v>ТОО "МАРСС"</v>
          </cell>
          <cell r="C302">
            <v>50</v>
          </cell>
          <cell r="D302">
            <v>15</v>
          </cell>
          <cell r="E302">
            <v>50</v>
          </cell>
          <cell r="F302">
            <v>15</v>
          </cell>
          <cell r="G302">
            <v>0</v>
          </cell>
          <cell r="H302">
            <v>15</v>
          </cell>
        </row>
        <row r="303">
          <cell r="A303" t="str">
            <v>27771263</v>
          </cell>
          <cell r="B303" t="str">
            <v>ФИЛИАЛ АОЗТ ТОРГОВЫЙ ДОМ "НЕГАС"</v>
          </cell>
          <cell r="C303">
            <v>11</v>
          </cell>
          <cell r="D303">
            <v>31</v>
          </cell>
          <cell r="E303">
            <v>11</v>
          </cell>
          <cell r="F303">
            <v>36</v>
          </cell>
          <cell r="G303">
            <v>31</v>
          </cell>
          <cell r="H303">
            <v>31</v>
          </cell>
          <cell r="I303">
            <v>16</v>
          </cell>
          <cell r="J303">
            <v>0</v>
          </cell>
          <cell r="K303">
            <v>0</v>
          </cell>
          <cell r="L303">
            <v>36</v>
          </cell>
        </row>
        <row r="304">
          <cell r="A304" t="str">
            <v>27839104</v>
          </cell>
          <cell r="B304" t="str">
            <v>АГЕНСТВО ПО РАЗВ-Ю МЕЖД.СОТРУД.ПРИ КМ РТ</v>
          </cell>
          <cell r="C304">
            <v>47</v>
          </cell>
          <cell r="D304">
            <v>0</v>
          </cell>
          <cell r="E304">
            <v>0</v>
          </cell>
          <cell r="F304">
            <v>0</v>
          </cell>
          <cell r="G304">
            <v>0</v>
          </cell>
          <cell r="H304">
            <v>0</v>
          </cell>
          <cell r="I304">
            <v>0</v>
          </cell>
          <cell r="J304">
            <v>0</v>
          </cell>
          <cell r="K304">
            <v>0</v>
          </cell>
          <cell r="L304">
            <v>0</v>
          </cell>
        </row>
        <row r="305">
          <cell r="A305" t="str">
            <v>27893977</v>
          </cell>
          <cell r="B305" t="str">
            <v>АОЗТ "ТЕХНОЛОГИЯ "</v>
          </cell>
          <cell r="C305">
            <v>50</v>
          </cell>
          <cell r="D305">
            <v>50</v>
          </cell>
          <cell r="E305">
            <v>126</v>
          </cell>
          <cell r="F305">
            <v>119</v>
          </cell>
          <cell r="G305">
            <v>45</v>
          </cell>
          <cell r="H305">
            <v>119</v>
          </cell>
          <cell r="I305">
            <v>0</v>
          </cell>
          <cell r="J305">
            <v>0</v>
          </cell>
          <cell r="K305">
            <v>119</v>
          </cell>
        </row>
        <row r="306">
          <cell r="A306" t="str">
            <v>29046419</v>
          </cell>
          <cell r="B306" t="str">
            <v>ТОО "ЦЕНТРНЕФТЕПРОДУКТДИАГНОСТИКА"</v>
          </cell>
          <cell r="C306">
            <v>45</v>
          </cell>
          <cell r="D306">
            <v>3</v>
          </cell>
          <cell r="E306">
            <v>45</v>
          </cell>
          <cell r="F306">
            <v>3</v>
          </cell>
          <cell r="G306">
            <v>0</v>
          </cell>
          <cell r="H306">
            <v>0</v>
          </cell>
          <cell r="I306">
            <v>0</v>
          </cell>
          <cell r="J306">
            <v>3</v>
          </cell>
        </row>
        <row r="307">
          <cell r="A307" t="str">
            <v>29236249</v>
          </cell>
          <cell r="B307" t="str">
            <v>ЗАО "ДРЕССЕР ИНДАСТРИЗ-РУС"</v>
          </cell>
          <cell r="C307">
            <v>44</v>
          </cell>
          <cell r="D307">
            <v>0</v>
          </cell>
          <cell r="E307">
            <v>44</v>
          </cell>
          <cell r="F307">
            <v>0</v>
          </cell>
          <cell r="G307">
            <v>0</v>
          </cell>
          <cell r="H307">
            <v>44</v>
          </cell>
          <cell r="I307">
            <v>0</v>
          </cell>
          <cell r="J307">
            <v>0</v>
          </cell>
        </row>
        <row r="308">
          <cell r="A308" t="str">
            <v>29360038</v>
          </cell>
          <cell r="B308" t="str">
            <v>ТОО "ФИРМА ВАРС"</v>
          </cell>
          <cell r="C308">
            <v>0</v>
          </cell>
          <cell r="D308">
            <v>0</v>
          </cell>
          <cell r="E308">
            <v>19</v>
          </cell>
          <cell r="F308">
            <v>5</v>
          </cell>
          <cell r="G308">
            <v>24</v>
          </cell>
          <cell r="H308">
            <v>24</v>
          </cell>
          <cell r="I308">
            <v>5</v>
          </cell>
          <cell r="J308">
            <v>19</v>
          </cell>
          <cell r="K308">
            <v>5</v>
          </cell>
        </row>
        <row r="309">
          <cell r="A309" t="str">
            <v>29447957</v>
          </cell>
          <cell r="B309" t="str">
            <v>ЗЭРКТ ИМ.М.В.ХРУНИЧЕВА</v>
          </cell>
          <cell r="C309">
            <v>41</v>
          </cell>
          <cell r="D309">
            <v>41</v>
          </cell>
          <cell r="E309">
            <v>0</v>
          </cell>
          <cell r="F309">
            <v>0</v>
          </cell>
          <cell r="G309">
            <v>0</v>
          </cell>
          <cell r="H309">
            <v>0</v>
          </cell>
          <cell r="I309">
            <v>0</v>
          </cell>
          <cell r="J309">
            <v>0</v>
          </cell>
          <cell r="K309">
            <v>0</v>
          </cell>
          <cell r="L309">
            <v>0</v>
          </cell>
        </row>
        <row r="310">
          <cell r="A310" t="str">
            <v>29517575</v>
          </cell>
          <cell r="B310" t="str">
            <v>ДИРЕКЦИЯ ПО СТР-ВУ ПКП"ГАЗКОМПРОМСЕЛЬСТРОЙ</v>
          </cell>
          <cell r="C310">
            <v>41</v>
          </cell>
          <cell r="D310">
            <v>3</v>
          </cell>
          <cell r="E310">
            <v>23</v>
          </cell>
          <cell r="F310">
            <v>3</v>
          </cell>
          <cell r="G310">
            <v>23</v>
          </cell>
          <cell r="H310">
            <v>0</v>
          </cell>
          <cell r="I310">
            <v>3</v>
          </cell>
          <cell r="J310">
            <v>0</v>
          </cell>
          <cell r="K310">
            <v>23</v>
          </cell>
        </row>
        <row r="311">
          <cell r="A311" t="str">
            <v>29776158</v>
          </cell>
          <cell r="B311" t="str">
            <v>ГЛОРИЯ-ДЕЙ - ИЧП</v>
          </cell>
          <cell r="C311">
            <v>41</v>
          </cell>
          <cell r="D311">
            <v>2</v>
          </cell>
          <cell r="E311">
            <v>1</v>
          </cell>
          <cell r="F311">
            <v>41</v>
          </cell>
          <cell r="G311">
            <v>2</v>
          </cell>
          <cell r="H311">
            <v>2</v>
          </cell>
          <cell r="I311">
            <v>0</v>
          </cell>
          <cell r="J311">
            <v>0</v>
          </cell>
          <cell r="K311">
            <v>0</v>
          </cell>
          <cell r="L311">
            <v>1</v>
          </cell>
        </row>
        <row r="312">
          <cell r="A312" t="str">
            <v>29800997</v>
          </cell>
          <cell r="B312" t="str">
            <v>ТОО ФИРМА МЕТАЛЛ-СЕРВИС</v>
          </cell>
          <cell r="C312">
            <v>40</v>
          </cell>
          <cell r="D312">
            <v>9</v>
          </cell>
          <cell r="E312">
            <v>65</v>
          </cell>
          <cell r="F312">
            <v>40</v>
          </cell>
          <cell r="G312">
            <v>9</v>
          </cell>
          <cell r="H312">
            <v>65</v>
          </cell>
          <cell r="I312">
            <v>40</v>
          </cell>
          <cell r="J312">
            <v>0</v>
          </cell>
          <cell r="K312">
            <v>9</v>
          </cell>
          <cell r="L312">
            <v>65</v>
          </cell>
        </row>
        <row r="313">
          <cell r="A313" t="str">
            <v>29815071</v>
          </cell>
          <cell r="B313" t="str">
            <v>ЗАО"ТРЕВОЖНОЕ ЗАРЕВО"</v>
          </cell>
          <cell r="C313">
            <v>40</v>
          </cell>
          <cell r="D313">
            <v>2</v>
          </cell>
          <cell r="E313">
            <v>40</v>
          </cell>
          <cell r="F313">
            <v>2</v>
          </cell>
          <cell r="G313">
            <v>0</v>
          </cell>
          <cell r="H313">
            <v>0</v>
          </cell>
          <cell r="I313">
            <v>0</v>
          </cell>
          <cell r="J313">
            <v>0</v>
          </cell>
          <cell r="K313">
            <v>2</v>
          </cell>
        </row>
        <row r="314">
          <cell r="A314" t="str">
            <v>31051474</v>
          </cell>
          <cell r="B314" t="str">
            <v>ЗАО "РЕЕС"</v>
          </cell>
          <cell r="C314">
            <v>60</v>
          </cell>
          <cell r="D314">
            <v>40</v>
          </cell>
          <cell r="E314">
            <v>40</v>
          </cell>
          <cell r="F314">
            <v>40</v>
          </cell>
        </row>
        <row r="315">
          <cell r="A315" t="str">
            <v>31052864</v>
          </cell>
          <cell r="B315" t="str">
            <v>ЗАО "ЭКОШЕЛЬФ"</v>
          </cell>
          <cell r="C315">
            <v>0</v>
          </cell>
          <cell r="D315">
            <v>40</v>
          </cell>
          <cell r="E315">
            <v>0</v>
          </cell>
          <cell r="F315">
            <v>40</v>
          </cell>
          <cell r="G315">
            <v>0</v>
          </cell>
          <cell r="H315">
            <v>0</v>
          </cell>
          <cell r="I315">
            <v>40</v>
          </cell>
        </row>
        <row r="316">
          <cell r="A316" t="str">
            <v>31182420</v>
          </cell>
          <cell r="B316" t="str">
            <v>ЗАО"СТРОЙЭКС"</v>
          </cell>
          <cell r="C316">
            <v>20</v>
          </cell>
          <cell r="D316">
            <v>40</v>
          </cell>
          <cell r="E316">
            <v>20</v>
          </cell>
          <cell r="F316">
            <v>40</v>
          </cell>
          <cell r="G316">
            <v>0</v>
          </cell>
          <cell r="H316">
            <v>0</v>
          </cell>
          <cell r="I316">
            <v>40</v>
          </cell>
        </row>
        <row r="317">
          <cell r="A317" t="str">
            <v>31183483</v>
          </cell>
          <cell r="B317" t="str">
            <v>ТОО СП "УРАЛ-ЦЕСНА"</v>
          </cell>
          <cell r="C317">
            <v>5</v>
          </cell>
          <cell r="D317">
            <v>52</v>
          </cell>
          <cell r="E317">
            <v>52</v>
          </cell>
          <cell r="F317">
            <v>2</v>
          </cell>
          <cell r="G317">
            <v>7</v>
          </cell>
          <cell r="H317">
            <v>21</v>
          </cell>
          <cell r="I317">
            <v>144</v>
          </cell>
          <cell r="J317">
            <v>16</v>
          </cell>
          <cell r="K317">
            <v>21</v>
          </cell>
          <cell r="L317">
            <v>144</v>
          </cell>
        </row>
        <row r="318">
          <cell r="A318" t="str">
            <v>31187742</v>
          </cell>
          <cell r="B318" t="str">
            <v>ТОО СП " КОДИЗ" *7453016668</v>
          </cell>
          <cell r="C318">
            <v>34</v>
          </cell>
          <cell r="D318">
            <v>28</v>
          </cell>
          <cell r="E318">
            <v>5</v>
          </cell>
          <cell r="F318">
            <v>5</v>
          </cell>
          <cell r="G318">
            <v>50</v>
          </cell>
          <cell r="H318">
            <v>37</v>
          </cell>
          <cell r="I318">
            <v>37</v>
          </cell>
          <cell r="J318">
            <v>0</v>
          </cell>
          <cell r="K318">
            <v>50</v>
          </cell>
        </row>
        <row r="319">
          <cell r="A319" t="str">
            <v>31188109</v>
          </cell>
          <cell r="B319" t="str">
            <v>ПКФ "ПРЕМЬЕР" АОЗТ</v>
          </cell>
          <cell r="C319">
            <v>37</v>
          </cell>
          <cell r="D319">
            <v>32</v>
          </cell>
          <cell r="E319">
            <v>37</v>
          </cell>
          <cell r="F319">
            <v>37</v>
          </cell>
          <cell r="G319">
            <v>0</v>
          </cell>
          <cell r="H319">
            <v>0</v>
          </cell>
          <cell r="I319">
            <v>0</v>
          </cell>
          <cell r="J319">
            <v>32</v>
          </cell>
        </row>
        <row r="320">
          <cell r="A320" t="str">
            <v>31197568</v>
          </cell>
          <cell r="B320" t="str">
            <v>ТОО "ЕВА"</v>
          </cell>
          <cell r="C320">
            <v>52</v>
          </cell>
          <cell r="D320">
            <v>17</v>
          </cell>
          <cell r="E320">
            <v>20</v>
          </cell>
          <cell r="F320">
            <v>52</v>
          </cell>
          <cell r="G320">
            <v>52</v>
          </cell>
          <cell r="H320">
            <v>20</v>
          </cell>
          <cell r="I320">
            <v>17</v>
          </cell>
          <cell r="J320">
            <v>20</v>
          </cell>
        </row>
        <row r="321">
          <cell r="A321" t="str">
            <v>31201614</v>
          </cell>
          <cell r="B321" t="str">
            <v>ТОО "ОРИОН-О"</v>
          </cell>
          <cell r="C321">
            <v>48</v>
          </cell>
          <cell r="D321">
            <v>59</v>
          </cell>
          <cell r="E321">
            <v>48</v>
          </cell>
          <cell r="F321">
            <v>59</v>
          </cell>
          <cell r="G321">
            <v>0</v>
          </cell>
          <cell r="H321">
            <v>0</v>
          </cell>
          <cell r="I321">
            <v>48</v>
          </cell>
          <cell r="J321">
            <v>59</v>
          </cell>
        </row>
        <row r="322">
          <cell r="A322" t="str">
            <v>31211914</v>
          </cell>
          <cell r="B322" t="str">
            <v>ВПО ОАО "УРАЛТРАНСНЕФТЕПРДУКТ"</v>
          </cell>
          <cell r="C322">
            <v>39</v>
          </cell>
          <cell r="D322">
            <v>39</v>
          </cell>
          <cell r="E322">
            <v>71</v>
          </cell>
          <cell r="F322">
            <v>34</v>
          </cell>
          <cell r="G322">
            <v>3</v>
          </cell>
          <cell r="H322">
            <v>2</v>
          </cell>
          <cell r="I322">
            <v>8</v>
          </cell>
          <cell r="J322">
            <v>15</v>
          </cell>
          <cell r="K322">
            <v>8</v>
          </cell>
          <cell r="L322">
            <v>8</v>
          </cell>
        </row>
        <row r="323">
          <cell r="A323" t="str">
            <v>31402270</v>
          </cell>
          <cell r="B323" t="str">
            <v>ЗАО "УзЭлектро"</v>
          </cell>
          <cell r="C323">
            <v>28</v>
          </cell>
          <cell r="D323">
            <v>9</v>
          </cell>
          <cell r="E323">
            <v>40</v>
          </cell>
          <cell r="F323">
            <v>21</v>
          </cell>
          <cell r="G323">
            <v>28</v>
          </cell>
          <cell r="H323">
            <v>9</v>
          </cell>
          <cell r="I323">
            <v>40</v>
          </cell>
          <cell r="J323">
            <v>21</v>
          </cell>
          <cell r="K323">
            <v>21</v>
          </cell>
        </row>
        <row r="324">
          <cell r="A324" t="str">
            <v>31429912</v>
          </cell>
          <cell r="B324" t="str">
            <v>ПРОИЗВОДСТВЕННО-КОММЕРЧЕСКОЕ ЗАО "АЛЛАДИН-МОСКОВИЯ"</v>
          </cell>
          <cell r="C324">
            <v>33</v>
          </cell>
          <cell r="D324">
            <v>33</v>
          </cell>
          <cell r="E324">
            <v>33</v>
          </cell>
          <cell r="F324">
            <v>33</v>
          </cell>
          <cell r="G324">
            <v>13</v>
          </cell>
          <cell r="H324">
            <v>0</v>
          </cell>
          <cell r="I324">
            <v>0</v>
          </cell>
          <cell r="J324">
            <v>33</v>
          </cell>
          <cell r="K324">
            <v>13</v>
          </cell>
        </row>
        <row r="325">
          <cell r="A325" t="str">
            <v>31643743</v>
          </cell>
          <cell r="B325" t="str">
            <v>ЗАО"ЭНЕРГОСТРОЙСЕРВИС"</v>
          </cell>
          <cell r="C325">
            <v>33</v>
          </cell>
          <cell r="D325">
            <v>4</v>
          </cell>
          <cell r="E325">
            <v>33</v>
          </cell>
          <cell r="F325">
            <v>4</v>
          </cell>
          <cell r="G325">
            <v>0</v>
          </cell>
          <cell r="H325">
            <v>33</v>
          </cell>
          <cell r="I325">
            <v>0</v>
          </cell>
          <cell r="J325">
            <v>4</v>
          </cell>
        </row>
        <row r="326">
          <cell r="A326" t="str">
            <v>31674353</v>
          </cell>
          <cell r="B326" t="str">
            <v>ООО "ЛЕГЕНДА" *6165058349</v>
          </cell>
          <cell r="C326">
            <v>19</v>
          </cell>
          <cell r="D326">
            <v>60</v>
          </cell>
          <cell r="E326">
            <v>14</v>
          </cell>
          <cell r="F326">
            <v>19</v>
          </cell>
          <cell r="G326">
            <v>60</v>
          </cell>
          <cell r="H326">
            <v>19</v>
          </cell>
          <cell r="I326">
            <v>60</v>
          </cell>
          <cell r="J326">
            <v>14</v>
          </cell>
        </row>
        <row r="327">
          <cell r="A327" t="str">
            <v>31858969</v>
          </cell>
          <cell r="B327" t="str">
            <v>АОЗТ "ФЕНИКС" ПО КОН-ТУ ООО "ТД "ЛУКОЙЛ"</v>
          </cell>
          <cell r="C327">
            <v>33</v>
          </cell>
          <cell r="D327">
            <v>33</v>
          </cell>
          <cell r="E327">
            <v>91</v>
          </cell>
          <cell r="F327">
            <v>0</v>
          </cell>
          <cell r="G327">
            <v>0</v>
          </cell>
          <cell r="H327">
            <v>0</v>
          </cell>
          <cell r="I327">
            <v>0</v>
          </cell>
          <cell r="J327">
            <v>91</v>
          </cell>
        </row>
        <row r="328">
          <cell r="A328" t="str">
            <v>31887190</v>
          </cell>
          <cell r="B328" t="str">
            <v>ЗАО "МЕТАЛЛКОНТРАКТ"</v>
          </cell>
          <cell r="C328">
            <v>4</v>
          </cell>
          <cell r="D328">
            <v>4</v>
          </cell>
          <cell r="E328">
            <v>42</v>
          </cell>
          <cell r="F328">
            <v>64</v>
          </cell>
          <cell r="G328">
            <v>106</v>
          </cell>
          <cell r="H328">
            <v>42</v>
          </cell>
          <cell r="I328">
            <v>32</v>
          </cell>
          <cell r="J328">
            <v>32</v>
          </cell>
          <cell r="K328">
            <v>0</v>
          </cell>
          <cell r="L328">
            <v>106</v>
          </cell>
        </row>
        <row r="329">
          <cell r="A329" t="str">
            <v>31943126</v>
          </cell>
          <cell r="B329" t="str">
            <v>ЗАО "ОННИНЕН САНКТ-ПЕТЕРБУРГ"</v>
          </cell>
          <cell r="C329">
            <v>0</v>
          </cell>
          <cell r="D329">
            <v>32</v>
          </cell>
          <cell r="E329">
            <v>0</v>
          </cell>
          <cell r="F329">
            <v>32</v>
          </cell>
          <cell r="G329">
            <v>0</v>
          </cell>
          <cell r="H329">
            <v>0</v>
          </cell>
          <cell r="I329">
            <v>0</v>
          </cell>
          <cell r="J329">
            <v>32</v>
          </cell>
        </row>
        <row r="330">
          <cell r="A330" t="str">
            <v>31954526</v>
          </cell>
          <cell r="B330" t="str">
            <v>"СП "АББ НЕВСКИЙ" ТОО</v>
          </cell>
          <cell r="C330">
            <v>31</v>
          </cell>
          <cell r="D330">
            <v>0</v>
          </cell>
          <cell r="E330">
            <v>31</v>
          </cell>
          <cell r="F330">
            <v>0</v>
          </cell>
          <cell r="G330">
            <v>0</v>
          </cell>
          <cell r="H330">
            <v>0</v>
          </cell>
        </row>
        <row r="331">
          <cell r="A331" t="str">
            <v>31973423</v>
          </cell>
          <cell r="B331" t="str">
            <v>ООО"ТРАНСФИЛЬТР-СЕРВИС"</v>
          </cell>
          <cell r="C331">
            <v>36</v>
          </cell>
          <cell r="D331">
            <v>45</v>
          </cell>
          <cell r="E331">
            <v>45</v>
          </cell>
          <cell r="F331">
            <v>31</v>
          </cell>
          <cell r="G331">
            <v>0</v>
          </cell>
          <cell r="H331">
            <v>31</v>
          </cell>
        </row>
        <row r="332">
          <cell r="A332" t="str">
            <v>32114739</v>
          </cell>
          <cell r="B332" t="str">
            <v>ПОО "РАДУГА-1" ФОНДА СОЦИАЛЬНОЙ РЕАБИЛИТАЦИИ СПОРТСМЕНОВ-ИНВАЛИДОВ          1872</v>
          </cell>
          <cell r="C332">
            <v>62</v>
          </cell>
          <cell r="D332">
            <v>92</v>
          </cell>
          <cell r="E332">
            <v>165</v>
          </cell>
          <cell r="F332">
            <v>62</v>
          </cell>
          <cell r="G332">
            <v>92</v>
          </cell>
          <cell r="H332">
            <v>165</v>
          </cell>
        </row>
        <row r="333">
          <cell r="A333" t="str">
            <v>32139357</v>
          </cell>
          <cell r="B333" t="str">
            <v>ЗАО НПП "ДЕБИТ"</v>
          </cell>
          <cell r="C333">
            <v>18</v>
          </cell>
          <cell r="D333">
            <v>9</v>
          </cell>
          <cell r="E333">
            <v>18</v>
          </cell>
          <cell r="F333">
            <v>9</v>
          </cell>
          <cell r="G333">
            <v>0</v>
          </cell>
          <cell r="H333">
            <v>18</v>
          </cell>
          <cell r="I333">
            <v>9</v>
          </cell>
        </row>
        <row r="334">
          <cell r="A334" t="str">
            <v>32256646</v>
          </cell>
          <cell r="B334" t="str">
            <v>ЗАО "СВ-ТЕК"</v>
          </cell>
          <cell r="C334">
            <v>28</v>
          </cell>
          <cell r="D334">
            <v>11</v>
          </cell>
          <cell r="E334">
            <v>94</v>
          </cell>
          <cell r="F334">
            <v>28</v>
          </cell>
          <cell r="G334">
            <v>11</v>
          </cell>
          <cell r="H334">
            <v>94</v>
          </cell>
          <cell r="I334">
            <v>181</v>
          </cell>
          <cell r="J334">
            <v>11</v>
          </cell>
          <cell r="K334">
            <v>94</v>
          </cell>
          <cell r="L334">
            <v>181</v>
          </cell>
        </row>
        <row r="335">
          <cell r="A335" t="str">
            <v>32259018</v>
          </cell>
          <cell r="B335" t="str">
            <v>ТОО ПКФ "КОМФИ"</v>
          </cell>
          <cell r="C335">
            <v>35</v>
          </cell>
          <cell r="D335">
            <v>40</v>
          </cell>
          <cell r="E335">
            <v>40</v>
          </cell>
          <cell r="F335">
            <v>32</v>
          </cell>
          <cell r="G335">
            <v>0</v>
          </cell>
          <cell r="H335">
            <v>0</v>
          </cell>
          <cell r="I335">
            <v>0</v>
          </cell>
          <cell r="J335">
            <v>32</v>
          </cell>
        </row>
        <row r="336">
          <cell r="A336" t="str">
            <v>32532514</v>
          </cell>
          <cell r="B336" t="str">
            <v>ТОО "БИНГ"</v>
          </cell>
          <cell r="C336">
            <v>3</v>
          </cell>
          <cell r="D336">
            <v>3</v>
          </cell>
          <cell r="E336">
            <v>0</v>
          </cell>
          <cell r="F336">
            <v>0</v>
          </cell>
          <cell r="G336">
            <v>0</v>
          </cell>
          <cell r="H336">
            <v>0</v>
          </cell>
          <cell r="I336">
            <v>0</v>
          </cell>
          <cell r="J336">
            <v>3</v>
          </cell>
        </row>
        <row r="337">
          <cell r="A337" t="str">
            <v>32543140</v>
          </cell>
          <cell r="B337" t="str">
            <v>ЗАО "УРАЛКОМПЛЕКТ"</v>
          </cell>
          <cell r="C337">
            <v>13</v>
          </cell>
          <cell r="D337">
            <v>63</v>
          </cell>
          <cell r="E337">
            <v>57</v>
          </cell>
          <cell r="F337">
            <v>45</v>
          </cell>
          <cell r="G337">
            <v>260</v>
          </cell>
          <cell r="H337">
            <v>57</v>
          </cell>
          <cell r="I337">
            <v>45</v>
          </cell>
          <cell r="J337">
            <v>45</v>
          </cell>
          <cell r="K337">
            <v>260</v>
          </cell>
          <cell r="L337">
            <v>420</v>
          </cell>
        </row>
        <row r="338">
          <cell r="A338" t="str">
            <v>32747752</v>
          </cell>
          <cell r="B338" t="str">
            <v>ТОО СТП "ЛОКОМОТИВ"</v>
          </cell>
          <cell r="C338">
            <v>1</v>
          </cell>
          <cell r="D338">
            <v>13</v>
          </cell>
          <cell r="E338">
            <v>1</v>
          </cell>
          <cell r="F338">
            <v>13</v>
          </cell>
          <cell r="G338">
            <v>2</v>
          </cell>
          <cell r="H338">
            <v>120</v>
          </cell>
          <cell r="I338">
            <v>10</v>
          </cell>
          <cell r="J338">
            <v>2</v>
          </cell>
          <cell r="K338">
            <v>0</v>
          </cell>
          <cell r="L338">
            <v>2</v>
          </cell>
        </row>
        <row r="339">
          <cell r="A339" t="str">
            <v>32785451</v>
          </cell>
          <cell r="B339" t="str">
            <v>ООО "ЮНОНА"</v>
          </cell>
          <cell r="C339">
            <v>24</v>
          </cell>
          <cell r="D339">
            <v>0</v>
          </cell>
          <cell r="E339">
            <v>24</v>
          </cell>
          <cell r="F339">
            <v>0</v>
          </cell>
          <cell r="G339">
            <v>0</v>
          </cell>
          <cell r="H339">
            <v>0</v>
          </cell>
          <cell r="I339">
            <v>24</v>
          </cell>
          <cell r="J339">
            <v>0</v>
          </cell>
          <cell r="K339">
            <v>0</v>
          </cell>
          <cell r="L339">
            <v>0</v>
          </cell>
        </row>
        <row r="340">
          <cell r="A340" t="str">
            <v>32835982</v>
          </cell>
          <cell r="B340" t="str">
            <v>ООО "ВЭНК"</v>
          </cell>
          <cell r="C340">
            <v>21</v>
          </cell>
          <cell r="D340">
            <v>11</v>
          </cell>
          <cell r="E340">
            <v>12</v>
          </cell>
          <cell r="F340">
            <v>21</v>
          </cell>
          <cell r="G340">
            <v>11</v>
          </cell>
          <cell r="H340">
            <v>12</v>
          </cell>
        </row>
        <row r="341">
          <cell r="A341" t="str">
            <v>32840026</v>
          </cell>
          <cell r="B341" t="str">
            <v>"ЛАДОГА-ЛЕСОТЕХНИКА" ЗАО</v>
          </cell>
          <cell r="C341">
            <v>23</v>
          </cell>
          <cell r="D341">
            <v>0</v>
          </cell>
          <cell r="E341">
            <v>23</v>
          </cell>
          <cell r="F341">
            <v>0</v>
          </cell>
          <cell r="G341">
            <v>23</v>
          </cell>
          <cell r="H341">
            <v>0</v>
          </cell>
          <cell r="I341">
            <v>0</v>
          </cell>
        </row>
        <row r="342">
          <cell r="A342" t="str">
            <v>32947913</v>
          </cell>
          <cell r="B342" t="str">
            <v>ООО"ЛЕАН"</v>
          </cell>
          <cell r="C342">
            <v>22</v>
          </cell>
          <cell r="D342">
            <v>0</v>
          </cell>
          <cell r="E342">
            <v>22</v>
          </cell>
          <cell r="F342">
            <v>0</v>
          </cell>
          <cell r="G342">
            <v>0</v>
          </cell>
          <cell r="H342">
            <v>0</v>
          </cell>
          <cell r="I342">
            <v>0</v>
          </cell>
          <cell r="J342">
            <v>0</v>
          </cell>
          <cell r="K342">
            <v>0</v>
          </cell>
        </row>
        <row r="343">
          <cell r="A343" t="str">
            <v>33165294</v>
          </cell>
          <cell r="B343" t="str">
            <v>"КОММЕРЧЕСКИЙ ЦЕНТР,ТРАНСПОРТ И ЛЕС" ОАО</v>
          </cell>
          <cell r="C343">
            <v>0</v>
          </cell>
          <cell r="D343">
            <v>21</v>
          </cell>
          <cell r="E343">
            <v>21</v>
          </cell>
          <cell r="F343">
            <v>21</v>
          </cell>
        </row>
        <row r="344">
          <cell r="A344" t="str">
            <v>33310359</v>
          </cell>
          <cell r="B344" t="str">
            <v>АОЗТ"ДОН-ТРЕЙД"</v>
          </cell>
          <cell r="C344">
            <v>46</v>
          </cell>
          <cell r="D344">
            <v>46</v>
          </cell>
          <cell r="E344">
            <v>2</v>
          </cell>
          <cell r="F344">
            <v>46</v>
          </cell>
          <cell r="G344">
            <v>46</v>
          </cell>
          <cell r="H344">
            <v>46</v>
          </cell>
        </row>
        <row r="345">
          <cell r="A345" t="str">
            <v>33401458</v>
          </cell>
          <cell r="B345" t="str">
            <v>"АРМАН-2" ИНДИВИДУАЛЬНОЕ ЧАСТНОЕ ПРЕДПРИ</v>
          </cell>
          <cell r="C345">
            <v>3</v>
          </cell>
          <cell r="D345">
            <v>20</v>
          </cell>
          <cell r="E345">
            <v>20</v>
          </cell>
          <cell r="F345">
            <v>6</v>
          </cell>
          <cell r="G345">
            <v>7</v>
          </cell>
          <cell r="H345">
            <v>6</v>
          </cell>
          <cell r="I345">
            <v>0</v>
          </cell>
          <cell r="J345">
            <v>6</v>
          </cell>
        </row>
        <row r="346">
          <cell r="A346" t="str">
            <v>33887998</v>
          </cell>
          <cell r="B346" t="str">
            <v>ЗАО "СТАЛЕПРОМЫШЛЕННАЯ КОМПАНИЯ"</v>
          </cell>
          <cell r="C346">
            <v>20</v>
          </cell>
          <cell r="D346">
            <v>23</v>
          </cell>
          <cell r="E346">
            <v>23</v>
          </cell>
          <cell r="F346">
            <v>0</v>
          </cell>
          <cell r="G346">
            <v>23</v>
          </cell>
        </row>
        <row r="347">
          <cell r="A347" t="str">
            <v>34318208</v>
          </cell>
          <cell r="B347" t="str">
            <v>СП ТОО "БАЛТИЙСКОЕ МОРСКОЕ АГЕНТСТВО"</v>
          </cell>
          <cell r="C347">
            <v>20</v>
          </cell>
          <cell r="D347">
            <v>0</v>
          </cell>
          <cell r="E347">
            <v>20</v>
          </cell>
          <cell r="F347">
            <v>0</v>
          </cell>
          <cell r="G347">
            <v>0</v>
          </cell>
          <cell r="H347">
            <v>0</v>
          </cell>
          <cell r="I347">
            <v>0</v>
          </cell>
          <cell r="J347">
            <v>0</v>
          </cell>
        </row>
        <row r="348">
          <cell r="A348" t="str">
            <v>34320741</v>
          </cell>
          <cell r="B348" t="str">
            <v>ЗАО "СТАН-СИГМА"</v>
          </cell>
          <cell r="C348">
            <v>20</v>
          </cell>
          <cell r="D348">
            <v>39</v>
          </cell>
          <cell r="E348">
            <v>20</v>
          </cell>
          <cell r="F348">
            <v>20</v>
          </cell>
          <cell r="G348">
            <v>0</v>
          </cell>
          <cell r="H348">
            <v>0</v>
          </cell>
          <cell r="I348">
            <v>0</v>
          </cell>
          <cell r="J348">
            <v>0</v>
          </cell>
          <cell r="K348">
            <v>0</v>
          </cell>
          <cell r="L348">
            <v>39</v>
          </cell>
        </row>
        <row r="349">
          <cell r="A349" t="str">
            <v>34329898</v>
          </cell>
          <cell r="B349" t="str">
            <v>ЗАО"МАТРИКС",</v>
          </cell>
          <cell r="C349">
            <v>20</v>
          </cell>
          <cell r="D349">
            <v>0</v>
          </cell>
          <cell r="E349">
            <v>20</v>
          </cell>
          <cell r="F349">
            <v>0</v>
          </cell>
          <cell r="G349">
            <v>0</v>
          </cell>
          <cell r="H349">
            <v>0</v>
          </cell>
          <cell r="I349">
            <v>0</v>
          </cell>
          <cell r="J349">
            <v>20</v>
          </cell>
          <cell r="K349">
            <v>0</v>
          </cell>
        </row>
        <row r="350">
          <cell r="A350" t="str">
            <v>34384414</v>
          </cell>
          <cell r="B350" t="str">
            <v>АОЗТ"С-ПЕТЕРБУРГСКАЯЭНЕРГИТИЧЕСКАЯ  ЛАБОРАТОРИЯ"</v>
          </cell>
          <cell r="C350">
            <v>19</v>
          </cell>
          <cell r="D350">
            <v>0</v>
          </cell>
          <cell r="E350">
            <v>0</v>
          </cell>
        </row>
        <row r="351">
          <cell r="A351" t="str">
            <v>34404602</v>
          </cell>
          <cell r="B351" t="str">
            <v>АСТИНТЕРКОМ АО</v>
          </cell>
          <cell r="C351">
            <v>100</v>
          </cell>
          <cell r="D351">
            <v>500</v>
          </cell>
          <cell r="E351">
            <v>500</v>
          </cell>
          <cell r="F351">
            <v>79</v>
          </cell>
          <cell r="G351">
            <v>0</v>
          </cell>
          <cell r="H351">
            <v>19</v>
          </cell>
          <cell r="I351">
            <v>0</v>
          </cell>
          <cell r="J351">
            <v>27</v>
          </cell>
          <cell r="K351">
            <v>27</v>
          </cell>
          <cell r="L351">
            <v>0</v>
          </cell>
        </row>
        <row r="352">
          <cell r="A352" t="str">
            <v>34496521</v>
          </cell>
          <cell r="B352" t="str">
            <v>АОЗТ "ТАМДЕК"</v>
          </cell>
          <cell r="C352">
            <v>19</v>
          </cell>
          <cell r="D352">
            <v>57</v>
          </cell>
          <cell r="E352">
            <v>19</v>
          </cell>
          <cell r="F352">
            <v>57</v>
          </cell>
          <cell r="G352">
            <v>19</v>
          </cell>
          <cell r="H352">
            <v>0</v>
          </cell>
          <cell r="I352">
            <v>0</v>
          </cell>
          <cell r="J352">
            <v>0</v>
          </cell>
          <cell r="K352">
            <v>0</v>
          </cell>
          <cell r="L352">
            <v>57</v>
          </cell>
        </row>
        <row r="353">
          <cell r="A353" t="str">
            <v>34530933</v>
          </cell>
          <cell r="B353" t="str">
            <v>ТОО "КРОНА"</v>
          </cell>
          <cell r="C353">
            <v>933</v>
          </cell>
          <cell r="D353">
            <v>84</v>
          </cell>
          <cell r="E353">
            <v>7</v>
          </cell>
          <cell r="F353">
            <v>933</v>
          </cell>
          <cell r="G353">
            <v>84</v>
          </cell>
          <cell r="H353">
            <v>7</v>
          </cell>
          <cell r="I353">
            <v>933</v>
          </cell>
          <cell r="J353">
            <v>84</v>
          </cell>
          <cell r="K353">
            <v>7</v>
          </cell>
        </row>
        <row r="354">
          <cell r="A354" t="str">
            <v>34531157</v>
          </cell>
          <cell r="B354" t="str">
            <v>"ГП УС-30 ТО-45" *7453042040</v>
          </cell>
          <cell r="C354">
            <v>13</v>
          </cell>
          <cell r="D354">
            <v>13</v>
          </cell>
          <cell r="E354">
            <v>0</v>
          </cell>
          <cell r="F354">
            <v>0</v>
          </cell>
          <cell r="G354">
            <v>0</v>
          </cell>
          <cell r="H354">
            <v>13</v>
          </cell>
        </row>
        <row r="355">
          <cell r="A355" t="str">
            <v>34559635</v>
          </cell>
          <cell r="B355" t="str">
            <v>ООО"ПРОМЫШЛЕННОЕ СТРОИТЕЛЬСТВО"</v>
          </cell>
          <cell r="C355">
            <v>18</v>
          </cell>
          <cell r="D355">
            <v>52</v>
          </cell>
          <cell r="E355">
            <v>18</v>
          </cell>
          <cell r="F355">
            <v>52</v>
          </cell>
          <cell r="G355">
            <v>0</v>
          </cell>
          <cell r="H355">
            <v>0</v>
          </cell>
          <cell r="I355">
            <v>0</v>
          </cell>
          <cell r="J355">
            <v>18</v>
          </cell>
          <cell r="K355">
            <v>0</v>
          </cell>
          <cell r="L355">
            <v>52</v>
          </cell>
        </row>
        <row r="356">
          <cell r="A356" t="str">
            <v>34845571</v>
          </cell>
          <cell r="B356" t="str">
            <v>ТОО "ЛАКОС"</v>
          </cell>
          <cell r="C356">
            <v>18</v>
          </cell>
          <cell r="D356">
            <v>13</v>
          </cell>
          <cell r="E356">
            <v>18</v>
          </cell>
          <cell r="F356">
            <v>13</v>
          </cell>
          <cell r="G356">
            <v>0</v>
          </cell>
          <cell r="H356">
            <v>18</v>
          </cell>
          <cell r="I356">
            <v>13</v>
          </cell>
        </row>
        <row r="357">
          <cell r="A357" t="str">
            <v>34890761</v>
          </cell>
          <cell r="B357" t="str">
            <v>УПТК АООТ"СПЕЦМОНТАЖМЕХАНИЗАЦИЯ"</v>
          </cell>
          <cell r="C357">
            <v>17</v>
          </cell>
          <cell r="D357">
            <v>334</v>
          </cell>
          <cell r="E357">
            <v>17</v>
          </cell>
          <cell r="F357">
            <v>17</v>
          </cell>
          <cell r="G357">
            <v>0</v>
          </cell>
          <cell r="H357">
            <v>0</v>
          </cell>
          <cell r="I357">
            <v>0</v>
          </cell>
          <cell r="J357">
            <v>0</v>
          </cell>
          <cell r="K357">
            <v>0</v>
          </cell>
          <cell r="L357">
            <v>334</v>
          </cell>
        </row>
        <row r="358">
          <cell r="A358" t="str">
            <v>35169149</v>
          </cell>
          <cell r="B358" t="str">
            <v>ЗАО "СУЗМК-ЭНЕРГО"</v>
          </cell>
          <cell r="C358">
            <v>17</v>
          </cell>
          <cell r="D358">
            <v>18</v>
          </cell>
          <cell r="E358">
            <v>17</v>
          </cell>
          <cell r="F358">
            <v>18</v>
          </cell>
          <cell r="G358">
            <v>18</v>
          </cell>
          <cell r="H358">
            <v>0</v>
          </cell>
          <cell r="I358">
            <v>0</v>
          </cell>
          <cell r="J358">
            <v>0</v>
          </cell>
          <cell r="K358">
            <v>0</v>
          </cell>
          <cell r="L358">
            <v>2</v>
          </cell>
        </row>
        <row r="359">
          <cell r="A359" t="str">
            <v>35175434</v>
          </cell>
          <cell r="B359" t="str">
            <v>ПРЕДСТАВИТЕЛЬСТВО АК "ДОЙЧЕ ЛЮФТГАНЗА АГ"</v>
          </cell>
          <cell r="C359">
            <v>0</v>
          </cell>
          <cell r="D359">
            <v>17</v>
          </cell>
          <cell r="E359">
            <v>0</v>
          </cell>
          <cell r="F359">
            <v>17</v>
          </cell>
          <cell r="G359">
            <v>0</v>
          </cell>
          <cell r="H359">
            <v>0</v>
          </cell>
          <cell r="I359">
            <v>17</v>
          </cell>
        </row>
        <row r="360">
          <cell r="A360" t="str">
            <v>35308444</v>
          </cell>
          <cell r="B360" t="str">
            <v>ЗАО "ДЖИНКО"</v>
          </cell>
          <cell r="C360">
            <v>3</v>
          </cell>
          <cell r="D360">
            <v>7</v>
          </cell>
          <cell r="E360">
            <v>6</v>
          </cell>
          <cell r="F360">
            <v>55</v>
          </cell>
          <cell r="G360">
            <v>7</v>
          </cell>
          <cell r="H360">
            <v>6</v>
          </cell>
          <cell r="I360">
            <v>55</v>
          </cell>
          <cell r="J360">
            <v>6</v>
          </cell>
          <cell r="K360">
            <v>55</v>
          </cell>
        </row>
        <row r="361">
          <cell r="A361" t="str">
            <v>35312227</v>
          </cell>
          <cell r="B361" t="str">
            <v>ЗАО"ЕВРОТЕРМИНАЛ ОБНИНСК" ПО ПОРУЧ.ЗАО"ПАКЭНСО" Г.МОСКВА</v>
          </cell>
          <cell r="C361">
            <v>0</v>
          </cell>
          <cell r="D361">
            <v>16</v>
          </cell>
          <cell r="E361">
            <v>0</v>
          </cell>
          <cell r="F361">
            <v>16</v>
          </cell>
          <cell r="G361">
            <v>0</v>
          </cell>
          <cell r="H361">
            <v>16</v>
          </cell>
        </row>
        <row r="362">
          <cell r="A362" t="str">
            <v>35354680</v>
          </cell>
          <cell r="B362" t="str">
            <v>ДГП "РОСТЭК-СМОЛЕНСК"</v>
          </cell>
          <cell r="C362">
            <v>0</v>
          </cell>
          <cell r="D362">
            <v>0</v>
          </cell>
          <cell r="E362">
            <v>15</v>
          </cell>
          <cell r="F362">
            <v>15</v>
          </cell>
        </row>
        <row r="363">
          <cell r="A363" t="str">
            <v>35383902</v>
          </cell>
          <cell r="B363" t="str">
            <v>АОЗТ "ВЕЙМАР"</v>
          </cell>
          <cell r="C363">
            <v>15</v>
          </cell>
          <cell r="D363">
            <v>0</v>
          </cell>
          <cell r="E363">
            <v>15</v>
          </cell>
          <cell r="F363">
            <v>0</v>
          </cell>
          <cell r="G363">
            <v>0</v>
          </cell>
          <cell r="H363">
            <v>0</v>
          </cell>
          <cell r="I363">
            <v>0</v>
          </cell>
          <cell r="J363">
            <v>0</v>
          </cell>
        </row>
        <row r="364">
          <cell r="A364" t="str">
            <v>35497296</v>
          </cell>
          <cell r="B364" t="str">
            <v>ЗАО ППП "ТЕХНОСПЕЦСТАЛЬ"</v>
          </cell>
          <cell r="C364">
            <v>15</v>
          </cell>
          <cell r="D364">
            <v>32</v>
          </cell>
          <cell r="E364">
            <v>15</v>
          </cell>
          <cell r="F364">
            <v>32</v>
          </cell>
          <cell r="G364">
            <v>0</v>
          </cell>
          <cell r="H364">
            <v>0</v>
          </cell>
          <cell r="I364">
            <v>0</v>
          </cell>
          <cell r="J364">
            <v>32</v>
          </cell>
        </row>
        <row r="365">
          <cell r="A365" t="str">
            <v>35509846</v>
          </cell>
          <cell r="B365" t="str">
            <v>ОАО "ВЕСТМЕТ"</v>
          </cell>
          <cell r="C365">
            <v>15</v>
          </cell>
          <cell r="D365">
            <v>40</v>
          </cell>
          <cell r="E365">
            <v>9</v>
          </cell>
          <cell r="F365">
            <v>60</v>
          </cell>
          <cell r="G365">
            <v>15</v>
          </cell>
          <cell r="H365">
            <v>15</v>
          </cell>
          <cell r="I365">
            <v>40</v>
          </cell>
          <cell r="J365">
            <v>60</v>
          </cell>
          <cell r="K365">
            <v>9</v>
          </cell>
          <cell r="L365">
            <v>60</v>
          </cell>
        </row>
        <row r="366">
          <cell r="A366" t="str">
            <v>35588254</v>
          </cell>
          <cell r="B366" t="str">
            <v>"ASTON ENTERPRISE LTD" ФАОЗТ ДИР.АВЕШНИКОВ ГЕННАДИЙ ТИХОНОВИЧ</v>
          </cell>
          <cell r="C366">
            <v>0</v>
          </cell>
          <cell r="D366">
            <v>15</v>
          </cell>
          <cell r="E366">
            <v>0</v>
          </cell>
          <cell r="F366">
            <v>15</v>
          </cell>
          <cell r="G366">
            <v>0</v>
          </cell>
          <cell r="H366">
            <v>15</v>
          </cell>
        </row>
        <row r="367">
          <cell r="A367" t="str">
            <v>35798262</v>
          </cell>
          <cell r="B367" t="str">
            <v>ООО "САНТА-2"</v>
          </cell>
          <cell r="C367">
            <v>15</v>
          </cell>
          <cell r="D367">
            <v>172</v>
          </cell>
          <cell r="E367">
            <v>15</v>
          </cell>
          <cell r="F367">
            <v>172</v>
          </cell>
          <cell r="G367">
            <v>0</v>
          </cell>
          <cell r="H367">
            <v>15</v>
          </cell>
          <cell r="I367">
            <v>0</v>
          </cell>
          <cell r="J367">
            <v>0</v>
          </cell>
          <cell r="K367">
            <v>0</v>
          </cell>
          <cell r="L367">
            <v>172</v>
          </cell>
        </row>
        <row r="368">
          <cell r="A368" t="str">
            <v>35828706</v>
          </cell>
          <cell r="B368" t="str">
            <v>ЗАО "КОМПАНИЯ БАЙТЕК-СИЛУР"</v>
          </cell>
          <cell r="C368">
            <v>13</v>
          </cell>
          <cell r="D368">
            <v>13</v>
          </cell>
          <cell r="E368">
            <v>3</v>
          </cell>
          <cell r="F368">
            <v>3</v>
          </cell>
          <cell r="G368">
            <v>3</v>
          </cell>
          <cell r="H368">
            <v>0</v>
          </cell>
          <cell r="I368">
            <v>0</v>
          </cell>
          <cell r="J368">
            <v>0</v>
          </cell>
          <cell r="K368">
            <v>3</v>
          </cell>
          <cell r="L368">
            <v>3</v>
          </cell>
        </row>
        <row r="369">
          <cell r="A369" t="str">
            <v>36247868</v>
          </cell>
          <cell r="B369" t="str">
            <v>ООО "ТО И Р"</v>
          </cell>
          <cell r="C369">
            <v>13</v>
          </cell>
          <cell r="D369">
            <v>0</v>
          </cell>
          <cell r="E369">
            <v>13</v>
          </cell>
          <cell r="F369">
            <v>0</v>
          </cell>
          <cell r="G369">
            <v>0</v>
          </cell>
          <cell r="H369">
            <v>13</v>
          </cell>
          <cell r="I369">
            <v>0</v>
          </cell>
        </row>
        <row r="370">
          <cell r="A370" t="str">
            <v>36334998</v>
          </cell>
          <cell r="B370" t="str">
            <v>ООО "ЭПОС-2"</v>
          </cell>
          <cell r="C370">
            <v>13</v>
          </cell>
          <cell r="D370">
            <v>10</v>
          </cell>
          <cell r="E370">
            <v>13</v>
          </cell>
          <cell r="F370">
            <v>10</v>
          </cell>
          <cell r="G370">
            <v>0</v>
          </cell>
          <cell r="H370">
            <v>0</v>
          </cell>
          <cell r="I370">
            <v>13</v>
          </cell>
          <cell r="J370">
            <v>0</v>
          </cell>
          <cell r="K370">
            <v>0</v>
          </cell>
          <cell r="L370">
            <v>10</v>
          </cell>
        </row>
        <row r="371">
          <cell r="A371" t="str">
            <v>36395014</v>
          </cell>
          <cell r="B371" t="str">
            <v>ОБЩЕСТВО С ОГРАНИЧЕННОЙ ОТВЕТСТВЕННОСТЬЮ "ТОРГОВЫЙ ДОМ УРАЛЬСКИЙ РЕГИОН"</v>
          </cell>
          <cell r="C371">
            <v>13</v>
          </cell>
          <cell r="D371">
            <v>37</v>
          </cell>
          <cell r="E371">
            <v>13</v>
          </cell>
          <cell r="F371">
            <v>37</v>
          </cell>
          <cell r="G371">
            <v>13</v>
          </cell>
          <cell r="H371">
            <v>0</v>
          </cell>
          <cell r="I371">
            <v>0</v>
          </cell>
          <cell r="J371">
            <v>0</v>
          </cell>
          <cell r="K371">
            <v>37</v>
          </cell>
        </row>
        <row r="372">
          <cell r="A372" t="str">
            <v>36561783</v>
          </cell>
          <cell r="B372" t="str">
            <v>АОЗТ  "КАРГО ЭКСПРЕСС"</v>
          </cell>
          <cell r="C372">
            <v>0</v>
          </cell>
          <cell r="D372">
            <v>12</v>
          </cell>
          <cell r="E372">
            <v>0</v>
          </cell>
          <cell r="F372">
            <v>0</v>
          </cell>
          <cell r="G372">
            <v>0</v>
          </cell>
          <cell r="H372">
            <v>0</v>
          </cell>
          <cell r="I372">
            <v>12</v>
          </cell>
        </row>
        <row r="373">
          <cell r="A373" t="str">
            <v>36580023</v>
          </cell>
          <cell r="B373" t="str">
            <v>ФИЛИАЛ СОВМЕСТНОГО РОССИЙСКО-ГЕРМАНСКОГО ПРЕДПРИЯТИЯ МЮШЕЛЛ</v>
          </cell>
          <cell r="C373">
            <v>12</v>
          </cell>
          <cell r="D373">
            <v>0</v>
          </cell>
          <cell r="E373">
            <v>12</v>
          </cell>
          <cell r="F373">
            <v>0</v>
          </cell>
          <cell r="G373">
            <v>12</v>
          </cell>
          <cell r="H373">
            <v>0</v>
          </cell>
          <cell r="I373">
            <v>0</v>
          </cell>
          <cell r="J373">
            <v>0</v>
          </cell>
          <cell r="K373">
            <v>0</v>
          </cell>
          <cell r="L373">
            <v>0</v>
          </cell>
        </row>
        <row r="374">
          <cell r="A374" t="str">
            <v>36721815</v>
          </cell>
          <cell r="B374" t="str">
            <v>ЭСТЕТ - ООО</v>
          </cell>
          <cell r="C374">
            <v>11</v>
          </cell>
          <cell r="D374">
            <v>94</v>
          </cell>
          <cell r="E374">
            <v>7</v>
          </cell>
          <cell r="F374">
            <v>11</v>
          </cell>
          <cell r="G374">
            <v>94</v>
          </cell>
          <cell r="H374">
            <v>7</v>
          </cell>
          <cell r="I374">
            <v>0</v>
          </cell>
          <cell r="J374">
            <v>11</v>
          </cell>
          <cell r="K374">
            <v>94</v>
          </cell>
          <cell r="L374">
            <v>7</v>
          </cell>
        </row>
        <row r="375">
          <cell r="A375" t="str">
            <v>36784566</v>
          </cell>
          <cell r="B375" t="str">
            <v>"ДАЛЬСТАРИНВЕСТ" АОЗТ</v>
          </cell>
          <cell r="C375">
            <v>0</v>
          </cell>
          <cell r="D375">
            <v>11</v>
          </cell>
          <cell r="E375">
            <v>0</v>
          </cell>
          <cell r="F375">
            <v>11</v>
          </cell>
          <cell r="G375">
            <v>11</v>
          </cell>
          <cell r="H375">
            <v>0</v>
          </cell>
          <cell r="I375">
            <v>0</v>
          </cell>
          <cell r="J375">
            <v>0</v>
          </cell>
          <cell r="K375">
            <v>0</v>
          </cell>
          <cell r="L375">
            <v>20</v>
          </cell>
        </row>
        <row r="376">
          <cell r="A376" t="str">
            <v>36899430</v>
          </cell>
          <cell r="B376" t="str">
            <v>ТОО "ИМАН"</v>
          </cell>
          <cell r="C376">
            <v>13</v>
          </cell>
          <cell r="D376">
            <v>11</v>
          </cell>
          <cell r="E376">
            <v>13</v>
          </cell>
          <cell r="F376">
            <v>11</v>
          </cell>
          <cell r="G376">
            <v>13</v>
          </cell>
          <cell r="H376">
            <v>0</v>
          </cell>
          <cell r="I376">
            <v>11</v>
          </cell>
        </row>
        <row r="377">
          <cell r="A377" t="str">
            <v>36903574</v>
          </cell>
          <cell r="B377" t="str">
            <v>ЗАО "БОН-ЛТД"</v>
          </cell>
          <cell r="C377">
            <v>1</v>
          </cell>
          <cell r="D377">
            <v>134</v>
          </cell>
          <cell r="E377">
            <v>134</v>
          </cell>
          <cell r="F377">
            <v>11</v>
          </cell>
          <cell r="G377">
            <v>0</v>
          </cell>
          <cell r="H377">
            <v>11</v>
          </cell>
        </row>
        <row r="378">
          <cell r="A378" t="str">
            <v>36906940</v>
          </cell>
          <cell r="B378" t="str">
            <v>ЗАО"АПТЕКА 500"</v>
          </cell>
          <cell r="C378">
            <v>52</v>
          </cell>
          <cell r="D378">
            <v>11</v>
          </cell>
          <cell r="E378">
            <v>11</v>
          </cell>
        </row>
        <row r="379">
          <cell r="A379" t="str">
            <v>36907170</v>
          </cell>
          <cell r="B379" t="str">
            <v>ООО "УРАЛСПЕЦСТАЛЬ"</v>
          </cell>
          <cell r="C379">
            <v>64</v>
          </cell>
          <cell r="D379">
            <v>64</v>
          </cell>
          <cell r="E379">
            <v>11</v>
          </cell>
          <cell r="F379">
            <v>79</v>
          </cell>
          <cell r="G379">
            <v>11</v>
          </cell>
          <cell r="H379">
            <v>11</v>
          </cell>
        </row>
        <row r="380">
          <cell r="A380" t="str">
            <v>36911711</v>
          </cell>
          <cell r="B380" t="str">
            <v>ООО ПКФ "УРАЛЭЛЕКТРОКОМПЛЕКТ" *7449016256</v>
          </cell>
          <cell r="C380">
            <v>11</v>
          </cell>
          <cell r="D380">
            <v>1</v>
          </cell>
          <cell r="E380">
            <v>11</v>
          </cell>
          <cell r="F380">
            <v>1</v>
          </cell>
          <cell r="G380">
            <v>11</v>
          </cell>
          <cell r="H380">
            <v>0</v>
          </cell>
          <cell r="I380">
            <v>1</v>
          </cell>
        </row>
        <row r="381">
          <cell r="A381" t="str">
            <v>36924292</v>
          </cell>
          <cell r="B381" t="str">
            <v>ООО"ПЯТЫЙ ПЕРЕДЕЛ-ДОЛИНА"</v>
          </cell>
          <cell r="C381">
            <v>10</v>
          </cell>
          <cell r="D381">
            <v>65</v>
          </cell>
          <cell r="E381">
            <v>65</v>
          </cell>
          <cell r="F381">
            <v>0</v>
          </cell>
          <cell r="G381">
            <v>0</v>
          </cell>
          <cell r="H381">
            <v>0</v>
          </cell>
          <cell r="I381">
            <v>0</v>
          </cell>
          <cell r="J381">
            <v>0</v>
          </cell>
          <cell r="K381">
            <v>0</v>
          </cell>
          <cell r="L381">
            <v>65</v>
          </cell>
        </row>
        <row r="382">
          <cell r="A382" t="str">
            <v>36924702</v>
          </cell>
          <cell r="B382" t="str">
            <v>ЗАО "СПЕЦСТАЛЬКОНСТРУКЦИЯ"</v>
          </cell>
          <cell r="C382">
            <v>28</v>
          </cell>
          <cell r="D382">
            <v>10</v>
          </cell>
          <cell r="E382">
            <v>28</v>
          </cell>
          <cell r="F382">
            <v>28</v>
          </cell>
          <cell r="G382">
            <v>0</v>
          </cell>
          <cell r="H382">
            <v>0</v>
          </cell>
          <cell r="I382">
            <v>0</v>
          </cell>
          <cell r="J382">
            <v>10</v>
          </cell>
        </row>
        <row r="383">
          <cell r="A383" t="str">
            <v>36940763</v>
          </cell>
          <cell r="B383" t="str">
            <v>ЗАО "ХАКАСМЕТАЛОПТТОРГ"</v>
          </cell>
          <cell r="C383">
            <v>0</v>
          </cell>
          <cell r="D383">
            <v>10</v>
          </cell>
          <cell r="E383">
            <v>11</v>
          </cell>
          <cell r="F383">
            <v>10</v>
          </cell>
          <cell r="G383">
            <v>11</v>
          </cell>
          <cell r="H383">
            <v>0</v>
          </cell>
          <cell r="I383">
            <v>0</v>
          </cell>
          <cell r="J383">
            <v>0</v>
          </cell>
          <cell r="K383">
            <v>0</v>
          </cell>
          <cell r="L383">
            <v>11</v>
          </cell>
        </row>
        <row r="384">
          <cell r="A384" t="str">
            <v>36986117</v>
          </cell>
          <cell r="B384" t="str">
            <v>ЗАО ПО "БИЙСКЭНЕРГОМАШ"</v>
          </cell>
          <cell r="C384">
            <v>10</v>
          </cell>
          <cell r="D384">
            <v>10</v>
          </cell>
          <cell r="E384">
            <v>12</v>
          </cell>
          <cell r="F384">
            <v>13</v>
          </cell>
          <cell r="G384">
            <v>22</v>
          </cell>
          <cell r="H384">
            <v>12</v>
          </cell>
          <cell r="I384">
            <v>13</v>
          </cell>
          <cell r="J384">
            <v>22</v>
          </cell>
          <cell r="K384">
            <v>12</v>
          </cell>
          <cell r="L384">
            <v>13</v>
          </cell>
        </row>
        <row r="385">
          <cell r="A385" t="str">
            <v>39214817</v>
          </cell>
          <cell r="B385" t="str">
            <v>ООО "ВЕСТАЛ"</v>
          </cell>
          <cell r="C385">
            <v>9</v>
          </cell>
          <cell r="D385">
            <v>9</v>
          </cell>
          <cell r="E385">
            <v>10</v>
          </cell>
          <cell r="F385">
            <v>10</v>
          </cell>
        </row>
        <row r="386">
          <cell r="A386" t="str">
            <v>39310633</v>
          </cell>
          <cell r="B386" t="str">
            <v>ЮЖНО-РУССКАЯ ОПТОВАЯ КОМПАНИЯ - ООО</v>
          </cell>
          <cell r="C386">
            <v>10</v>
          </cell>
          <cell r="D386">
            <v>16</v>
          </cell>
          <cell r="E386">
            <v>16</v>
          </cell>
          <cell r="F386">
            <v>0</v>
          </cell>
          <cell r="G386">
            <v>0</v>
          </cell>
          <cell r="H386">
            <v>16</v>
          </cell>
        </row>
        <row r="387">
          <cell r="A387" t="str">
            <v>39417503</v>
          </cell>
          <cell r="B387" t="str">
            <v>ПОО "ВИТИМ"</v>
          </cell>
          <cell r="C387">
            <v>10</v>
          </cell>
          <cell r="D387">
            <v>57</v>
          </cell>
          <cell r="E387">
            <v>10</v>
          </cell>
          <cell r="F387">
            <v>57</v>
          </cell>
          <cell r="G387">
            <v>10</v>
          </cell>
          <cell r="H387">
            <v>0</v>
          </cell>
          <cell r="I387">
            <v>0</v>
          </cell>
          <cell r="J387">
            <v>0</v>
          </cell>
          <cell r="K387">
            <v>0</v>
          </cell>
          <cell r="L387">
            <v>57</v>
          </cell>
        </row>
        <row r="388">
          <cell r="A388" t="str">
            <v>39423320</v>
          </cell>
          <cell r="B388" t="str">
            <v>ООО"ВИКОМ"Г.САНКТ-ПЕТЕРБУРГ ,ВАСИЛЕОСТРОВСКИЙ Р-Н</v>
          </cell>
          <cell r="C388">
            <v>10</v>
          </cell>
          <cell r="D388">
            <v>145</v>
          </cell>
          <cell r="E388">
            <v>10</v>
          </cell>
          <cell r="F388">
            <v>145</v>
          </cell>
          <cell r="G388">
            <v>10</v>
          </cell>
          <cell r="H388">
            <v>0</v>
          </cell>
          <cell r="I388">
            <v>0</v>
          </cell>
          <cell r="J388">
            <v>0</v>
          </cell>
          <cell r="K388">
            <v>145</v>
          </cell>
        </row>
        <row r="389">
          <cell r="A389" t="str">
            <v>39432106</v>
          </cell>
          <cell r="B389" t="str">
            <v>ТОО"ВИТЕП"</v>
          </cell>
          <cell r="C389">
            <v>10</v>
          </cell>
          <cell r="D389">
            <v>10</v>
          </cell>
          <cell r="E389">
            <v>35</v>
          </cell>
          <cell r="F389">
            <v>37</v>
          </cell>
          <cell r="G389">
            <v>35</v>
          </cell>
          <cell r="H389">
            <v>0</v>
          </cell>
          <cell r="I389">
            <v>0</v>
          </cell>
          <cell r="J389">
            <v>0</v>
          </cell>
          <cell r="K389">
            <v>37</v>
          </cell>
          <cell r="L389">
            <v>35</v>
          </cell>
        </row>
        <row r="390">
          <cell r="A390" t="str">
            <v>39443908</v>
          </cell>
          <cell r="B390" t="str">
            <v>ЗАО "ИЖОРА-АТОМСЕРВИС"</v>
          </cell>
          <cell r="C390">
            <v>10</v>
          </cell>
          <cell r="D390">
            <v>10</v>
          </cell>
          <cell r="E390">
            <v>0</v>
          </cell>
          <cell r="F390">
            <v>0</v>
          </cell>
          <cell r="G390">
            <v>0</v>
          </cell>
          <cell r="H390">
            <v>0</v>
          </cell>
        </row>
        <row r="391">
          <cell r="A391" t="str">
            <v>39482334</v>
          </cell>
          <cell r="B391" t="str">
            <v>ООО  "КРИСС ЛТД"</v>
          </cell>
          <cell r="C391">
            <v>0</v>
          </cell>
          <cell r="D391">
            <v>0</v>
          </cell>
          <cell r="E391">
            <v>0</v>
          </cell>
          <cell r="F391">
            <v>9</v>
          </cell>
          <cell r="G391">
            <v>0</v>
          </cell>
          <cell r="H391">
            <v>0</v>
          </cell>
          <cell r="I391">
            <v>0</v>
          </cell>
          <cell r="J391">
            <v>0</v>
          </cell>
        </row>
        <row r="392">
          <cell r="A392" t="str">
            <v>39513738</v>
          </cell>
          <cell r="B392" t="str">
            <v>ООО "БОЯРШИЙ ДВОР И К"</v>
          </cell>
          <cell r="C392">
            <v>3</v>
          </cell>
          <cell r="D392">
            <v>9</v>
          </cell>
          <cell r="E392">
            <v>1</v>
          </cell>
          <cell r="F392">
            <v>1</v>
          </cell>
          <cell r="G392">
            <v>0</v>
          </cell>
          <cell r="H392">
            <v>0</v>
          </cell>
          <cell r="I392">
            <v>0</v>
          </cell>
          <cell r="J392">
            <v>0</v>
          </cell>
          <cell r="K392">
            <v>0</v>
          </cell>
          <cell r="L392">
            <v>1</v>
          </cell>
        </row>
        <row r="393">
          <cell r="A393" t="str">
            <v>39853730</v>
          </cell>
          <cell r="B393" t="str">
            <v>ООО "ОСТ-АЛКО"</v>
          </cell>
          <cell r="C393">
            <v>9</v>
          </cell>
          <cell r="D393">
            <v>0</v>
          </cell>
          <cell r="E393">
            <v>9</v>
          </cell>
          <cell r="F393">
            <v>0</v>
          </cell>
          <cell r="G393">
            <v>0</v>
          </cell>
        </row>
        <row r="394">
          <cell r="A394" t="str">
            <v>39905102</v>
          </cell>
          <cell r="B394" t="str">
            <v>ООО "ЕКАТЕРИНБУРГСКОЕ ТРАНСПОРТНОЕ АГЕНСТВО"</v>
          </cell>
          <cell r="C394">
            <v>60</v>
          </cell>
          <cell r="D394">
            <v>60</v>
          </cell>
          <cell r="E394">
            <v>9</v>
          </cell>
          <cell r="F394">
            <v>46</v>
          </cell>
          <cell r="G394">
            <v>59</v>
          </cell>
          <cell r="H394">
            <v>46</v>
          </cell>
          <cell r="I394">
            <v>0</v>
          </cell>
          <cell r="J394">
            <v>59</v>
          </cell>
          <cell r="K394">
            <v>0</v>
          </cell>
          <cell r="L394">
            <v>46</v>
          </cell>
        </row>
        <row r="395">
          <cell r="A395" t="str">
            <v>39906082</v>
          </cell>
          <cell r="B395" t="str">
            <v>ЗАО "УРАЛСТАЛЬТРУБПРОМ"</v>
          </cell>
          <cell r="C395">
            <v>78</v>
          </cell>
          <cell r="D395">
            <v>78</v>
          </cell>
          <cell r="E395">
            <v>8</v>
          </cell>
          <cell r="F395">
            <v>135</v>
          </cell>
          <cell r="G395">
            <v>99</v>
          </cell>
          <cell r="H395">
            <v>67</v>
          </cell>
          <cell r="I395">
            <v>65</v>
          </cell>
          <cell r="J395">
            <v>67</v>
          </cell>
          <cell r="K395">
            <v>56</v>
          </cell>
          <cell r="L395">
            <v>26</v>
          </cell>
        </row>
        <row r="396">
          <cell r="A396" t="str">
            <v>39932642</v>
          </cell>
          <cell r="B396" t="str">
            <v>ООО "УРАЛТРУБОТЭК"</v>
          </cell>
          <cell r="C396">
            <v>9</v>
          </cell>
          <cell r="D396">
            <v>9</v>
          </cell>
          <cell r="E396">
            <v>19</v>
          </cell>
          <cell r="F396">
            <v>0</v>
          </cell>
          <cell r="G396">
            <v>0</v>
          </cell>
          <cell r="H396">
            <v>19</v>
          </cell>
        </row>
        <row r="397">
          <cell r="A397" t="str">
            <v>40028474</v>
          </cell>
          <cell r="B397" t="str">
            <v>ЗАО "СТРОЙПРОМТЕХ"</v>
          </cell>
          <cell r="C397">
            <v>178</v>
          </cell>
          <cell r="D397">
            <v>60</v>
          </cell>
          <cell r="E397">
            <v>1</v>
          </cell>
          <cell r="F397">
            <v>2</v>
          </cell>
          <cell r="G397">
            <v>0</v>
          </cell>
          <cell r="H397">
            <v>0</v>
          </cell>
          <cell r="I397">
            <v>1</v>
          </cell>
          <cell r="J397">
            <v>125</v>
          </cell>
          <cell r="K397">
            <v>59</v>
          </cell>
        </row>
        <row r="398">
          <cell r="A398" t="str">
            <v>40347848</v>
          </cell>
          <cell r="B398" t="str">
            <v>ООО"ТРАНСПОРТЕЙШН СЕРВИСИЗ"</v>
          </cell>
          <cell r="C398">
            <v>8</v>
          </cell>
          <cell r="D398">
            <v>6</v>
          </cell>
          <cell r="E398">
            <v>0</v>
          </cell>
          <cell r="F398">
            <v>8</v>
          </cell>
          <cell r="G398">
            <v>6</v>
          </cell>
          <cell r="H398">
            <v>0</v>
          </cell>
          <cell r="I398">
            <v>8</v>
          </cell>
          <cell r="J398">
            <v>0</v>
          </cell>
          <cell r="K398">
            <v>6</v>
          </cell>
          <cell r="L398">
            <v>0</v>
          </cell>
        </row>
        <row r="399">
          <cell r="A399" t="str">
            <v>40376755</v>
          </cell>
          <cell r="B399" t="str">
            <v>ООО "ОКТАКАР"</v>
          </cell>
          <cell r="C399">
            <v>0</v>
          </cell>
          <cell r="D399">
            <v>5</v>
          </cell>
          <cell r="E399">
            <v>3</v>
          </cell>
          <cell r="F399">
            <v>0</v>
          </cell>
          <cell r="G399">
            <v>0</v>
          </cell>
          <cell r="H399">
            <v>3</v>
          </cell>
          <cell r="I399">
            <v>5</v>
          </cell>
          <cell r="J399">
            <v>0</v>
          </cell>
          <cell r="K399">
            <v>3</v>
          </cell>
        </row>
        <row r="400">
          <cell r="A400" t="str">
            <v>40378062</v>
          </cell>
          <cell r="B400" t="str">
            <v>ООО НТФ "СТОК-СЕРВИС 1"</v>
          </cell>
          <cell r="C400">
            <v>118</v>
          </cell>
          <cell r="D400">
            <v>2</v>
          </cell>
          <cell r="E400">
            <v>6</v>
          </cell>
          <cell r="F400">
            <v>2</v>
          </cell>
          <cell r="G400">
            <v>6</v>
          </cell>
        </row>
        <row r="401">
          <cell r="A401" t="str">
            <v>40427814</v>
          </cell>
          <cell r="B401" t="str">
            <v>ЗАО "ТРЕСТ КОКСОХИММОНТАЖ"</v>
          </cell>
          <cell r="C401">
            <v>8</v>
          </cell>
          <cell r="D401">
            <v>0</v>
          </cell>
          <cell r="E401">
            <v>8</v>
          </cell>
          <cell r="F401">
            <v>0</v>
          </cell>
          <cell r="G401">
            <v>8</v>
          </cell>
          <cell r="H401">
            <v>0</v>
          </cell>
        </row>
        <row r="402">
          <cell r="A402" t="str">
            <v>40432927</v>
          </cell>
          <cell r="B402" t="str">
            <v>ООО "ТРАНСИМЕКС"</v>
          </cell>
          <cell r="C402">
            <v>0</v>
          </cell>
          <cell r="D402">
            <v>0</v>
          </cell>
          <cell r="E402">
            <v>0</v>
          </cell>
          <cell r="F402">
            <v>0</v>
          </cell>
          <cell r="G402">
            <v>0</v>
          </cell>
          <cell r="H402">
            <v>0</v>
          </cell>
          <cell r="I402">
            <v>0</v>
          </cell>
        </row>
        <row r="403">
          <cell r="A403" t="str">
            <v>40502384</v>
          </cell>
          <cell r="B403" t="str">
            <v>ООО"СЕЛЬМАШЭКСПОРТ"</v>
          </cell>
          <cell r="C403">
            <v>8</v>
          </cell>
          <cell r="D403">
            <v>0</v>
          </cell>
          <cell r="E403">
            <v>8</v>
          </cell>
          <cell r="F403">
            <v>0</v>
          </cell>
          <cell r="G403">
            <v>0</v>
          </cell>
          <cell r="H403">
            <v>0</v>
          </cell>
        </row>
        <row r="404">
          <cell r="A404" t="str">
            <v>40548624</v>
          </cell>
          <cell r="B404" t="str">
            <v>ООО "ЮГТРАНЗИТСЕРВИС"</v>
          </cell>
          <cell r="C404">
            <v>73</v>
          </cell>
          <cell r="D404">
            <v>0</v>
          </cell>
          <cell r="E404">
            <v>73</v>
          </cell>
          <cell r="F404">
            <v>0</v>
          </cell>
          <cell r="G404">
            <v>8</v>
          </cell>
          <cell r="H404">
            <v>0</v>
          </cell>
          <cell r="I404">
            <v>0</v>
          </cell>
          <cell r="J404">
            <v>8</v>
          </cell>
        </row>
        <row r="405">
          <cell r="A405" t="str">
            <v>40548802</v>
          </cell>
          <cell r="B405" t="str">
            <v>ЗАО "ИНТЕРРЕСУРС"</v>
          </cell>
          <cell r="C405">
            <v>60</v>
          </cell>
          <cell r="D405">
            <v>54</v>
          </cell>
          <cell r="E405">
            <v>8</v>
          </cell>
          <cell r="F405">
            <v>60</v>
          </cell>
          <cell r="G405">
            <v>54</v>
          </cell>
          <cell r="H405">
            <v>8</v>
          </cell>
          <cell r="I405">
            <v>219</v>
          </cell>
          <cell r="J405">
            <v>8</v>
          </cell>
          <cell r="K405">
            <v>0</v>
          </cell>
          <cell r="L405">
            <v>219</v>
          </cell>
        </row>
        <row r="406">
          <cell r="A406" t="str">
            <v>40555452</v>
          </cell>
          <cell r="B406" t="str">
            <v>"СОЮЗ-ЭНЕРГИЯ" ООО МПК</v>
          </cell>
          <cell r="C406">
            <v>7</v>
          </cell>
          <cell r="D406">
            <v>0</v>
          </cell>
          <cell r="E406">
            <v>7</v>
          </cell>
          <cell r="F406">
            <v>7</v>
          </cell>
          <cell r="G406">
            <v>0</v>
          </cell>
        </row>
        <row r="407">
          <cell r="A407" t="str">
            <v>40564876</v>
          </cell>
          <cell r="B407" t="str">
            <v>ООО "ЭКСПРЕСС"</v>
          </cell>
          <cell r="C407">
            <v>40</v>
          </cell>
          <cell r="D407">
            <v>46</v>
          </cell>
          <cell r="E407">
            <v>6</v>
          </cell>
        </row>
        <row r="408">
          <cell r="A408" t="str">
            <v>40604185</v>
          </cell>
          <cell r="B408" t="str">
            <v>ТОО "АРЕАН"</v>
          </cell>
          <cell r="C408">
            <v>6</v>
          </cell>
          <cell r="D408">
            <v>61</v>
          </cell>
          <cell r="E408">
            <v>6</v>
          </cell>
          <cell r="F408">
            <v>6</v>
          </cell>
          <cell r="G408">
            <v>0</v>
          </cell>
          <cell r="H408">
            <v>0</v>
          </cell>
          <cell r="I408">
            <v>0</v>
          </cell>
          <cell r="J408">
            <v>0</v>
          </cell>
          <cell r="K408">
            <v>61</v>
          </cell>
        </row>
        <row r="409">
          <cell r="A409" t="str">
            <v>40923861</v>
          </cell>
          <cell r="B409" t="str">
            <v>ОБЩЕСТВО С ОГРАНИЧЕННОЙ ОТВЕТСТВЕННОСТЬЮ</v>
          </cell>
          <cell r="C409">
            <v>2</v>
          </cell>
          <cell r="D409">
            <v>2</v>
          </cell>
          <cell r="E409">
            <v>90</v>
          </cell>
          <cell r="F409">
            <v>2</v>
          </cell>
          <cell r="G409">
            <v>2</v>
          </cell>
          <cell r="H409">
            <v>0</v>
          </cell>
          <cell r="I409">
            <v>0</v>
          </cell>
          <cell r="J409">
            <v>90</v>
          </cell>
        </row>
        <row r="410">
          <cell r="A410" t="str">
            <v>40936237</v>
          </cell>
          <cell r="B410" t="str">
            <v>ЗАКРЫТОЕ АКЦИОНЕРНОЕ ОБЩЕСТВО ФИЛИАЛ "БИ-ЭЙЧ-ПИ ИНТЕРНЭШНЛ РИСОРСЕС"</v>
          </cell>
          <cell r="C410">
            <v>0</v>
          </cell>
          <cell r="D410">
            <v>6</v>
          </cell>
          <cell r="E410">
            <v>6</v>
          </cell>
          <cell r="F410">
            <v>0</v>
          </cell>
          <cell r="G410">
            <v>0</v>
          </cell>
          <cell r="H410">
            <v>0</v>
          </cell>
          <cell r="I410">
            <v>6</v>
          </cell>
        </row>
        <row r="411">
          <cell r="A411" t="str">
            <v>41010000</v>
          </cell>
          <cell r="B411" t="str">
            <v>СЭФ "БЛАГОВЕСТ" 659700 Г.ГОРНО-АЛТАЙСК ПР.КОММУНИСТИЧЕСКИЙ,6</v>
          </cell>
          <cell r="C411">
            <v>6</v>
          </cell>
          <cell r="D411">
            <v>40</v>
          </cell>
          <cell r="E411">
            <v>6</v>
          </cell>
          <cell r="F411">
            <v>40</v>
          </cell>
          <cell r="G411">
            <v>0</v>
          </cell>
          <cell r="H411">
            <v>0</v>
          </cell>
          <cell r="I411">
            <v>6</v>
          </cell>
          <cell r="J411">
            <v>0</v>
          </cell>
          <cell r="K411">
            <v>40</v>
          </cell>
        </row>
        <row r="412">
          <cell r="A412" t="str">
            <v>41011369</v>
          </cell>
          <cell r="B412" t="str">
            <v>ЗАО "АЛЬБИОН"</v>
          </cell>
          <cell r="C412">
            <v>2</v>
          </cell>
          <cell r="D412">
            <v>2</v>
          </cell>
          <cell r="E412">
            <v>64</v>
          </cell>
          <cell r="F412">
            <v>3</v>
          </cell>
          <cell r="G412">
            <v>64</v>
          </cell>
          <cell r="H412">
            <v>4</v>
          </cell>
          <cell r="I412">
            <v>0</v>
          </cell>
          <cell r="J412">
            <v>0</v>
          </cell>
          <cell r="K412">
            <v>64</v>
          </cell>
          <cell r="L412">
            <v>4</v>
          </cell>
        </row>
        <row r="413">
          <cell r="A413" t="str">
            <v>41017231</v>
          </cell>
          <cell r="B413" t="str">
            <v>ЗАО "ФОНД СОЦИАЛЬНОЙ ПОДДЕРЖКИ НАСЕЛЕНИЯ</v>
          </cell>
          <cell r="C413">
            <v>5</v>
          </cell>
          <cell r="D413">
            <v>3</v>
          </cell>
          <cell r="E413">
            <v>9</v>
          </cell>
          <cell r="F413">
            <v>5</v>
          </cell>
          <cell r="G413">
            <v>5</v>
          </cell>
          <cell r="H413">
            <v>9</v>
          </cell>
          <cell r="I413">
            <v>0</v>
          </cell>
          <cell r="J413">
            <v>3</v>
          </cell>
          <cell r="K413">
            <v>9</v>
          </cell>
        </row>
        <row r="414">
          <cell r="A414" t="str">
            <v>41017596</v>
          </cell>
          <cell r="B414" t="str">
            <v>ООО"АЗИЯ-ВАЛЬЯНТ"</v>
          </cell>
          <cell r="C414">
            <v>5</v>
          </cell>
          <cell r="D414">
            <v>15</v>
          </cell>
          <cell r="E414">
            <v>5</v>
          </cell>
          <cell r="F414">
            <v>15</v>
          </cell>
          <cell r="G414">
            <v>5</v>
          </cell>
          <cell r="H414">
            <v>0</v>
          </cell>
          <cell r="I414">
            <v>0</v>
          </cell>
          <cell r="J414">
            <v>0</v>
          </cell>
          <cell r="K414">
            <v>0</v>
          </cell>
          <cell r="L414">
            <v>15</v>
          </cell>
        </row>
        <row r="415">
          <cell r="A415" t="str">
            <v>41091196</v>
          </cell>
          <cell r="B415" t="str">
            <v>ЗАО "ДАУМОС"</v>
          </cell>
          <cell r="C415">
            <v>0</v>
          </cell>
          <cell r="D415">
            <v>0</v>
          </cell>
          <cell r="E415">
            <v>5</v>
          </cell>
          <cell r="F415">
            <v>0</v>
          </cell>
          <cell r="G415">
            <v>0</v>
          </cell>
          <cell r="H415">
            <v>0</v>
          </cell>
          <cell r="I415">
            <v>5</v>
          </cell>
        </row>
        <row r="416">
          <cell r="A416" t="str">
            <v>41274927</v>
          </cell>
          <cell r="B416" t="str">
            <v>ООО ПКФ "БРЯНСКТЕХСЕРВИС"</v>
          </cell>
          <cell r="C416">
            <v>4</v>
          </cell>
          <cell r="D416">
            <v>15</v>
          </cell>
          <cell r="E416">
            <v>14</v>
          </cell>
          <cell r="F416">
            <v>4</v>
          </cell>
          <cell r="G416">
            <v>4</v>
          </cell>
          <cell r="H416">
            <v>14</v>
          </cell>
          <cell r="I416">
            <v>0</v>
          </cell>
          <cell r="J416">
            <v>0</v>
          </cell>
          <cell r="K416">
            <v>15</v>
          </cell>
          <cell r="L416">
            <v>14</v>
          </cell>
        </row>
        <row r="417">
          <cell r="A417" t="str">
            <v>41280307</v>
          </cell>
          <cell r="B417" t="str">
            <v>ООО "БМЗ-ДИЗЕЛЬ"</v>
          </cell>
          <cell r="C417">
            <v>4</v>
          </cell>
          <cell r="D417">
            <v>0</v>
          </cell>
          <cell r="E417">
            <v>0</v>
          </cell>
          <cell r="F417">
            <v>0</v>
          </cell>
          <cell r="G417">
            <v>4</v>
          </cell>
          <cell r="H417">
            <v>0</v>
          </cell>
          <cell r="I417">
            <v>0</v>
          </cell>
          <cell r="J417">
            <v>0</v>
          </cell>
        </row>
        <row r="418">
          <cell r="A418" t="str">
            <v>41410033</v>
          </cell>
          <cell r="B418" t="str">
            <v>ЗАО "АРКТИК НЕНЕЦ ЛИМИТЕД"</v>
          </cell>
          <cell r="C418">
            <v>4</v>
          </cell>
          <cell r="D418">
            <v>0</v>
          </cell>
          <cell r="E418">
            <v>0</v>
          </cell>
          <cell r="F418">
            <v>4</v>
          </cell>
          <cell r="G418">
            <v>4</v>
          </cell>
          <cell r="H418">
            <v>0</v>
          </cell>
          <cell r="I418">
            <v>0</v>
          </cell>
          <cell r="J418">
            <v>0</v>
          </cell>
          <cell r="K418">
            <v>0</v>
          </cell>
        </row>
        <row r="419">
          <cell r="A419" t="str">
            <v>41475896</v>
          </cell>
          <cell r="B419" t="str">
            <v>ОБЩЕСТВО С ОГРАНИЧЕННОЙ ОТВЕТСТВЕННОСТЬЮ"КАМКРИС"</v>
          </cell>
          <cell r="C419">
            <v>4</v>
          </cell>
          <cell r="D419">
            <v>10</v>
          </cell>
          <cell r="E419">
            <v>10</v>
          </cell>
          <cell r="F419">
            <v>10</v>
          </cell>
        </row>
        <row r="420">
          <cell r="A420" t="str">
            <v>41637695</v>
          </cell>
          <cell r="B420" t="str">
            <v>ООО "РОТЕКС-К"</v>
          </cell>
          <cell r="C420">
            <v>0</v>
          </cell>
          <cell r="D420">
            <v>4</v>
          </cell>
          <cell r="E420">
            <v>0</v>
          </cell>
          <cell r="F420">
            <v>4</v>
          </cell>
          <cell r="G420">
            <v>0</v>
          </cell>
          <cell r="H420">
            <v>0</v>
          </cell>
          <cell r="I420">
            <v>4</v>
          </cell>
        </row>
        <row r="421">
          <cell r="A421" t="str">
            <v>41718979</v>
          </cell>
          <cell r="B421" t="str">
            <v>ООО "ТМЗ СЕРВИС"                                                            0744</v>
          </cell>
          <cell r="C421">
            <v>0</v>
          </cell>
          <cell r="D421">
            <v>0</v>
          </cell>
          <cell r="E421">
            <v>0</v>
          </cell>
          <cell r="F421">
            <v>0</v>
          </cell>
          <cell r="G421">
            <v>0</v>
          </cell>
          <cell r="H421">
            <v>0</v>
          </cell>
          <cell r="I421">
            <v>0</v>
          </cell>
          <cell r="J421">
            <v>0</v>
          </cell>
        </row>
        <row r="422">
          <cell r="A422" t="str">
            <v>41743724</v>
          </cell>
          <cell r="B422" t="str">
            <v>ООО "ТЭО"                                                                   1023</v>
          </cell>
          <cell r="C422">
            <v>179</v>
          </cell>
          <cell r="D422">
            <v>176</v>
          </cell>
          <cell r="E422">
            <v>179</v>
          </cell>
          <cell r="F422">
            <v>176</v>
          </cell>
          <cell r="G422">
            <v>425</v>
          </cell>
          <cell r="H422">
            <v>113</v>
          </cell>
          <cell r="I422">
            <v>4</v>
          </cell>
          <cell r="J422">
            <v>4</v>
          </cell>
        </row>
        <row r="423">
          <cell r="A423" t="str">
            <v>41750285</v>
          </cell>
          <cell r="B423" t="str">
            <v>ЗАО   "УРАЛСЕРВИСЭНЕРГО"</v>
          </cell>
          <cell r="C423">
            <v>4</v>
          </cell>
          <cell r="D423">
            <v>4</v>
          </cell>
          <cell r="E423">
            <v>0</v>
          </cell>
          <cell r="F423">
            <v>0</v>
          </cell>
          <cell r="G423">
            <v>0</v>
          </cell>
          <cell r="H423">
            <v>0</v>
          </cell>
          <cell r="I423">
            <v>0</v>
          </cell>
          <cell r="J423">
            <v>0</v>
          </cell>
          <cell r="K423">
            <v>0</v>
          </cell>
          <cell r="L423">
            <v>0</v>
          </cell>
        </row>
        <row r="424">
          <cell r="A424" t="str">
            <v>41808274</v>
          </cell>
          <cell r="B424" t="str">
            <v>ОБЩЕСТВО С ОГРАНИЧЕННОЙ ОТВЕТСТВЕННОСТЬЮ "ФЛАГМАН"</v>
          </cell>
          <cell r="C424">
            <v>11</v>
          </cell>
          <cell r="D424">
            <v>4</v>
          </cell>
          <cell r="E424">
            <v>0</v>
          </cell>
          <cell r="F424">
            <v>11</v>
          </cell>
          <cell r="G424">
            <v>4</v>
          </cell>
          <cell r="H424">
            <v>11</v>
          </cell>
          <cell r="I424">
            <v>4</v>
          </cell>
          <cell r="J424">
            <v>0</v>
          </cell>
        </row>
        <row r="425">
          <cell r="A425" t="str">
            <v>41810478</v>
          </cell>
          <cell r="B425" t="str">
            <v>ООО "ЮЖУРАЛПРОДТОРГ"</v>
          </cell>
          <cell r="C425">
            <v>10</v>
          </cell>
          <cell r="D425">
            <v>3</v>
          </cell>
          <cell r="E425">
            <v>23</v>
          </cell>
          <cell r="F425">
            <v>3</v>
          </cell>
          <cell r="G425">
            <v>23</v>
          </cell>
          <cell r="H425">
            <v>0</v>
          </cell>
          <cell r="I425">
            <v>3</v>
          </cell>
          <cell r="J425">
            <v>0</v>
          </cell>
          <cell r="K425">
            <v>23</v>
          </cell>
        </row>
        <row r="426">
          <cell r="A426" t="str">
            <v>41841510</v>
          </cell>
          <cell r="B426" t="str">
            <v>ОАО "БУЗУЛУКСКИЙ ЗАВОД ТЯЖЕЛОГО МАШИНОСТРОЕНИЯ"</v>
          </cell>
          <cell r="C426">
            <v>8</v>
          </cell>
          <cell r="D426">
            <v>3</v>
          </cell>
          <cell r="E426">
            <v>8</v>
          </cell>
          <cell r="F426">
            <v>3</v>
          </cell>
          <cell r="G426">
            <v>9</v>
          </cell>
          <cell r="H426">
            <v>0</v>
          </cell>
          <cell r="I426">
            <v>0</v>
          </cell>
          <cell r="J426">
            <v>3</v>
          </cell>
          <cell r="K426">
            <v>9</v>
          </cell>
        </row>
        <row r="427">
          <cell r="A427" t="str">
            <v>41878469</v>
          </cell>
          <cell r="B427" t="str">
            <v>СТРОИТЕЛЬНО-МОНТАЖНЫЙ ПОЕЗД 730</v>
          </cell>
          <cell r="C427">
            <v>0</v>
          </cell>
          <cell r="D427">
            <v>0</v>
          </cell>
          <cell r="E427">
            <v>302</v>
          </cell>
          <cell r="F427">
            <v>0</v>
          </cell>
          <cell r="G427">
            <v>62</v>
          </cell>
          <cell r="H427">
            <v>62</v>
          </cell>
          <cell r="I427">
            <v>302</v>
          </cell>
          <cell r="J427">
            <v>0</v>
          </cell>
          <cell r="K427">
            <v>0</v>
          </cell>
          <cell r="L427">
            <v>0</v>
          </cell>
        </row>
        <row r="428">
          <cell r="A428" t="str">
            <v>41902341</v>
          </cell>
          <cell r="B428" t="str">
            <v>ООО "БЕЛТРУБОТЕХСЕРВИС"</v>
          </cell>
          <cell r="C428">
            <v>3</v>
          </cell>
          <cell r="D428">
            <v>77</v>
          </cell>
          <cell r="E428">
            <v>929</v>
          </cell>
          <cell r="F428">
            <v>3</v>
          </cell>
          <cell r="G428">
            <v>3</v>
          </cell>
          <cell r="H428">
            <v>77</v>
          </cell>
          <cell r="I428">
            <v>929</v>
          </cell>
        </row>
        <row r="429">
          <cell r="A429" t="str">
            <v>41906936</v>
          </cell>
          <cell r="B429" t="str">
            <v>ООО "ДАМАР"</v>
          </cell>
          <cell r="C429">
            <v>3</v>
          </cell>
          <cell r="D429">
            <v>58</v>
          </cell>
          <cell r="E429">
            <v>58</v>
          </cell>
          <cell r="F429">
            <v>0</v>
          </cell>
          <cell r="G429">
            <v>0</v>
          </cell>
          <cell r="H429">
            <v>0</v>
          </cell>
          <cell r="I429">
            <v>0</v>
          </cell>
          <cell r="J429">
            <v>0</v>
          </cell>
          <cell r="K429">
            <v>58</v>
          </cell>
        </row>
        <row r="430">
          <cell r="A430" t="str">
            <v>41918023</v>
          </cell>
          <cell r="B430" t="str">
            <v>ЗАО "ПОЛИГРАФИСТ"</v>
          </cell>
          <cell r="C430">
            <v>3</v>
          </cell>
          <cell r="D430">
            <v>32</v>
          </cell>
          <cell r="E430">
            <v>38</v>
          </cell>
          <cell r="F430">
            <v>32</v>
          </cell>
          <cell r="G430">
            <v>38</v>
          </cell>
          <cell r="H430">
            <v>32</v>
          </cell>
          <cell r="I430">
            <v>38</v>
          </cell>
        </row>
        <row r="431">
          <cell r="A431" t="str">
            <v>41918796</v>
          </cell>
          <cell r="B431" t="str">
            <v>ЗАО "ЭНЕРГОТЕХКОМ"</v>
          </cell>
          <cell r="C431">
            <v>119</v>
          </cell>
          <cell r="D431">
            <v>3</v>
          </cell>
          <cell r="E431">
            <v>119</v>
          </cell>
          <cell r="F431">
            <v>3</v>
          </cell>
          <cell r="G431">
            <v>0</v>
          </cell>
          <cell r="H431">
            <v>0</v>
          </cell>
          <cell r="I431">
            <v>119</v>
          </cell>
          <cell r="J431">
            <v>3</v>
          </cell>
        </row>
        <row r="432">
          <cell r="A432" t="str">
            <v>42025669</v>
          </cell>
          <cell r="B432" t="str">
            <v>ООО "БИНИТЕК"</v>
          </cell>
          <cell r="C432">
            <v>0</v>
          </cell>
          <cell r="D432">
            <v>3</v>
          </cell>
          <cell r="E432">
            <v>0</v>
          </cell>
          <cell r="F432">
            <v>3</v>
          </cell>
          <cell r="G432">
            <v>0</v>
          </cell>
          <cell r="H432">
            <v>0</v>
          </cell>
          <cell r="I432">
            <v>0</v>
          </cell>
          <cell r="J432">
            <v>3</v>
          </cell>
        </row>
        <row r="433">
          <cell r="A433" t="str">
            <v>42036762</v>
          </cell>
          <cell r="B433" t="str">
            <v>ЗАО"СОЗВЕЗДИЯ"</v>
          </cell>
          <cell r="C433">
            <v>10</v>
          </cell>
          <cell r="D433">
            <v>3</v>
          </cell>
          <cell r="E433">
            <v>10</v>
          </cell>
          <cell r="F433">
            <v>3</v>
          </cell>
          <cell r="G433">
            <v>10</v>
          </cell>
          <cell r="H433">
            <v>3</v>
          </cell>
        </row>
        <row r="434">
          <cell r="A434" t="str">
            <v>42361953</v>
          </cell>
          <cell r="B434" t="str">
            <v>ООО"СТРОЙДОРМАШКОМПЛЕКТ"</v>
          </cell>
          <cell r="C434">
            <v>3</v>
          </cell>
          <cell r="D434">
            <v>3</v>
          </cell>
          <cell r="E434">
            <v>2</v>
          </cell>
        </row>
        <row r="435">
          <cell r="A435" t="str">
            <v>42362355</v>
          </cell>
          <cell r="B435" t="str">
            <v>ООО "ДРАВЕР ПХ"</v>
          </cell>
          <cell r="C435">
            <v>0</v>
          </cell>
          <cell r="D435">
            <v>1</v>
          </cell>
          <cell r="E435">
            <v>0</v>
          </cell>
          <cell r="F435">
            <v>2</v>
          </cell>
          <cell r="G435">
            <v>0</v>
          </cell>
          <cell r="H435">
            <v>1</v>
          </cell>
          <cell r="I435">
            <v>0</v>
          </cell>
          <cell r="J435">
            <v>2</v>
          </cell>
          <cell r="K435">
            <v>0</v>
          </cell>
          <cell r="L435">
            <v>0</v>
          </cell>
        </row>
        <row r="436">
          <cell r="A436" t="str">
            <v>42422459</v>
          </cell>
          <cell r="B436" t="str">
            <v>ООО "ИНТЕРПРОМТЕХСЕРВИС-М"</v>
          </cell>
          <cell r="C436">
            <v>1</v>
          </cell>
          <cell r="D436">
            <v>1</v>
          </cell>
          <cell r="E436">
            <v>1</v>
          </cell>
          <cell r="F436">
            <v>2</v>
          </cell>
          <cell r="G436">
            <v>0</v>
          </cell>
          <cell r="H436">
            <v>1</v>
          </cell>
          <cell r="I436">
            <v>2</v>
          </cell>
          <cell r="J436">
            <v>1</v>
          </cell>
          <cell r="K436">
            <v>0</v>
          </cell>
          <cell r="L436">
            <v>2</v>
          </cell>
        </row>
        <row r="437">
          <cell r="A437" t="str">
            <v>42434037</v>
          </cell>
          <cell r="B437" t="str">
            <v>ЗАО "ФИРМА АГИС"</v>
          </cell>
          <cell r="C437">
            <v>20</v>
          </cell>
          <cell r="D437">
            <v>20</v>
          </cell>
          <cell r="E437">
            <v>115</v>
          </cell>
          <cell r="F437">
            <v>45</v>
          </cell>
          <cell r="G437">
            <v>115</v>
          </cell>
          <cell r="H437">
            <v>115</v>
          </cell>
          <cell r="I437">
            <v>2</v>
          </cell>
        </row>
        <row r="438">
          <cell r="A438" t="str">
            <v>42484489</v>
          </cell>
          <cell r="B438" t="str">
            <v>ООО"УРАЛ-СОЮЗ"</v>
          </cell>
          <cell r="C438">
            <v>120</v>
          </cell>
          <cell r="D438">
            <v>2</v>
          </cell>
          <cell r="E438">
            <v>120</v>
          </cell>
          <cell r="F438">
            <v>2</v>
          </cell>
          <cell r="G438">
            <v>0</v>
          </cell>
          <cell r="H438">
            <v>120</v>
          </cell>
          <cell r="I438">
            <v>2</v>
          </cell>
        </row>
        <row r="439">
          <cell r="A439" t="str">
            <v>42487571</v>
          </cell>
          <cell r="B439" t="str">
            <v>ООО ПКП "АДИС"</v>
          </cell>
          <cell r="C439">
            <v>12</v>
          </cell>
          <cell r="D439">
            <v>2</v>
          </cell>
          <cell r="E439">
            <v>12</v>
          </cell>
          <cell r="F439">
            <v>2</v>
          </cell>
          <cell r="G439">
            <v>0</v>
          </cell>
          <cell r="H439">
            <v>0</v>
          </cell>
          <cell r="I439">
            <v>12</v>
          </cell>
          <cell r="J439">
            <v>2</v>
          </cell>
        </row>
        <row r="440">
          <cell r="A440" t="str">
            <v>42502164</v>
          </cell>
          <cell r="B440" t="str">
            <v>ООО ПТФ "ЭНЕРГЕТИК"</v>
          </cell>
          <cell r="C440">
            <v>0</v>
          </cell>
          <cell r="D440">
            <v>0</v>
          </cell>
          <cell r="E440">
            <v>1</v>
          </cell>
          <cell r="F440">
            <v>1</v>
          </cell>
          <cell r="G440">
            <v>19</v>
          </cell>
          <cell r="H440">
            <v>24</v>
          </cell>
          <cell r="I440">
            <v>1</v>
          </cell>
          <cell r="J440">
            <v>19</v>
          </cell>
          <cell r="K440">
            <v>5</v>
          </cell>
        </row>
        <row r="441">
          <cell r="A441" t="str">
            <v>42599123</v>
          </cell>
          <cell r="B441" t="str">
            <v>ООО "КОМПАНИЯ ВОСТОЧНЫЙ ТРАНЗИТ"</v>
          </cell>
          <cell r="C441">
            <v>2</v>
          </cell>
          <cell r="D441">
            <v>0</v>
          </cell>
          <cell r="E441">
            <v>200</v>
          </cell>
          <cell r="F441">
            <v>2</v>
          </cell>
          <cell r="G441">
            <v>0</v>
          </cell>
          <cell r="H441">
            <v>200</v>
          </cell>
          <cell r="I441">
            <v>0</v>
          </cell>
          <cell r="J441">
            <v>2</v>
          </cell>
          <cell r="K441">
            <v>0</v>
          </cell>
          <cell r="L441">
            <v>200</v>
          </cell>
        </row>
        <row r="442">
          <cell r="A442" t="str">
            <v>42600910</v>
          </cell>
          <cell r="B442" t="str">
            <v>ОБЩЕСТВО С ОГРАНИЧЕННОЙ  ОТВЕТСТВЕННОСТЬЮ "ГРАНИТ".</v>
          </cell>
          <cell r="C442">
            <v>9</v>
          </cell>
          <cell r="D442">
            <v>9</v>
          </cell>
          <cell r="E442">
            <v>2</v>
          </cell>
        </row>
        <row r="443">
          <cell r="A443" t="str">
            <v>42861874</v>
          </cell>
          <cell r="B443" t="str">
            <v>ООО "ОБЪЕДИНЕНИЕ МАШСЕРВИС"</v>
          </cell>
          <cell r="C443">
            <v>116</v>
          </cell>
          <cell r="D443">
            <v>2</v>
          </cell>
          <cell r="E443">
            <v>2</v>
          </cell>
          <cell r="F443">
            <v>0</v>
          </cell>
          <cell r="G443">
            <v>2</v>
          </cell>
        </row>
        <row r="444">
          <cell r="A444" t="str">
            <v>42908050</v>
          </cell>
          <cell r="B444" t="str">
            <v>ЗАО "ТФК ТОМПО"</v>
          </cell>
          <cell r="C444">
            <v>2</v>
          </cell>
          <cell r="D444">
            <v>135</v>
          </cell>
          <cell r="E444">
            <v>2</v>
          </cell>
          <cell r="F444">
            <v>135</v>
          </cell>
          <cell r="G444">
            <v>135</v>
          </cell>
          <cell r="H444">
            <v>45</v>
          </cell>
        </row>
        <row r="445">
          <cell r="A445" t="str">
            <v>42921122</v>
          </cell>
          <cell r="B445" t="str">
            <v>ЗАО "ТРОЙКА-СОЮЗ"</v>
          </cell>
          <cell r="C445">
            <v>36</v>
          </cell>
          <cell r="D445">
            <v>36</v>
          </cell>
          <cell r="E445">
            <v>54</v>
          </cell>
          <cell r="F445">
            <v>1</v>
          </cell>
          <cell r="G445">
            <v>54</v>
          </cell>
          <cell r="H445">
            <v>0</v>
          </cell>
          <cell r="I445">
            <v>1</v>
          </cell>
          <cell r="J445">
            <v>0</v>
          </cell>
          <cell r="K445">
            <v>54</v>
          </cell>
        </row>
        <row r="446">
          <cell r="A446" t="str">
            <v>43130486</v>
          </cell>
          <cell r="B446" t="str">
            <v>ЗАО "НИЖНЕВАРТОВСКМЕДЬ"</v>
          </cell>
          <cell r="C446">
            <v>1</v>
          </cell>
          <cell r="D446">
            <v>118</v>
          </cell>
          <cell r="E446">
            <v>9</v>
          </cell>
          <cell r="F446">
            <v>1</v>
          </cell>
          <cell r="G446">
            <v>118</v>
          </cell>
          <cell r="H446">
            <v>9</v>
          </cell>
          <cell r="I446">
            <v>1</v>
          </cell>
          <cell r="J446">
            <v>118</v>
          </cell>
          <cell r="K446">
            <v>9</v>
          </cell>
        </row>
        <row r="447">
          <cell r="A447" t="str">
            <v>43229210</v>
          </cell>
          <cell r="B447" t="str">
            <v>ЗАО "ЭЛЕКТРОМ-2"</v>
          </cell>
          <cell r="C447">
            <v>1</v>
          </cell>
          <cell r="D447">
            <v>2</v>
          </cell>
          <cell r="E447">
            <v>0</v>
          </cell>
          <cell r="F447">
            <v>1</v>
          </cell>
          <cell r="G447">
            <v>2</v>
          </cell>
          <cell r="H447">
            <v>1</v>
          </cell>
          <cell r="I447">
            <v>0</v>
          </cell>
          <cell r="J447">
            <v>0</v>
          </cell>
          <cell r="K447">
            <v>2</v>
          </cell>
          <cell r="L447">
            <v>0</v>
          </cell>
        </row>
        <row r="448">
          <cell r="A448" t="str">
            <v>43265358</v>
          </cell>
          <cell r="B448" t="str">
            <v>ЗАО"СПЕЦМОНТАЖРЕМОНТ"</v>
          </cell>
          <cell r="C448">
            <v>0</v>
          </cell>
          <cell r="D448">
            <v>1</v>
          </cell>
          <cell r="E448">
            <v>0</v>
          </cell>
          <cell r="F448">
            <v>0</v>
          </cell>
          <cell r="G448">
            <v>1</v>
          </cell>
          <cell r="H448">
            <v>0</v>
          </cell>
          <cell r="I448">
            <v>0</v>
          </cell>
          <cell r="J448">
            <v>0</v>
          </cell>
          <cell r="K448">
            <v>0</v>
          </cell>
        </row>
        <row r="449">
          <cell r="A449" t="str">
            <v>43858041</v>
          </cell>
          <cell r="B449" t="str">
            <v>ООО"КОВЕС"</v>
          </cell>
          <cell r="C449">
            <v>20</v>
          </cell>
          <cell r="D449">
            <v>20</v>
          </cell>
          <cell r="E449">
            <v>20</v>
          </cell>
        </row>
        <row r="450">
          <cell r="A450" t="str">
            <v>43909884</v>
          </cell>
          <cell r="B450" t="str">
            <v>ООО"ЭНКОМ"</v>
          </cell>
          <cell r="C450">
            <v>1</v>
          </cell>
          <cell r="D450">
            <v>0</v>
          </cell>
          <cell r="E450">
            <v>1</v>
          </cell>
          <cell r="F450">
            <v>1</v>
          </cell>
          <cell r="G450">
            <v>0</v>
          </cell>
          <cell r="H450">
            <v>0</v>
          </cell>
          <cell r="I450">
            <v>0</v>
          </cell>
          <cell r="J450">
            <v>0</v>
          </cell>
          <cell r="K450">
            <v>0</v>
          </cell>
          <cell r="L450">
            <v>0</v>
          </cell>
        </row>
        <row r="451">
          <cell r="A451" t="str">
            <v>43925855</v>
          </cell>
          <cell r="B451" t="str">
            <v>ООО "ТЕКСТОН"</v>
          </cell>
          <cell r="C451">
            <v>0</v>
          </cell>
          <cell r="D451">
            <v>0</v>
          </cell>
          <cell r="E451">
            <v>1</v>
          </cell>
          <cell r="F451">
            <v>1</v>
          </cell>
          <cell r="G451">
            <v>1</v>
          </cell>
          <cell r="H451">
            <v>0</v>
          </cell>
          <cell r="I451">
            <v>1</v>
          </cell>
          <cell r="J451">
            <v>1</v>
          </cell>
        </row>
        <row r="452">
          <cell r="A452" t="str">
            <v>43977219</v>
          </cell>
          <cell r="B452" t="str">
            <v>ООО "ТОРГСНАБСИБ"</v>
          </cell>
          <cell r="C452">
            <v>0</v>
          </cell>
          <cell r="D452">
            <v>1</v>
          </cell>
          <cell r="E452">
            <v>143</v>
          </cell>
          <cell r="F452">
            <v>46</v>
          </cell>
          <cell r="G452">
            <v>0</v>
          </cell>
          <cell r="H452">
            <v>1</v>
          </cell>
          <cell r="I452">
            <v>143</v>
          </cell>
          <cell r="J452">
            <v>46</v>
          </cell>
          <cell r="K452">
            <v>143</v>
          </cell>
          <cell r="L452">
            <v>46</v>
          </cell>
        </row>
        <row r="453">
          <cell r="A453" t="str">
            <v>43979000</v>
          </cell>
          <cell r="B453" t="str">
            <v>ООО СТРОИТЕЛЬНАЯ ТОРГОВО-ФИНАНСОВАЯ КОМПАНИЯ "УНИВЕРСАЛ-ИНИВЕРСАЛ-ИНВЕСТ-ОМСК"</v>
          </cell>
          <cell r="C453">
            <v>1</v>
          </cell>
          <cell r="D453">
            <v>96</v>
          </cell>
          <cell r="E453">
            <v>1</v>
          </cell>
          <cell r="F453">
            <v>96</v>
          </cell>
          <cell r="G453">
            <v>0</v>
          </cell>
          <cell r="H453">
            <v>1</v>
          </cell>
          <cell r="I453">
            <v>0</v>
          </cell>
          <cell r="J453">
            <v>0</v>
          </cell>
          <cell r="K453">
            <v>0</v>
          </cell>
          <cell r="L453">
            <v>96</v>
          </cell>
        </row>
        <row r="454">
          <cell r="A454" t="str">
            <v>43983243</v>
          </cell>
          <cell r="B454" t="str">
            <v>ООО "ИНТЕХУСЛУГИ"</v>
          </cell>
          <cell r="C454">
            <v>1</v>
          </cell>
          <cell r="D454">
            <v>0</v>
          </cell>
          <cell r="E454">
            <v>1</v>
          </cell>
          <cell r="F454">
            <v>0</v>
          </cell>
          <cell r="G454">
            <v>0</v>
          </cell>
          <cell r="H454">
            <v>1</v>
          </cell>
          <cell r="I454">
            <v>0</v>
          </cell>
          <cell r="J454">
            <v>0</v>
          </cell>
          <cell r="K454">
            <v>0</v>
          </cell>
          <cell r="L454">
            <v>0</v>
          </cell>
        </row>
        <row r="455">
          <cell r="A455" t="str">
            <v>44028369</v>
          </cell>
          <cell r="B455" t="str">
            <v>ЗАО "ИНПРОМ"</v>
          </cell>
          <cell r="C455">
            <v>44</v>
          </cell>
          <cell r="D455">
            <v>1</v>
          </cell>
          <cell r="E455">
            <v>44</v>
          </cell>
          <cell r="F455">
            <v>1</v>
          </cell>
          <cell r="G455">
            <v>0</v>
          </cell>
          <cell r="H455">
            <v>44</v>
          </cell>
          <cell r="I455">
            <v>0</v>
          </cell>
          <cell r="J455">
            <v>1</v>
          </cell>
        </row>
        <row r="456">
          <cell r="A456" t="str">
            <v>44039658</v>
          </cell>
          <cell r="B456" t="str">
            <v>ООО ТОРГОВЫЙ ДОМ"СИБГЕОПРОМ"</v>
          </cell>
          <cell r="C456">
            <v>42</v>
          </cell>
          <cell r="D456">
            <v>42</v>
          </cell>
          <cell r="E456">
            <v>62</v>
          </cell>
          <cell r="F456">
            <v>0</v>
          </cell>
          <cell r="G456">
            <v>100</v>
          </cell>
          <cell r="H456">
            <v>100</v>
          </cell>
          <cell r="I456">
            <v>0</v>
          </cell>
          <cell r="J456">
            <v>0</v>
          </cell>
        </row>
        <row r="457">
          <cell r="A457" t="str">
            <v>44064113</v>
          </cell>
          <cell r="B457" t="str">
            <v>ООО ЦТРИ"СТАЛЬКОН"</v>
          </cell>
          <cell r="C457">
            <v>100</v>
          </cell>
          <cell r="D457">
            <v>1</v>
          </cell>
          <cell r="E457">
            <v>100</v>
          </cell>
          <cell r="F457">
            <v>100</v>
          </cell>
          <cell r="G457">
            <v>0</v>
          </cell>
          <cell r="H457">
            <v>0</v>
          </cell>
          <cell r="I457">
            <v>0</v>
          </cell>
          <cell r="J457">
            <v>1</v>
          </cell>
        </row>
        <row r="458">
          <cell r="A458" t="str">
            <v>44148933</v>
          </cell>
          <cell r="B458" t="str">
            <v>ЗАО"НЕФТЬ-ИНВЕСТ"</v>
          </cell>
          <cell r="C458">
            <v>1</v>
          </cell>
          <cell r="D458">
            <v>99</v>
          </cell>
          <cell r="E458">
            <v>1</v>
          </cell>
          <cell r="F458">
            <v>99</v>
          </cell>
          <cell r="G458">
            <v>99</v>
          </cell>
        </row>
        <row r="459">
          <cell r="A459" t="str">
            <v>44197831</v>
          </cell>
          <cell r="B459" t="str">
            <v>ООО "МОРСКАЯ ЗВЕЗДА"</v>
          </cell>
          <cell r="C459">
            <v>1</v>
          </cell>
          <cell r="D459">
            <v>1</v>
          </cell>
          <cell r="E459">
            <v>0</v>
          </cell>
          <cell r="F459">
            <v>0</v>
          </cell>
          <cell r="G459">
            <v>0</v>
          </cell>
          <cell r="H459">
            <v>0</v>
          </cell>
          <cell r="I459">
            <v>1</v>
          </cell>
        </row>
        <row r="460">
          <cell r="A460" t="str">
            <v>44198865</v>
          </cell>
          <cell r="B460" t="str">
            <v>ООО УНИСТРОЙ</v>
          </cell>
          <cell r="C460">
            <v>1</v>
          </cell>
          <cell r="D460">
            <v>22</v>
          </cell>
          <cell r="E460">
            <v>1</v>
          </cell>
          <cell r="F460">
            <v>22</v>
          </cell>
          <cell r="G460">
            <v>0</v>
          </cell>
          <cell r="H460">
            <v>0</v>
          </cell>
          <cell r="I460">
            <v>1</v>
          </cell>
          <cell r="J460">
            <v>0</v>
          </cell>
          <cell r="K460">
            <v>0</v>
          </cell>
          <cell r="L460">
            <v>22</v>
          </cell>
        </row>
        <row r="461">
          <cell r="A461" t="str">
            <v>44204502</v>
          </cell>
          <cell r="B461" t="str">
            <v>ОБЩЕСТВО С ОГРАНИЧЕННОЙ ОТВЕТСТВЕННОСТЬЮ "БАЛТИК-МЕТАЛС ГРУПП"</v>
          </cell>
          <cell r="C461">
            <v>1</v>
          </cell>
          <cell r="D461">
            <v>17</v>
          </cell>
          <cell r="E461">
            <v>1</v>
          </cell>
          <cell r="F461">
            <v>17</v>
          </cell>
          <cell r="G461">
            <v>0</v>
          </cell>
          <cell r="H461">
            <v>0</v>
          </cell>
          <cell r="I461">
            <v>1</v>
          </cell>
          <cell r="J461">
            <v>0</v>
          </cell>
          <cell r="K461">
            <v>0</v>
          </cell>
          <cell r="L461">
            <v>17</v>
          </cell>
        </row>
        <row r="462">
          <cell r="A462" t="str">
            <v>44297923</v>
          </cell>
          <cell r="B462" t="str">
            <v>ЗАО"МИЛОРД"</v>
          </cell>
          <cell r="C462">
            <v>0</v>
          </cell>
          <cell r="D462">
            <v>1</v>
          </cell>
          <cell r="E462">
            <v>0</v>
          </cell>
          <cell r="F462">
            <v>1</v>
          </cell>
          <cell r="G462">
            <v>0</v>
          </cell>
          <cell r="H462">
            <v>0</v>
          </cell>
          <cell r="I462">
            <v>0</v>
          </cell>
          <cell r="J462">
            <v>1</v>
          </cell>
        </row>
        <row r="463">
          <cell r="A463" t="str">
            <v>44356956</v>
          </cell>
          <cell r="B463" t="str">
            <v>ООО "ПЕТРОТЭКС"</v>
          </cell>
          <cell r="C463">
            <v>1</v>
          </cell>
          <cell r="D463">
            <v>1</v>
          </cell>
          <cell r="E463">
            <v>0</v>
          </cell>
          <cell r="F463">
            <v>0</v>
          </cell>
          <cell r="G463">
            <v>0</v>
          </cell>
          <cell r="H463">
            <v>0</v>
          </cell>
          <cell r="I463">
            <v>0</v>
          </cell>
          <cell r="J463">
            <v>0</v>
          </cell>
          <cell r="K463">
            <v>0</v>
          </cell>
          <cell r="L463">
            <v>0</v>
          </cell>
        </row>
        <row r="464">
          <cell r="A464" t="str">
            <v>44383858</v>
          </cell>
          <cell r="B464" t="str">
            <v>ЗАО ПСП "МЕДИА ИНДЕКС"</v>
          </cell>
          <cell r="C464">
            <v>19</v>
          </cell>
          <cell r="D464">
            <v>19</v>
          </cell>
          <cell r="E464">
            <v>0</v>
          </cell>
          <cell r="F464">
            <v>0</v>
          </cell>
          <cell r="G464">
            <v>0</v>
          </cell>
          <cell r="H464">
            <v>0</v>
          </cell>
          <cell r="I464">
            <v>0</v>
          </cell>
          <cell r="J464">
            <v>0</v>
          </cell>
          <cell r="K464">
            <v>0</v>
          </cell>
          <cell r="L464">
            <v>19</v>
          </cell>
        </row>
        <row r="465">
          <cell r="A465" t="str">
            <v>44387939</v>
          </cell>
          <cell r="B465" t="str">
            <v>ООО "АКВАМАРИН"</v>
          </cell>
          <cell r="C465">
            <v>10</v>
          </cell>
          <cell r="D465">
            <v>118</v>
          </cell>
          <cell r="E465">
            <v>127</v>
          </cell>
          <cell r="F465">
            <v>10</v>
          </cell>
          <cell r="G465">
            <v>10</v>
          </cell>
          <cell r="H465">
            <v>127</v>
          </cell>
          <cell r="I465">
            <v>0</v>
          </cell>
          <cell r="J465">
            <v>0</v>
          </cell>
          <cell r="K465">
            <v>118</v>
          </cell>
          <cell r="L465">
            <v>127</v>
          </cell>
        </row>
        <row r="466">
          <cell r="A466" t="str">
            <v>44420921</v>
          </cell>
          <cell r="B466" t="str">
            <v>МЕДИ - ООО ("MEDI" CO.LTD)</v>
          </cell>
          <cell r="C466">
            <v>10</v>
          </cell>
          <cell r="D466">
            <v>10</v>
          </cell>
          <cell r="E466">
            <v>200</v>
          </cell>
          <cell r="F466">
            <v>0</v>
          </cell>
          <cell r="G466">
            <v>0</v>
          </cell>
          <cell r="H466">
            <v>0</v>
          </cell>
          <cell r="I466">
            <v>0</v>
          </cell>
          <cell r="J466">
            <v>0</v>
          </cell>
          <cell r="K466">
            <v>200</v>
          </cell>
        </row>
        <row r="467">
          <cell r="A467" t="str">
            <v>44656150</v>
          </cell>
          <cell r="B467" t="str">
            <v>ЗАО ПО "СТАЛЬЗАВОД"                                                         2405</v>
          </cell>
          <cell r="C467">
            <v>27</v>
          </cell>
          <cell r="D467">
            <v>105</v>
          </cell>
          <cell r="E467">
            <v>12</v>
          </cell>
          <cell r="F467">
            <v>16</v>
          </cell>
          <cell r="G467">
            <v>27</v>
          </cell>
          <cell r="H467">
            <v>105</v>
          </cell>
          <cell r="I467">
            <v>12</v>
          </cell>
          <cell r="J467">
            <v>16</v>
          </cell>
          <cell r="K467">
            <v>25</v>
          </cell>
          <cell r="L467">
            <v>190</v>
          </cell>
        </row>
        <row r="468">
          <cell r="A468" t="str">
            <v>44657480</v>
          </cell>
          <cell r="B468" t="str">
            <v>ЗАО "ОБЬЕДИНЕНИЕ МЕТАЛЛОЗАВОД"</v>
          </cell>
          <cell r="C468">
            <v>41</v>
          </cell>
          <cell r="D468">
            <v>172</v>
          </cell>
          <cell r="E468">
            <v>172</v>
          </cell>
          <cell r="F468">
            <v>0</v>
          </cell>
          <cell r="G468">
            <v>0</v>
          </cell>
          <cell r="H468">
            <v>0</v>
          </cell>
          <cell r="I468">
            <v>0</v>
          </cell>
          <cell r="J468">
            <v>0</v>
          </cell>
          <cell r="K468">
            <v>0</v>
          </cell>
          <cell r="L468">
            <v>172</v>
          </cell>
        </row>
        <row r="469">
          <cell r="A469" t="str">
            <v>44668584</v>
          </cell>
          <cell r="B469" t="str">
            <v>ЗАО "ЭНЕРГОКОМ"                                                             2258</v>
          </cell>
          <cell r="C469">
            <v>37</v>
          </cell>
          <cell r="D469">
            <v>47</v>
          </cell>
          <cell r="E469">
            <v>37</v>
          </cell>
          <cell r="F469">
            <v>47</v>
          </cell>
          <cell r="G469">
            <v>0</v>
          </cell>
          <cell r="H469">
            <v>0</v>
          </cell>
          <cell r="I469">
            <v>0</v>
          </cell>
          <cell r="J469">
            <v>0</v>
          </cell>
          <cell r="K469">
            <v>37</v>
          </cell>
          <cell r="L469">
            <v>47</v>
          </cell>
        </row>
        <row r="470">
          <cell r="A470" t="str">
            <v>44677005</v>
          </cell>
          <cell r="B470" t="str">
            <v>ОБЩЕСТВО С ОГРАНИЧЕННОЙ ОТВЕТСТВЕННОСТЬЮ "АМУРСКИЕ ПРОСТОРЫ"</v>
          </cell>
          <cell r="C470">
            <v>10</v>
          </cell>
          <cell r="D470">
            <v>10</v>
          </cell>
          <cell r="E470">
            <v>82</v>
          </cell>
          <cell r="F470">
            <v>53</v>
          </cell>
          <cell r="G470">
            <v>82</v>
          </cell>
          <cell r="H470">
            <v>0</v>
          </cell>
          <cell r="I470">
            <v>0</v>
          </cell>
          <cell r="J470">
            <v>0</v>
          </cell>
          <cell r="K470">
            <v>53</v>
          </cell>
          <cell r="L470">
            <v>82</v>
          </cell>
        </row>
        <row r="471">
          <cell r="A471" t="str">
            <v>44693352</v>
          </cell>
          <cell r="B471" t="str">
            <v>ООО "АСКАД"</v>
          </cell>
          <cell r="C471">
            <v>0</v>
          </cell>
          <cell r="D471">
            <v>0</v>
          </cell>
          <cell r="E471">
            <v>46</v>
          </cell>
          <cell r="F471">
            <v>83</v>
          </cell>
          <cell r="G471">
            <v>46</v>
          </cell>
          <cell r="H471">
            <v>0</v>
          </cell>
          <cell r="I471">
            <v>0</v>
          </cell>
          <cell r="J471">
            <v>0</v>
          </cell>
          <cell r="K471">
            <v>83</v>
          </cell>
          <cell r="L471">
            <v>46</v>
          </cell>
        </row>
        <row r="472">
          <cell r="A472" t="str">
            <v>44768274</v>
          </cell>
          <cell r="B472" t="str">
            <v>ООО"ОБЕРОН"</v>
          </cell>
          <cell r="C472">
            <v>0</v>
          </cell>
          <cell r="D472">
            <v>119</v>
          </cell>
          <cell r="E472">
            <v>0</v>
          </cell>
          <cell r="F472">
            <v>119</v>
          </cell>
          <cell r="G472">
            <v>0</v>
          </cell>
          <cell r="H472">
            <v>0</v>
          </cell>
          <cell r="I472">
            <v>0</v>
          </cell>
          <cell r="J472">
            <v>0</v>
          </cell>
          <cell r="K472">
            <v>0</v>
          </cell>
          <cell r="L472">
            <v>119</v>
          </cell>
        </row>
        <row r="473">
          <cell r="A473" t="str">
            <v>44867898</v>
          </cell>
          <cell r="B473" t="str">
            <v>ООО"КАВКАЗПРОМСНАБ"</v>
          </cell>
          <cell r="C473">
            <v>20</v>
          </cell>
          <cell r="D473">
            <v>20</v>
          </cell>
          <cell r="E473">
            <v>20</v>
          </cell>
          <cell r="F473">
            <v>20</v>
          </cell>
          <cell r="G473">
            <v>106</v>
          </cell>
          <cell r="H473">
            <v>0</v>
          </cell>
          <cell r="I473">
            <v>20</v>
          </cell>
          <cell r="J473">
            <v>0</v>
          </cell>
          <cell r="K473">
            <v>0</v>
          </cell>
          <cell r="L473">
            <v>106</v>
          </cell>
        </row>
        <row r="474">
          <cell r="A474" t="str">
            <v>45123929</v>
          </cell>
          <cell r="B474" t="str">
            <v>ЗАО "ФИРМА ИКАР-ИНВЕСТ"</v>
          </cell>
          <cell r="C474">
            <v>0</v>
          </cell>
          <cell r="D474">
            <v>0</v>
          </cell>
          <cell r="E474">
            <v>96</v>
          </cell>
          <cell r="F474">
            <v>0</v>
          </cell>
          <cell r="G474">
            <v>0</v>
          </cell>
          <cell r="H474">
            <v>0</v>
          </cell>
          <cell r="I474">
            <v>0</v>
          </cell>
          <cell r="J474">
            <v>0</v>
          </cell>
          <cell r="K474">
            <v>0</v>
          </cell>
          <cell r="L474">
            <v>96</v>
          </cell>
        </row>
        <row r="475">
          <cell r="A475" t="str">
            <v>45137908</v>
          </cell>
          <cell r="B475" t="str">
            <v>ООО "ТОРГОВЫЙ ДОМ "ТОРГМЕТ"</v>
          </cell>
          <cell r="C475">
            <v>76</v>
          </cell>
          <cell r="D475">
            <v>190</v>
          </cell>
          <cell r="E475">
            <v>76</v>
          </cell>
          <cell r="F475">
            <v>190</v>
          </cell>
          <cell r="G475">
            <v>0</v>
          </cell>
          <cell r="H475">
            <v>0</v>
          </cell>
          <cell r="I475">
            <v>0</v>
          </cell>
          <cell r="J475">
            <v>0</v>
          </cell>
          <cell r="K475">
            <v>76</v>
          </cell>
          <cell r="L475">
            <v>190</v>
          </cell>
        </row>
        <row r="476">
          <cell r="A476" t="str">
            <v>45243970</v>
          </cell>
          <cell r="B476" t="str">
            <v>ЗАО "ОГНИ"</v>
          </cell>
          <cell r="C476">
            <v>0</v>
          </cell>
          <cell r="D476">
            <v>95</v>
          </cell>
          <cell r="E476">
            <v>0</v>
          </cell>
          <cell r="F476">
            <v>95</v>
          </cell>
          <cell r="G476">
            <v>0</v>
          </cell>
          <cell r="H476">
            <v>0</v>
          </cell>
          <cell r="I476">
            <v>0</v>
          </cell>
          <cell r="J476">
            <v>0</v>
          </cell>
          <cell r="K476">
            <v>0</v>
          </cell>
          <cell r="L476">
            <v>95</v>
          </cell>
        </row>
        <row r="477">
          <cell r="A477" t="str">
            <v>45294654</v>
          </cell>
          <cell r="B477" t="str">
            <v>ООО УФАПОЛИХИМ</v>
          </cell>
          <cell r="C477">
            <v>62</v>
          </cell>
          <cell r="D477">
            <v>86</v>
          </cell>
          <cell r="E477">
            <v>62</v>
          </cell>
          <cell r="F477">
            <v>86</v>
          </cell>
          <cell r="G477">
            <v>37</v>
          </cell>
          <cell r="H477">
            <v>47</v>
          </cell>
          <cell r="I477">
            <v>0</v>
          </cell>
          <cell r="J477">
            <v>0</v>
          </cell>
          <cell r="K477">
            <v>37</v>
          </cell>
          <cell r="L477">
            <v>47</v>
          </cell>
        </row>
        <row r="478">
          <cell r="A478" t="str">
            <v>45349059</v>
          </cell>
          <cell r="B478" t="str">
            <v>ЗАО "ПРОМСТРОЙПРИБОР"</v>
          </cell>
          <cell r="C478">
            <v>61</v>
          </cell>
          <cell r="D478">
            <v>61</v>
          </cell>
          <cell r="E478">
            <v>58</v>
          </cell>
          <cell r="F478">
            <v>37</v>
          </cell>
          <cell r="G478">
            <v>58</v>
          </cell>
          <cell r="H478">
            <v>0</v>
          </cell>
          <cell r="I478">
            <v>0</v>
          </cell>
          <cell r="J478">
            <v>0</v>
          </cell>
          <cell r="K478">
            <v>37</v>
          </cell>
          <cell r="L478">
            <v>58</v>
          </cell>
        </row>
        <row r="479">
          <cell r="A479" t="str">
            <v>45372325</v>
          </cell>
          <cell r="B479" t="str">
            <v>ЗАО ПКФ " ПОЛИМЕРИНВЕСТ"</v>
          </cell>
          <cell r="C479">
            <v>2</v>
          </cell>
          <cell r="D479">
            <v>2</v>
          </cell>
          <cell r="E479">
            <v>2</v>
          </cell>
          <cell r="F479">
            <v>66</v>
          </cell>
          <cell r="G479">
            <v>2</v>
          </cell>
          <cell r="H479">
            <v>2</v>
          </cell>
          <cell r="I479">
            <v>66</v>
          </cell>
          <cell r="J479">
            <v>2</v>
          </cell>
          <cell r="K479">
            <v>0</v>
          </cell>
          <cell r="L479">
            <v>66</v>
          </cell>
        </row>
        <row r="480">
          <cell r="A480" t="str">
            <v>45431803</v>
          </cell>
          <cell r="B480" t="str">
            <v>ООО "SSD БИЗНЕС ГРУПП"</v>
          </cell>
          <cell r="C480">
            <v>730</v>
          </cell>
          <cell r="D480">
            <v>65</v>
          </cell>
          <cell r="E480">
            <v>730</v>
          </cell>
          <cell r="F480">
            <v>65</v>
          </cell>
          <cell r="G480">
            <v>0</v>
          </cell>
          <cell r="H480">
            <v>0</v>
          </cell>
          <cell r="I480">
            <v>0</v>
          </cell>
          <cell r="J480">
            <v>730</v>
          </cell>
          <cell r="K480">
            <v>0</v>
          </cell>
          <cell r="L480">
            <v>65</v>
          </cell>
        </row>
        <row r="481">
          <cell r="A481" t="str">
            <v>45436924</v>
          </cell>
          <cell r="B481" t="str">
            <v>ООО "КОНСУЛ-ФИРМА"</v>
          </cell>
          <cell r="C481">
            <v>24</v>
          </cell>
          <cell r="D481">
            <v>65</v>
          </cell>
          <cell r="E481">
            <v>24</v>
          </cell>
          <cell r="F481">
            <v>65</v>
          </cell>
          <cell r="G481">
            <v>0</v>
          </cell>
          <cell r="H481">
            <v>0</v>
          </cell>
          <cell r="I481">
            <v>24</v>
          </cell>
          <cell r="J481">
            <v>0</v>
          </cell>
          <cell r="K481">
            <v>65</v>
          </cell>
        </row>
        <row r="482">
          <cell r="A482" t="str">
            <v>45448590</v>
          </cell>
          <cell r="B482" t="str">
            <v>ООО"БИЗНЕС-СИТИ"</v>
          </cell>
          <cell r="C482">
            <v>87</v>
          </cell>
          <cell r="D482">
            <v>65</v>
          </cell>
          <cell r="E482">
            <v>87</v>
          </cell>
          <cell r="F482">
            <v>65</v>
          </cell>
          <cell r="G482">
            <v>0</v>
          </cell>
          <cell r="H482">
            <v>0</v>
          </cell>
          <cell r="I482">
            <v>87</v>
          </cell>
          <cell r="J482">
            <v>0</v>
          </cell>
          <cell r="K482">
            <v>0</v>
          </cell>
          <cell r="L482">
            <v>65</v>
          </cell>
        </row>
        <row r="483">
          <cell r="A483" t="str">
            <v>45475812</v>
          </cell>
          <cell r="B483" t="str">
            <v>ОАО "ЭМК-АТОММАШ"</v>
          </cell>
          <cell r="C483">
            <v>8</v>
          </cell>
          <cell r="D483">
            <v>8</v>
          </cell>
          <cell r="E483">
            <v>0</v>
          </cell>
          <cell r="F483">
            <v>0</v>
          </cell>
          <cell r="G483">
            <v>0</v>
          </cell>
          <cell r="H483">
            <v>0</v>
          </cell>
          <cell r="I483">
            <v>0</v>
          </cell>
          <cell r="J483">
            <v>0</v>
          </cell>
          <cell r="K483">
            <v>0</v>
          </cell>
          <cell r="L483">
            <v>8</v>
          </cell>
        </row>
        <row r="484">
          <cell r="A484" t="str">
            <v>45482580</v>
          </cell>
          <cell r="B484" t="str">
            <v>ЗАО "ПРОММЕТ"</v>
          </cell>
          <cell r="C484">
            <v>120</v>
          </cell>
          <cell r="D484">
            <v>199</v>
          </cell>
          <cell r="E484">
            <v>48</v>
          </cell>
          <cell r="F484">
            <v>59</v>
          </cell>
          <cell r="G484">
            <v>120</v>
          </cell>
          <cell r="H484">
            <v>199</v>
          </cell>
          <cell r="I484">
            <v>48</v>
          </cell>
          <cell r="J484">
            <v>59</v>
          </cell>
          <cell r="K484">
            <v>123</v>
          </cell>
          <cell r="L484">
            <v>94</v>
          </cell>
        </row>
        <row r="485">
          <cell r="A485" t="str">
            <v>45511241</v>
          </cell>
          <cell r="B485" t="str">
            <v>ЗАО "ВЛАДОКС НТ"</v>
          </cell>
          <cell r="C485">
            <v>0</v>
          </cell>
          <cell r="D485">
            <v>63</v>
          </cell>
          <cell r="E485">
            <v>0</v>
          </cell>
          <cell r="F485">
            <v>0</v>
          </cell>
          <cell r="G485">
            <v>0</v>
          </cell>
          <cell r="H485">
            <v>0</v>
          </cell>
          <cell r="I485">
            <v>0</v>
          </cell>
          <cell r="J485">
            <v>0</v>
          </cell>
          <cell r="K485">
            <v>0</v>
          </cell>
          <cell r="L485">
            <v>63</v>
          </cell>
        </row>
        <row r="486">
          <cell r="A486" t="str">
            <v>45530847</v>
          </cell>
          <cell r="B486" t="str">
            <v>АООТ "ИНСТИТУТ ГИПРОСТРОЙМОСТ" СПБ ОТДЕЛЕНИЕ</v>
          </cell>
          <cell r="C486">
            <v>19</v>
          </cell>
          <cell r="D486">
            <v>19</v>
          </cell>
          <cell r="E486">
            <v>43</v>
          </cell>
          <cell r="F486">
            <v>42</v>
          </cell>
          <cell r="G486">
            <v>43</v>
          </cell>
          <cell r="H486">
            <v>40</v>
          </cell>
          <cell r="I486">
            <v>62</v>
          </cell>
          <cell r="J486">
            <v>0</v>
          </cell>
          <cell r="K486">
            <v>0</v>
          </cell>
          <cell r="L486">
            <v>62</v>
          </cell>
        </row>
        <row r="487">
          <cell r="A487" t="str">
            <v>45563373</v>
          </cell>
          <cell r="B487" t="str">
            <v>ООО"ШАРК"</v>
          </cell>
          <cell r="C487">
            <v>61</v>
          </cell>
          <cell r="D487">
            <v>0</v>
          </cell>
          <cell r="E487">
            <v>61</v>
          </cell>
          <cell r="F487">
            <v>0</v>
          </cell>
          <cell r="G487">
            <v>0</v>
          </cell>
          <cell r="H487">
            <v>0</v>
          </cell>
          <cell r="I487">
            <v>0</v>
          </cell>
          <cell r="J487">
            <v>0</v>
          </cell>
          <cell r="K487">
            <v>61</v>
          </cell>
          <cell r="L487">
            <v>0</v>
          </cell>
        </row>
        <row r="488">
          <cell r="A488" t="str">
            <v>45584820</v>
          </cell>
          <cell r="B488" t="str">
            <v>ЗАО "ТИМЕНС"</v>
          </cell>
          <cell r="C488">
            <v>61</v>
          </cell>
          <cell r="D488">
            <v>4</v>
          </cell>
          <cell r="E488">
            <v>61</v>
          </cell>
          <cell r="F488">
            <v>4</v>
          </cell>
          <cell r="G488">
            <v>0</v>
          </cell>
          <cell r="H488">
            <v>0</v>
          </cell>
          <cell r="I488">
            <v>0</v>
          </cell>
          <cell r="J488">
            <v>0</v>
          </cell>
          <cell r="K488">
            <v>61</v>
          </cell>
          <cell r="L488">
            <v>4</v>
          </cell>
        </row>
        <row r="489">
          <cell r="A489" t="str">
            <v>45596190</v>
          </cell>
          <cell r="B489" t="str">
            <v>ООО "УРАЛМЕТСБЫТ"                                                           2262</v>
          </cell>
          <cell r="C489">
            <v>170</v>
          </cell>
          <cell r="D489">
            <v>60</v>
          </cell>
          <cell r="E489">
            <v>170</v>
          </cell>
          <cell r="F489">
            <v>60</v>
          </cell>
          <cell r="G489">
            <v>0</v>
          </cell>
          <cell r="H489">
            <v>0</v>
          </cell>
          <cell r="I489">
            <v>170</v>
          </cell>
          <cell r="J489">
            <v>0</v>
          </cell>
          <cell r="K489">
            <v>0</v>
          </cell>
          <cell r="L489">
            <v>60</v>
          </cell>
        </row>
        <row r="490">
          <cell r="A490" t="str">
            <v>45598532</v>
          </cell>
          <cell r="B490" t="str">
            <v>ООО "УНИВЕРСАЛ-ЦЕНТР"</v>
          </cell>
          <cell r="C490">
            <v>5</v>
          </cell>
          <cell r="D490">
            <v>20</v>
          </cell>
          <cell r="E490">
            <v>5</v>
          </cell>
          <cell r="F490">
            <v>20</v>
          </cell>
          <cell r="G490">
            <v>0</v>
          </cell>
          <cell r="H490">
            <v>0</v>
          </cell>
          <cell r="I490">
            <v>0</v>
          </cell>
          <cell r="J490">
            <v>0</v>
          </cell>
          <cell r="K490">
            <v>5</v>
          </cell>
          <cell r="L490">
            <v>20</v>
          </cell>
        </row>
        <row r="491">
          <cell r="A491" t="str">
            <v>45599201</v>
          </cell>
          <cell r="B491" t="str">
            <v>ООО "МЕТАЛЛТРАНССЕРВИС"</v>
          </cell>
          <cell r="C491">
            <v>23</v>
          </cell>
          <cell r="D491">
            <v>24</v>
          </cell>
          <cell r="E491">
            <v>23</v>
          </cell>
          <cell r="F491">
            <v>24</v>
          </cell>
          <cell r="G491">
            <v>0</v>
          </cell>
          <cell r="H491">
            <v>0</v>
          </cell>
          <cell r="I491">
            <v>0</v>
          </cell>
          <cell r="J491">
            <v>0</v>
          </cell>
          <cell r="K491">
            <v>23</v>
          </cell>
          <cell r="L491">
            <v>24</v>
          </cell>
        </row>
        <row r="492">
          <cell r="A492" t="str">
            <v>45599773</v>
          </cell>
          <cell r="B492" t="str">
            <v>ООО " УРТЭО"</v>
          </cell>
          <cell r="C492">
            <v>57</v>
          </cell>
          <cell r="D492">
            <v>58</v>
          </cell>
          <cell r="E492">
            <v>57</v>
          </cell>
          <cell r="F492">
            <v>57</v>
          </cell>
          <cell r="G492">
            <v>0</v>
          </cell>
          <cell r="H492">
            <v>0</v>
          </cell>
          <cell r="I492">
            <v>0</v>
          </cell>
          <cell r="J492">
            <v>0</v>
          </cell>
          <cell r="K492">
            <v>58</v>
          </cell>
        </row>
        <row r="493">
          <cell r="A493" t="str">
            <v>45604149</v>
          </cell>
          <cell r="B493" t="str">
            <v>ООО ТЕХКОМПЛЕКТСЕРВИС</v>
          </cell>
          <cell r="C493">
            <v>65</v>
          </cell>
          <cell r="D493">
            <v>57</v>
          </cell>
          <cell r="E493">
            <v>65</v>
          </cell>
          <cell r="F493">
            <v>57</v>
          </cell>
          <cell r="G493">
            <v>0</v>
          </cell>
          <cell r="H493">
            <v>0</v>
          </cell>
          <cell r="I493">
            <v>0</v>
          </cell>
          <cell r="J493">
            <v>0</v>
          </cell>
          <cell r="K493">
            <v>65</v>
          </cell>
          <cell r="L493">
            <v>57</v>
          </cell>
        </row>
        <row r="494">
          <cell r="A494" t="str">
            <v>45625697</v>
          </cell>
          <cell r="B494" t="str">
            <v>ООО ПКФ"УРАЛ-МАРКЕТ"</v>
          </cell>
          <cell r="C494">
            <v>55</v>
          </cell>
          <cell r="D494">
            <v>10</v>
          </cell>
          <cell r="E494">
            <v>55</v>
          </cell>
          <cell r="F494">
            <v>10</v>
          </cell>
          <cell r="G494">
            <v>0</v>
          </cell>
          <cell r="H494">
            <v>0</v>
          </cell>
          <cell r="I494">
            <v>0</v>
          </cell>
          <cell r="J494">
            <v>0</v>
          </cell>
          <cell r="K494">
            <v>55</v>
          </cell>
          <cell r="L494">
            <v>10</v>
          </cell>
        </row>
        <row r="495">
          <cell r="A495" t="str">
            <v>45639231</v>
          </cell>
          <cell r="B495" t="str">
            <v>ЗАО "УРАЛЬСКИЙ КООРДИНАЦИОННЫЙ ТРАНСПОРТНЫЙ ЦЕНТР"</v>
          </cell>
          <cell r="C495">
            <v>52</v>
          </cell>
          <cell r="D495">
            <v>95</v>
          </cell>
          <cell r="E495">
            <v>55</v>
          </cell>
          <cell r="F495">
            <v>52</v>
          </cell>
          <cell r="G495">
            <v>95</v>
          </cell>
          <cell r="H495">
            <v>55</v>
          </cell>
          <cell r="I495">
            <v>0</v>
          </cell>
          <cell r="J495">
            <v>52</v>
          </cell>
          <cell r="K495">
            <v>95</v>
          </cell>
          <cell r="L495">
            <v>55</v>
          </cell>
        </row>
        <row r="496">
          <cell r="A496" t="str">
            <v>45642440</v>
          </cell>
          <cell r="B496" t="str">
            <v>ООО "МАЛАХИТ-II"</v>
          </cell>
          <cell r="C496">
            <v>52</v>
          </cell>
          <cell r="D496">
            <v>36</v>
          </cell>
          <cell r="E496">
            <v>52</v>
          </cell>
          <cell r="F496">
            <v>36</v>
          </cell>
          <cell r="G496">
            <v>0</v>
          </cell>
          <cell r="H496">
            <v>0</v>
          </cell>
          <cell r="I496">
            <v>0</v>
          </cell>
          <cell r="J496">
            <v>0</v>
          </cell>
          <cell r="K496">
            <v>52</v>
          </cell>
          <cell r="L496">
            <v>36</v>
          </cell>
        </row>
        <row r="497">
          <cell r="A497" t="str">
            <v>45652757</v>
          </cell>
          <cell r="B497" t="str">
            <v>ЗАО "СТАЛЬОПТОРГ"</v>
          </cell>
          <cell r="C497">
            <v>204</v>
          </cell>
          <cell r="D497">
            <v>66</v>
          </cell>
          <cell r="E497">
            <v>52</v>
          </cell>
          <cell r="F497">
            <v>204</v>
          </cell>
          <cell r="G497">
            <v>66</v>
          </cell>
          <cell r="H497">
            <v>52</v>
          </cell>
          <cell r="I497">
            <v>204</v>
          </cell>
          <cell r="J497">
            <v>66</v>
          </cell>
          <cell r="K497">
            <v>0</v>
          </cell>
          <cell r="L497">
            <v>52</v>
          </cell>
        </row>
        <row r="498">
          <cell r="A498" t="str">
            <v>45653662</v>
          </cell>
          <cell r="B498" t="str">
            <v>ЗАО "МАГЧЕРМЕТ"</v>
          </cell>
          <cell r="C498">
            <v>150</v>
          </cell>
          <cell r="D498">
            <v>150</v>
          </cell>
          <cell r="E498">
            <v>0</v>
          </cell>
          <cell r="F498">
            <v>0</v>
          </cell>
          <cell r="G498">
            <v>0</v>
          </cell>
          <cell r="H498">
            <v>0</v>
          </cell>
          <cell r="I498">
            <v>0</v>
          </cell>
          <cell r="J498">
            <v>0</v>
          </cell>
          <cell r="K498">
            <v>0</v>
          </cell>
          <cell r="L498">
            <v>150</v>
          </cell>
        </row>
        <row r="499">
          <cell r="A499" t="str">
            <v>45717043</v>
          </cell>
          <cell r="B499" t="str">
            <v>ОАО "АТО"ОГО"</v>
          </cell>
          <cell r="C499">
            <v>109</v>
          </cell>
          <cell r="D499">
            <v>42</v>
          </cell>
          <cell r="E499">
            <v>109</v>
          </cell>
          <cell r="F499">
            <v>42</v>
          </cell>
          <cell r="G499">
            <v>0</v>
          </cell>
          <cell r="H499">
            <v>0</v>
          </cell>
          <cell r="I499">
            <v>0</v>
          </cell>
          <cell r="J499">
            <v>109</v>
          </cell>
          <cell r="K499">
            <v>0</v>
          </cell>
          <cell r="L499">
            <v>42</v>
          </cell>
        </row>
        <row r="500">
          <cell r="A500" t="str">
            <v>45784217</v>
          </cell>
          <cell r="B500" t="str">
            <v>КФ ЗАО "КЯЛЯЙ ИР ТИЛТАЙ"</v>
          </cell>
          <cell r="C500">
            <v>0</v>
          </cell>
          <cell r="D500">
            <v>40</v>
          </cell>
          <cell r="E500">
            <v>0</v>
          </cell>
          <cell r="F500">
            <v>0</v>
          </cell>
          <cell r="G500">
            <v>0</v>
          </cell>
          <cell r="H500">
            <v>0</v>
          </cell>
          <cell r="I500">
            <v>0</v>
          </cell>
          <cell r="J500">
            <v>0</v>
          </cell>
          <cell r="K500">
            <v>0</v>
          </cell>
          <cell r="L500">
            <v>40</v>
          </cell>
        </row>
        <row r="501">
          <cell r="A501" t="str">
            <v>45809957</v>
          </cell>
          <cell r="B501" t="str">
            <v>ООО "ПОСАД"</v>
          </cell>
          <cell r="C501">
            <v>42</v>
          </cell>
          <cell r="D501">
            <v>552</v>
          </cell>
          <cell r="E501">
            <v>559</v>
          </cell>
          <cell r="F501">
            <v>40</v>
          </cell>
          <cell r="G501">
            <v>42</v>
          </cell>
          <cell r="H501">
            <v>42</v>
          </cell>
          <cell r="I501">
            <v>552</v>
          </cell>
          <cell r="J501">
            <v>559</v>
          </cell>
          <cell r="K501">
            <v>40</v>
          </cell>
        </row>
        <row r="502">
          <cell r="A502" t="str">
            <v>45813806</v>
          </cell>
          <cell r="B502" t="str">
            <v>ЗАО "ПРОМТЕХКОМПЛЕКТ"</v>
          </cell>
          <cell r="C502">
            <v>31</v>
          </cell>
          <cell r="D502">
            <v>40</v>
          </cell>
          <cell r="E502">
            <v>31</v>
          </cell>
          <cell r="F502">
            <v>40</v>
          </cell>
          <cell r="G502">
            <v>0</v>
          </cell>
          <cell r="H502">
            <v>31</v>
          </cell>
          <cell r="I502">
            <v>0</v>
          </cell>
          <cell r="J502">
            <v>0</v>
          </cell>
          <cell r="K502">
            <v>40</v>
          </cell>
        </row>
        <row r="503">
          <cell r="A503" t="str">
            <v>45815509</v>
          </cell>
          <cell r="B503" t="str">
            <v>ЗАО "ЭНЕРГОСНАБСЕРВИС"</v>
          </cell>
          <cell r="C503">
            <v>62</v>
          </cell>
          <cell r="D503">
            <v>62</v>
          </cell>
          <cell r="E503">
            <v>0</v>
          </cell>
          <cell r="F503">
            <v>0</v>
          </cell>
          <cell r="G503">
            <v>0</v>
          </cell>
          <cell r="H503">
            <v>0</v>
          </cell>
          <cell r="I503">
            <v>0</v>
          </cell>
          <cell r="J503">
            <v>0</v>
          </cell>
          <cell r="K503">
            <v>0</v>
          </cell>
          <cell r="L503">
            <v>62</v>
          </cell>
        </row>
        <row r="504">
          <cell r="A504" t="str">
            <v>45844379</v>
          </cell>
          <cell r="B504" t="str">
            <v>ООО "БМЗ - З-Д ТЕПЛОВОЗНЫХ ДИЗЕЛЕЙ"</v>
          </cell>
          <cell r="C504">
            <v>3</v>
          </cell>
          <cell r="D504">
            <v>37</v>
          </cell>
          <cell r="E504">
            <v>3</v>
          </cell>
          <cell r="F504">
            <v>37</v>
          </cell>
          <cell r="G504">
            <v>0</v>
          </cell>
          <cell r="H504">
            <v>3</v>
          </cell>
          <cell r="I504">
            <v>0</v>
          </cell>
          <cell r="J504">
            <v>0</v>
          </cell>
          <cell r="K504">
            <v>37</v>
          </cell>
        </row>
        <row r="505">
          <cell r="A505" t="str">
            <v>45845093</v>
          </cell>
          <cell r="B505" t="str">
            <v>ЗАО "ВТЗ-МОСКВА"</v>
          </cell>
          <cell r="C505">
            <v>3517</v>
          </cell>
          <cell r="D505">
            <v>1191</v>
          </cell>
          <cell r="E505">
            <v>1065</v>
          </cell>
          <cell r="F505">
            <v>2920</v>
          </cell>
          <cell r="G505">
            <v>2540</v>
          </cell>
          <cell r="H505">
            <v>470</v>
          </cell>
          <cell r="I505">
            <v>1015</v>
          </cell>
          <cell r="J505">
            <v>2917</v>
          </cell>
          <cell r="K505">
            <v>3108</v>
          </cell>
          <cell r="L505">
            <v>2094</v>
          </cell>
        </row>
        <row r="506">
          <cell r="A506" t="str">
            <v>45848905</v>
          </cell>
          <cell r="B506" t="str">
            <v>ЗАО "ПАРТИ"</v>
          </cell>
          <cell r="C506">
            <v>61</v>
          </cell>
          <cell r="D506">
            <v>61</v>
          </cell>
          <cell r="E506">
            <v>36</v>
          </cell>
          <cell r="F506">
            <v>0</v>
          </cell>
          <cell r="G506">
            <v>0</v>
          </cell>
          <cell r="H506">
            <v>0</v>
          </cell>
          <cell r="I506">
            <v>0</v>
          </cell>
          <cell r="J506">
            <v>0</v>
          </cell>
          <cell r="K506">
            <v>0</v>
          </cell>
          <cell r="L506">
            <v>36</v>
          </cell>
        </row>
        <row r="507">
          <cell r="A507" t="str">
            <v>45907565</v>
          </cell>
          <cell r="B507" t="str">
            <v>ООО "КОМПАНИЯ ЭЛИКОН" ("ELICON Co.Ltd")</v>
          </cell>
          <cell r="C507">
            <v>0</v>
          </cell>
          <cell r="D507">
            <v>8</v>
          </cell>
          <cell r="E507">
            <v>30</v>
          </cell>
          <cell r="F507">
            <v>0</v>
          </cell>
          <cell r="G507">
            <v>8</v>
          </cell>
          <cell r="H507">
            <v>0</v>
          </cell>
          <cell r="I507">
            <v>0</v>
          </cell>
          <cell r="J507">
            <v>8</v>
          </cell>
          <cell r="K507">
            <v>30</v>
          </cell>
        </row>
        <row r="508">
          <cell r="A508" t="str">
            <v>45950207</v>
          </cell>
          <cell r="B508" t="str">
            <v>ЗАО "ЛАНДИА-М"</v>
          </cell>
          <cell r="C508">
            <v>61</v>
          </cell>
          <cell r="D508">
            <v>26</v>
          </cell>
          <cell r="E508">
            <v>61</v>
          </cell>
          <cell r="F508">
            <v>26</v>
          </cell>
          <cell r="G508">
            <v>0</v>
          </cell>
          <cell r="H508">
            <v>0</v>
          </cell>
          <cell r="I508">
            <v>0</v>
          </cell>
          <cell r="J508">
            <v>0</v>
          </cell>
          <cell r="K508">
            <v>61</v>
          </cell>
          <cell r="L508">
            <v>26</v>
          </cell>
        </row>
        <row r="509">
          <cell r="A509" t="str">
            <v>45990081</v>
          </cell>
          <cell r="B509" t="str">
            <v>ЗАО "ЗАВОД "КРАСНЫЙ МОЛОТ"</v>
          </cell>
          <cell r="C509">
            <v>0</v>
          </cell>
          <cell r="D509">
            <v>0</v>
          </cell>
          <cell r="E509">
            <v>0</v>
          </cell>
          <cell r="F509">
            <v>0</v>
          </cell>
          <cell r="G509">
            <v>21</v>
          </cell>
          <cell r="H509">
            <v>0</v>
          </cell>
          <cell r="I509">
            <v>0</v>
          </cell>
          <cell r="J509">
            <v>0</v>
          </cell>
          <cell r="K509">
            <v>0</v>
          </cell>
          <cell r="L509">
            <v>21</v>
          </cell>
        </row>
        <row r="510">
          <cell r="A510" t="str">
            <v>45998160</v>
          </cell>
          <cell r="B510" t="str">
            <v>ТИХОРЕЦКОЕ РАЙОННОЕ УПРАВЛЕНИЕ МАГИСТРАЛЬНЫХ НЕФТЕПРОВОДОВ - Ф-Л ОАО "ЧЕРНОМОРСК</v>
          </cell>
          <cell r="C510">
            <v>11</v>
          </cell>
          <cell r="D510">
            <v>21</v>
          </cell>
          <cell r="E510">
            <v>11</v>
          </cell>
          <cell r="F510">
            <v>21</v>
          </cell>
          <cell r="G510">
            <v>11</v>
          </cell>
          <cell r="H510">
            <v>0</v>
          </cell>
          <cell r="I510">
            <v>0</v>
          </cell>
          <cell r="J510">
            <v>0</v>
          </cell>
          <cell r="K510">
            <v>0</v>
          </cell>
          <cell r="L510">
            <v>21</v>
          </cell>
        </row>
        <row r="511">
          <cell r="A511" t="str">
            <v>46020663</v>
          </cell>
          <cell r="B511" t="str">
            <v>ООО "ПТП ЭНЕРГОХИМРЕМОНТ"</v>
          </cell>
          <cell r="C511">
            <v>181</v>
          </cell>
          <cell r="D511">
            <v>181</v>
          </cell>
          <cell r="E511">
            <v>0</v>
          </cell>
          <cell r="F511">
            <v>0</v>
          </cell>
          <cell r="G511">
            <v>0</v>
          </cell>
          <cell r="H511">
            <v>0</v>
          </cell>
          <cell r="I511">
            <v>0</v>
          </cell>
          <cell r="J511">
            <v>0</v>
          </cell>
          <cell r="K511">
            <v>0</v>
          </cell>
          <cell r="L511">
            <v>181</v>
          </cell>
        </row>
        <row r="512">
          <cell r="A512" t="str">
            <v>46038545</v>
          </cell>
          <cell r="B512" t="str">
            <v>ООО "ДАФ"</v>
          </cell>
          <cell r="C512">
            <v>20</v>
          </cell>
          <cell r="D512">
            <v>65</v>
          </cell>
          <cell r="E512">
            <v>20</v>
          </cell>
          <cell r="F512">
            <v>65</v>
          </cell>
          <cell r="G512">
            <v>0</v>
          </cell>
          <cell r="H512">
            <v>0</v>
          </cell>
          <cell r="I512">
            <v>0</v>
          </cell>
          <cell r="J512">
            <v>0</v>
          </cell>
          <cell r="K512">
            <v>20</v>
          </cell>
          <cell r="L512">
            <v>65</v>
          </cell>
        </row>
        <row r="513">
          <cell r="A513" t="str">
            <v>46044936</v>
          </cell>
          <cell r="B513" t="str">
            <v>ЗАО "ЭНЕРГО-ОЙЛ"</v>
          </cell>
          <cell r="C513">
            <v>120</v>
          </cell>
          <cell r="D513">
            <v>19</v>
          </cell>
          <cell r="E513">
            <v>120</v>
          </cell>
          <cell r="F513">
            <v>19</v>
          </cell>
          <cell r="G513">
            <v>0</v>
          </cell>
          <cell r="H513">
            <v>0</v>
          </cell>
          <cell r="I513">
            <v>0</v>
          </cell>
          <cell r="J513">
            <v>0</v>
          </cell>
          <cell r="K513">
            <v>0</v>
          </cell>
          <cell r="L513">
            <v>19</v>
          </cell>
        </row>
        <row r="514">
          <cell r="A514" t="str">
            <v>46057873</v>
          </cell>
          <cell r="B514" t="str">
            <v>ЗАО"ЦАРИЦЫНПРОМСВЯЗЬ"</v>
          </cell>
          <cell r="C514">
            <v>33</v>
          </cell>
          <cell r="D514">
            <v>33</v>
          </cell>
          <cell r="E514">
            <v>18</v>
          </cell>
          <cell r="F514">
            <v>0</v>
          </cell>
          <cell r="G514">
            <v>0</v>
          </cell>
          <cell r="H514">
            <v>0</v>
          </cell>
          <cell r="I514">
            <v>0</v>
          </cell>
          <cell r="J514">
            <v>0</v>
          </cell>
          <cell r="K514">
            <v>18</v>
          </cell>
        </row>
        <row r="515">
          <cell r="A515" t="str">
            <v>46142113</v>
          </cell>
          <cell r="B515" t="str">
            <v>ООО "КОРПОРАЦИЯ ТРУБОМЕТАЛЛОИМПЭКС"</v>
          </cell>
          <cell r="C515">
            <v>97</v>
          </cell>
          <cell r="D515">
            <v>420</v>
          </cell>
          <cell r="E515">
            <v>18</v>
          </cell>
          <cell r="F515">
            <v>97</v>
          </cell>
          <cell r="G515">
            <v>420</v>
          </cell>
          <cell r="H515">
            <v>97</v>
          </cell>
          <cell r="I515">
            <v>420</v>
          </cell>
          <cell r="J515">
            <v>0</v>
          </cell>
          <cell r="K515">
            <v>0</v>
          </cell>
          <cell r="L515">
            <v>18</v>
          </cell>
        </row>
        <row r="516">
          <cell r="A516" t="str">
            <v>46246663</v>
          </cell>
          <cell r="B516" t="str">
            <v>ЗАО "ЭКОНОМИКО-ФИНАНСОВАЯ ЭНЕРГЕТИЧЕСКО-СТРОИТЕЛЬНАЯ КОРПОРАЦИЯ"</v>
          </cell>
          <cell r="C516">
            <v>8</v>
          </cell>
          <cell r="D516">
            <v>3</v>
          </cell>
          <cell r="E516">
            <v>15</v>
          </cell>
          <cell r="F516">
            <v>8</v>
          </cell>
          <cell r="G516">
            <v>3</v>
          </cell>
          <cell r="H516">
            <v>15</v>
          </cell>
          <cell r="I516">
            <v>8</v>
          </cell>
          <cell r="J516">
            <v>0</v>
          </cell>
          <cell r="K516">
            <v>3</v>
          </cell>
          <cell r="L516">
            <v>15</v>
          </cell>
        </row>
        <row r="517">
          <cell r="A517" t="str">
            <v>46370191</v>
          </cell>
          <cell r="B517" t="str">
            <v>ЗАО ТРУБОТРЕЙД</v>
          </cell>
          <cell r="C517">
            <v>41</v>
          </cell>
          <cell r="D517">
            <v>14</v>
          </cell>
          <cell r="E517">
            <v>41</v>
          </cell>
          <cell r="F517">
            <v>41</v>
          </cell>
          <cell r="G517">
            <v>0</v>
          </cell>
          <cell r="H517">
            <v>0</v>
          </cell>
          <cell r="I517">
            <v>0</v>
          </cell>
          <cell r="J517">
            <v>0</v>
          </cell>
          <cell r="K517">
            <v>0</v>
          </cell>
          <cell r="L517">
            <v>14</v>
          </cell>
        </row>
        <row r="518">
          <cell r="A518" t="str">
            <v>46462697</v>
          </cell>
          <cell r="B518" t="str">
            <v>ООО "АНГЕТЕКС"</v>
          </cell>
          <cell r="C518">
            <v>0</v>
          </cell>
          <cell r="D518">
            <v>0</v>
          </cell>
          <cell r="E518">
            <v>0</v>
          </cell>
          <cell r="F518">
            <v>0</v>
          </cell>
          <cell r="G518">
            <v>0</v>
          </cell>
          <cell r="H518">
            <v>0</v>
          </cell>
          <cell r="I518">
            <v>0</v>
          </cell>
          <cell r="J518">
            <v>0</v>
          </cell>
          <cell r="K518">
            <v>0</v>
          </cell>
          <cell r="L518">
            <v>0</v>
          </cell>
        </row>
        <row r="519">
          <cell r="A519" t="str">
            <v>46496822</v>
          </cell>
          <cell r="B519" t="str">
            <v>ООО "ФИРМА ТРАНС  ЭКСПО"</v>
          </cell>
          <cell r="C519">
            <v>0</v>
          </cell>
          <cell r="D519">
            <v>10</v>
          </cell>
          <cell r="E519">
            <v>0</v>
          </cell>
          <cell r="F519">
            <v>0</v>
          </cell>
          <cell r="G519">
            <v>0</v>
          </cell>
          <cell r="H519">
            <v>0</v>
          </cell>
          <cell r="I519">
            <v>0</v>
          </cell>
          <cell r="J519">
            <v>0</v>
          </cell>
          <cell r="K519">
            <v>0</v>
          </cell>
          <cell r="L519">
            <v>10</v>
          </cell>
        </row>
        <row r="520">
          <cell r="A520" t="str">
            <v>46529272</v>
          </cell>
          <cell r="B520" t="str">
            <v>ЗАО "РИВЕРТЕХ/RIVERTECH"</v>
          </cell>
          <cell r="C520">
            <v>0</v>
          </cell>
          <cell r="D520">
            <v>10</v>
          </cell>
          <cell r="E520">
            <v>0</v>
          </cell>
          <cell r="F520">
            <v>0</v>
          </cell>
          <cell r="G520">
            <v>0</v>
          </cell>
          <cell r="H520">
            <v>0</v>
          </cell>
          <cell r="I520">
            <v>0</v>
          </cell>
          <cell r="J520">
            <v>0</v>
          </cell>
          <cell r="K520">
            <v>0</v>
          </cell>
          <cell r="L520">
            <v>10</v>
          </cell>
        </row>
        <row r="521">
          <cell r="A521" t="str">
            <v>46586560</v>
          </cell>
          <cell r="B521" t="str">
            <v>ООО"СЭГАС-КУЗРОБОТ"</v>
          </cell>
          <cell r="C521">
            <v>119</v>
          </cell>
          <cell r="D521">
            <v>8</v>
          </cell>
          <cell r="E521">
            <v>119</v>
          </cell>
          <cell r="F521">
            <v>8</v>
          </cell>
          <cell r="G521">
            <v>0</v>
          </cell>
          <cell r="H521">
            <v>0</v>
          </cell>
          <cell r="I521">
            <v>119</v>
          </cell>
          <cell r="J521">
            <v>0</v>
          </cell>
          <cell r="K521">
            <v>0</v>
          </cell>
          <cell r="L521">
            <v>8</v>
          </cell>
        </row>
        <row r="522">
          <cell r="A522" t="str">
            <v>46649585</v>
          </cell>
          <cell r="B522" t="str">
            <v>ООО "ДЕЛОВОЙ ДОМ "УРАЛ"                                                     3446</v>
          </cell>
          <cell r="C522">
            <v>1</v>
          </cell>
          <cell r="D522">
            <v>7</v>
          </cell>
          <cell r="E522">
            <v>1</v>
          </cell>
          <cell r="F522">
            <v>7</v>
          </cell>
          <cell r="G522">
            <v>0</v>
          </cell>
          <cell r="H522">
            <v>0</v>
          </cell>
          <cell r="I522">
            <v>0</v>
          </cell>
          <cell r="J522">
            <v>1</v>
          </cell>
          <cell r="K522">
            <v>0</v>
          </cell>
          <cell r="L522">
            <v>7</v>
          </cell>
        </row>
        <row r="523">
          <cell r="A523" t="str">
            <v>46659323</v>
          </cell>
          <cell r="B523" t="str">
            <v>ООО "АГРОТЕХНИКА"</v>
          </cell>
          <cell r="C523">
            <v>20</v>
          </cell>
          <cell r="D523">
            <v>9</v>
          </cell>
          <cell r="E523">
            <v>7</v>
          </cell>
          <cell r="F523">
            <v>20</v>
          </cell>
          <cell r="G523">
            <v>9</v>
          </cell>
          <cell r="H523">
            <v>20</v>
          </cell>
          <cell r="I523">
            <v>9</v>
          </cell>
          <cell r="J523">
            <v>0</v>
          </cell>
          <cell r="K523">
            <v>0</v>
          </cell>
          <cell r="L523">
            <v>7</v>
          </cell>
        </row>
        <row r="524">
          <cell r="A524" t="str">
            <v>46664107</v>
          </cell>
          <cell r="B524" t="str">
            <v>ООО"ИМПЕР-ПРОДУКТ"</v>
          </cell>
          <cell r="C524">
            <v>107</v>
          </cell>
          <cell r="D524">
            <v>107</v>
          </cell>
          <cell r="E524">
            <v>0</v>
          </cell>
          <cell r="F524">
            <v>0</v>
          </cell>
          <cell r="G524">
            <v>0</v>
          </cell>
          <cell r="H524">
            <v>0</v>
          </cell>
          <cell r="I524">
            <v>0</v>
          </cell>
          <cell r="J524">
            <v>0</v>
          </cell>
          <cell r="K524">
            <v>0</v>
          </cell>
          <cell r="L524">
            <v>107</v>
          </cell>
        </row>
        <row r="525">
          <cell r="A525" t="str">
            <v>46740417</v>
          </cell>
          <cell r="B525" t="str">
            <v>ЗАО "СЕВЕРНОЕ"</v>
          </cell>
          <cell r="C525">
            <v>119</v>
          </cell>
          <cell r="D525">
            <v>119</v>
          </cell>
          <cell r="E525">
            <v>38</v>
          </cell>
          <cell r="F525">
            <v>6</v>
          </cell>
          <cell r="G525">
            <v>0</v>
          </cell>
          <cell r="H525">
            <v>0</v>
          </cell>
          <cell r="I525">
            <v>0</v>
          </cell>
          <cell r="J525">
            <v>0</v>
          </cell>
          <cell r="K525">
            <v>0</v>
          </cell>
          <cell r="L525">
            <v>6</v>
          </cell>
        </row>
        <row r="526">
          <cell r="A526" t="str">
            <v>46816348</v>
          </cell>
          <cell r="B526" t="str">
            <v>ЗАО "КЛЭРИС"</v>
          </cell>
          <cell r="C526">
            <v>0</v>
          </cell>
          <cell r="D526">
            <v>0</v>
          </cell>
          <cell r="E526">
            <v>6</v>
          </cell>
          <cell r="F526">
            <v>0</v>
          </cell>
          <cell r="G526">
            <v>0</v>
          </cell>
          <cell r="H526">
            <v>0</v>
          </cell>
          <cell r="I526">
            <v>0</v>
          </cell>
          <cell r="J526">
            <v>0</v>
          </cell>
          <cell r="K526">
            <v>6</v>
          </cell>
        </row>
        <row r="527">
          <cell r="A527" t="str">
            <v>46847351</v>
          </cell>
          <cell r="B527" t="str">
            <v>ЗАО "ПАКЭНСО"</v>
          </cell>
          <cell r="C527">
            <v>0</v>
          </cell>
          <cell r="D527">
            <v>3</v>
          </cell>
          <cell r="E527">
            <v>3</v>
          </cell>
          <cell r="F527">
            <v>0</v>
          </cell>
          <cell r="G527">
            <v>3</v>
          </cell>
          <cell r="H527">
            <v>3</v>
          </cell>
          <cell r="I527">
            <v>0</v>
          </cell>
          <cell r="J527">
            <v>0</v>
          </cell>
          <cell r="K527">
            <v>3</v>
          </cell>
          <cell r="L527">
            <v>3</v>
          </cell>
        </row>
        <row r="528">
          <cell r="A528" t="str">
            <v>46861078</v>
          </cell>
          <cell r="B528" t="str">
            <v>ООО "ЭКСПОРЕСУРС"</v>
          </cell>
          <cell r="C528">
            <v>0</v>
          </cell>
          <cell r="D528">
            <v>0</v>
          </cell>
          <cell r="E528">
            <v>0</v>
          </cell>
          <cell r="F528">
            <v>0</v>
          </cell>
          <cell r="G528">
            <v>0</v>
          </cell>
          <cell r="H528">
            <v>0</v>
          </cell>
          <cell r="I528">
            <v>0</v>
          </cell>
          <cell r="J528">
            <v>0</v>
          </cell>
          <cell r="K528">
            <v>5</v>
          </cell>
        </row>
        <row r="529">
          <cell r="A529" t="str">
            <v>46895203</v>
          </cell>
          <cell r="B529" t="str">
            <v>ООО "М.Т.ТЕХНО ПЛЮС"</v>
          </cell>
          <cell r="C529">
            <v>21</v>
          </cell>
          <cell r="D529">
            <v>5</v>
          </cell>
          <cell r="E529">
            <v>21</v>
          </cell>
          <cell r="F529">
            <v>5</v>
          </cell>
          <cell r="G529">
            <v>0</v>
          </cell>
          <cell r="H529">
            <v>0</v>
          </cell>
          <cell r="I529">
            <v>0</v>
          </cell>
          <cell r="J529">
            <v>0</v>
          </cell>
          <cell r="K529">
            <v>5</v>
          </cell>
        </row>
        <row r="530">
          <cell r="A530" t="str">
            <v>46913177</v>
          </cell>
          <cell r="B530" t="str">
            <v>ЗАО Т.Д."ЭНЕРГОПЕРЕТОК" ПО ПОРУЧЕНИЮ"ВО ТЕХНОПРОМЭКСПОРТ"</v>
          </cell>
          <cell r="C530">
            <v>53</v>
          </cell>
          <cell r="D530">
            <v>5</v>
          </cell>
          <cell r="E530">
            <v>53</v>
          </cell>
          <cell r="F530">
            <v>53</v>
          </cell>
          <cell r="G530">
            <v>0</v>
          </cell>
          <cell r="H530">
            <v>0</v>
          </cell>
          <cell r="I530">
            <v>0</v>
          </cell>
          <cell r="J530">
            <v>0</v>
          </cell>
          <cell r="K530">
            <v>5</v>
          </cell>
        </row>
        <row r="531">
          <cell r="A531" t="str">
            <v>46917264</v>
          </cell>
          <cell r="B531" t="str">
            <v>ООО "КОМПАНИЯ "МАРА"</v>
          </cell>
          <cell r="C531">
            <v>0</v>
          </cell>
          <cell r="D531">
            <v>0</v>
          </cell>
          <cell r="E531">
            <v>0</v>
          </cell>
          <cell r="F531">
            <v>5</v>
          </cell>
          <cell r="G531">
            <v>0</v>
          </cell>
          <cell r="H531">
            <v>0</v>
          </cell>
          <cell r="I531">
            <v>5</v>
          </cell>
          <cell r="J531">
            <v>0</v>
          </cell>
          <cell r="K531">
            <v>0</v>
          </cell>
          <cell r="L531">
            <v>5</v>
          </cell>
        </row>
        <row r="532">
          <cell r="A532" t="str">
            <v>46928500</v>
          </cell>
          <cell r="B532" t="str">
            <v>ЗАО "АЛСАНТЕ"</v>
          </cell>
          <cell r="C532">
            <v>13</v>
          </cell>
          <cell r="D532">
            <v>13</v>
          </cell>
          <cell r="E532">
            <v>13</v>
          </cell>
          <cell r="F532">
            <v>13</v>
          </cell>
          <cell r="G532">
            <v>0</v>
          </cell>
          <cell r="H532">
            <v>0</v>
          </cell>
          <cell r="I532">
            <v>13</v>
          </cell>
          <cell r="J532">
            <v>0</v>
          </cell>
          <cell r="K532">
            <v>13</v>
          </cell>
        </row>
        <row r="533">
          <cell r="A533" t="str">
            <v>46930253</v>
          </cell>
          <cell r="B533" t="str">
            <v>ООО "ЛОТТА СПБ"</v>
          </cell>
          <cell r="C533">
            <v>9</v>
          </cell>
          <cell r="D533">
            <v>1</v>
          </cell>
          <cell r="E533">
            <v>4</v>
          </cell>
          <cell r="F533">
            <v>9</v>
          </cell>
          <cell r="G533">
            <v>1</v>
          </cell>
          <cell r="H533">
            <v>4</v>
          </cell>
          <cell r="I533">
            <v>1</v>
          </cell>
          <cell r="J533">
            <v>0</v>
          </cell>
          <cell r="K533">
            <v>0</v>
          </cell>
          <cell r="L533">
            <v>4</v>
          </cell>
        </row>
        <row r="534">
          <cell r="A534" t="str">
            <v>46936572</v>
          </cell>
          <cell r="B534" t="str">
            <v>ООО "АВАНТ"</v>
          </cell>
          <cell r="C534">
            <v>84</v>
          </cell>
          <cell r="D534">
            <v>4</v>
          </cell>
          <cell r="E534">
            <v>84</v>
          </cell>
          <cell r="F534">
            <v>84</v>
          </cell>
          <cell r="G534">
            <v>0</v>
          </cell>
          <cell r="H534">
            <v>0</v>
          </cell>
          <cell r="I534">
            <v>0</v>
          </cell>
          <cell r="J534">
            <v>0</v>
          </cell>
          <cell r="K534">
            <v>0</v>
          </cell>
          <cell r="L534">
            <v>4</v>
          </cell>
        </row>
        <row r="535">
          <cell r="A535" t="str">
            <v>46956206</v>
          </cell>
          <cell r="B535" t="str">
            <v>ОБЩЕСТВЕННАЯ ОРГАНИЗАЦИЯ ОБЩЕСТВО ВЗАИМОПОМОЩИ ИНВАЛИДОВ</v>
          </cell>
          <cell r="C535">
            <v>2</v>
          </cell>
          <cell r="D535">
            <v>37</v>
          </cell>
          <cell r="E535">
            <v>2</v>
          </cell>
          <cell r="F535">
            <v>37</v>
          </cell>
          <cell r="G535">
            <v>0</v>
          </cell>
          <cell r="H535">
            <v>0</v>
          </cell>
          <cell r="I535">
            <v>0</v>
          </cell>
          <cell r="J535">
            <v>0</v>
          </cell>
          <cell r="K535">
            <v>2</v>
          </cell>
          <cell r="L535">
            <v>37</v>
          </cell>
        </row>
        <row r="536">
          <cell r="A536" t="str">
            <v>46968787</v>
          </cell>
          <cell r="B536" t="str">
            <v>ЗАО НПФ "БИТЛАЙН"</v>
          </cell>
          <cell r="C536">
            <v>50</v>
          </cell>
          <cell r="D536">
            <v>1</v>
          </cell>
          <cell r="E536">
            <v>50</v>
          </cell>
          <cell r="F536">
            <v>1</v>
          </cell>
          <cell r="G536">
            <v>0</v>
          </cell>
          <cell r="H536">
            <v>0</v>
          </cell>
          <cell r="I536">
            <v>0</v>
          </cell>
          <cell r="J536">
            <v>0</v>
          </cell>
          <cell r="K536">
            <v>1</v>
          </cell>
        </row>
        <row r="537">
          <cell r="A537" t="str">
            <v>47100074</v>
          </cell>
          <cell r="B537" t="str">
            <v>ФИЛИАЛ ОАО ТФК КАМАЗ</v>
          </cell>
          <cell r="C537">
            <v>0</v>
          </cell>
          <cell r="D537">
            <v>0</v>
          </cell>
          <cell r="E537">
            <v>0</v>
          </cell>
          <cell r="F537">
            <v>0</v>
          </cell>
          <cell r="G537">
            <v>0</v>
          </cell>
          <cell r="H537">
            <v>0</v>
          </cell>
          <cell r="I537">
            <v>0</v>
          </cell>
          <cell r="J537">
            <v>0</v>
          </cell>
          <cell r="K537">
            <v>0</v>
          </cell>
          <cell r="L537">
            <v>0</v>
          </cell>
        </row>
        <row r="538">
          <cell r="A538" t="str">
            <v>47103150</v>
          </cell>
          <cell r="B538" t="str">
            <v>ООО "БАРС-СЕРВИС"</v>
          </cell>
          <cell r="C538">
            <v>163</v>
          </cell>
          <cell r="D538">
            <v>0</v>
          </cell>
          <cell r="E538">
            <v>58</v>
          </cell>
          <cell r="F538">
            <v>163</v>
          </cell>
          <cell r="G538">
            <v>0</v>
          </cell>
          <cell r="H538">
            <v>58</v>
          </cell>
          <cell r="I538">
            <v>0</v>
          </cell>
          <cell r="J538">
            <v>163</v>
          </cell>
          <cell r="K538">
            <v>0</v>
          </cell>
          <cell r="L538">
            <v>58</v>
          </cell>
        </row>
        <row r="539">
          <cell r="A539" t="str">
            <v>47164393</v>
          </cell>
          <cell r="B539" t="str">
            <v>ООО"МАКТАР"</v>
          </cell>
          <cell r="C539">
            <v>0</v>
          </cell>
          <cell r="D539">
            <v>0</v>
          </cell>
          <cell r="E539">
            <v>0</v>
          </cell>
          <cell r="F539">
            <v>0</v>
          </cell>
          <cell r="G539">
            <v>0</v>
          </cell>
        </row>
        <row r="540">
          <cell r="A540" t="str">
            <v>47211164</v>
          </cell>
          <cell r="B540" t="str">
            <v>ООО"МЕТАЛЛОКОНСТРУКЦИЯ"</v>
          </cell>
          <cell r="C540">
            <v>1</v>
          </cell>
          <cell r="D540">
            <v>1</v>
          </cell>
          <cell r="E540">
            <v>0</v>
          </cell>
          <cell r="F540">
            <v>0</v>
          </cell>
          <cell r="G540">
            <v>0</v>
          </cell>
          <cell r="H540">
            <v>0</v>
          </cell>
          <cell r="I540">
            <v>0</v>
          </cell>
          <cell r="J540">
            <v>0</v>
          </cell>
          <cell r="K540">
            <v>0</v>
          </cell>
        </row>
        <row r="541">
          <cell r="A541" t="str">
            <v>47294836</v>
          </cell>
          <cell r="B541" t="str">
            <v>ООО "РЕММОНТАЖКОМПЛЕКТ"</v>
          </cell>
          <cell r="C541">
            <v>65</v>
          </cell>
          <cell r="D541">
            <v>0</v>
          </cell>
          <cell r="E541">
            <v>65</v>
          </cell>
          <cell r="F541">
            <v>65</v>
          </cell>
          <cell r="G541">
            <v>0</v>
          </cell>
          <cell r="H541">
            <v>65</v>
          </cell>
          <cell r="I541">
            <v>0</v>
          </cell>
          <cell r="J541">
            <v>0</v>
          </cell>
          <cell r="K541">
            <v>0</v>
          </cell>
          <cell r="L541">
            <v>65</v>
          </cell>
        </row>
        <row r="542">
          <cell r="A542" t="str">
            <v>47295184</v>
          </cell>
          <cell r="B542" t="str">
            <v>ЗАО"НПКО МЕТАЛЛОТОРГ"</v>
          </cell>
          <cell r="C542">
            <v>3</v>
          </cell>
          <cell r="D542">
            <v>3</v>
          </cell>
          <cell r="E542">
            <v>0</v>
          </cell>
          <cell r="F542">
            <v>0</v>
          </cell>
          <cell r="G542">
            <v>0</v>
          </cell>
        </row>
        <row r="543">
          <cell r="A543" t="str">
            <v>47297390</v>
          </cell>
          <cell r="B543" t="str">
            <v>ООО "АНЛЕГЕР"</v>
          </cell>
          <cell r="C543">
            <v>4</v>
          </cell>
          <cell r="D543">
            <v>0</v>
          </cell>
          <cell r="E543">
            <v>0</v>
          </cell>
          <cell r="F543">
            <v>4</v>
          </cell>
          <cell r="G543">
            <v>0</v>
          </cell>
          <cell r="H543">
            <v>0</v>
          </cell>
          <cell r="I543">
            <v>4</v>
          </cell>
          <cell r="J543">
            <v>0</v>
          </cell>
          <cell r="K543">
            <v>0</v>
          </cell>
        </row>
        <row r="544">
          <cell r="A544" t="str">
            <v>47308219</v>
          </cell>
          <cell r="B544" t="str">
            <v>ООО "АЛЬХЕНА-А"</v>
          </cell>
          <cell r="C544">
            <v>0</v>
          </cell>
          <cell r="D544">
            <v>40</v>
          </cell>
          <cell r="E544">
            <v>20</v>
          </cell>
          <cell r="F544">
            <v>40</v>
          </cell>
          <cell r="G544">
            <v>20</v>
          </cell>
          <cell r="H544">
            <v>0</v>
          </cell>
          <cell r="I544">
            <v>0</v>
          </cell>
          <cell r="J544">
            <v>0</v>
          </cell>
          <cell r="K544">
            <v>40</v>
          </cell>
          <cell r="L544">
            <v>20</v>
          </cell>
        </row>
        <row r="545">
          <cell r="A545" t="str">
            <v>47345152</v>
          </cell>
          <cell r="B545" t="str">
            <v>ЗАО ТД "МОВЕН"</v>
          </cell>
          <cell r="C545">
            <v>0</v>
          </cell>
          <cell r="D545">
            <v>50</v>
          </cell>
          <cell r="E545">
            <v>172</v>
          </cell>
          <cell r="F545">
            <v>0</v>
          </cell>
          <cell r="G545">
            <v>50</v>
          </cell>
          <cell r="H545">
            <v>0</v>
          </cell>
          <cell r="I545">
            <v>0</v>
          </cell>
          <cell r="J545">
            <v>50</v>
          </cell>
          <cell r="K545">
            <v>172</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cell r="F546">
            <v>0</v>
          </cell>
          <cell r="G546">
            <v>0</v>
          </cell>
          <cell r="H546">
            <v>0</v>
          </cell>
          <cell r="I546">
            <v>0</v>
          </cell>
          <cell r="J546">
            <v>0</v>
          </cell>
        </row>
        <row r="547">
          <cell r="A547" t="str">
            <v>47469402</v>
          </cell>
          <cell r="B547" t="str">
            <v>ООО "АВИАКОМПАНИЯ "ПИЛОТ ИНТЕРНЭШНЛ"</v>
          </cell>
          <cell r="C547">
            <v>0</v>
          </cell>
          <cell r="D547">
            <v>0</v>
          </cell>
          <cell r="E547">
            <v>0</v>
          </cell>
          <cell r="F547">
            <v>0</v>
          </cell>
          <cell r="G547">
            <v>0</v>
          </cell>
          <cell r="H547">
            <v>0</v>
          </cell>
          <cell r="I547">
            <v>0</v>
          </cell>
          <cell r="J547">
            <v>0</v>
          </cell>
        </row>
        <row r="548">
          <cell r="A548" t="str">
            <v>47472841</v>
          </cell>
          <cell r="B548" t="str">
            <v>ООО КОРПОРАЦИЯ АК "ЭЛЕКТРОСЕВКАВМОНТАЖ"</v>
          </cell>
          <cell r="C548">
            <v>0</v>
          </cell>
          <cell r="D548">
            <v>0</v>
          </cell>
          <cell r="E548">
            <v>0</v>
          </cell>
          <cell r="F548">
            <v>0</v>
          </cell>
          <cell r="G548">
            <v>0</v>
          </cell>
          <cell r="H548">
            <v>0</v>
          </cell>
        </row>
        <row r="549">
          <cell r="A549" t="str">
            <v>47473220</v>
          </cell>
          <cell r="B549" t="str">
            <v>ООО "ФИРМА "СИСТЕМ ГИДРООБОРУДОВАНИЯ"</v>
          </cell>
          <cell r="C549">
            <v>20</v>
          </cell>
          <cell r="D549">
            <v>0</v>
          </cell>
          <cell r="E549">
            <v>20</v>
          </cell>
          <cell r="F549">
            <v>20</v>
          </cell>
          <cell r="G549">
            <v>0</v>
          </cell>
          <cell r="H549">
            <v>0</v>
          </cell>
          <cell r="I549">
            <v>0</v>
          </cell>
          <cell r="J549">
            <v>0</v>
          </cell>
          <cell r="K549">
            <v>0</v>
          </cell>
        </row>
        <row r="550">
          <cell r="A550" t="str">
            <v>47482087</v>
          </cell>
          <cell r="B550" t="str">
            <v>"ЛАДА-ЭКСПРЕСС" ООО</v>
          </cell>
          <cell r="C550">
            <v>0</v>
          </cell>
          <cell r="D550">
            <v>1</v>
          </cell>
          <cell r="E550">
            <v>0</v>
          </cell>
          <cell r="F550">
            <v>2</v>
          </cell>
          <cell r="G550">
            <v>0</v>
          </cell>
          <cell r="H550">
            <v>1</v>
          </cell>
          <cell r="I550">
            <v>0</v>
          </cell>
          <cell r="J550">
            <v>2</v>
          </cell>
        </row>
        <row r="551">
          <cell r="A551" t="str">
            <v>47509314</v>
          </cell>
          <cell r="B551" t="str">
            <v>ООО ПКП "АГРОСОЮЗ ОФИЦЕРОВ ЗАПАСА"</v>
          </cell>
          <cell r="C551">
            <v>55</v>
          </cell>
          <cell r="D551">
            <v>0</v>
          </cell>
          <cell r="E551">
            <v>55</v>
          </cell>
          <cell r="F551">
            <v>0</v>
          </cell>
          <cell r="G551">
            <v>0</v>
          </cell>
          <cell r="H551">
            <v>0</v>
          </cell>
          <cell r="I551">
            <v>0</v>
          </cell>
          <cell r="J551">
            <v>0</v>
          </cell>
        </row>
        <row r="552">
          <cell r="A552" t="str">
            <v>47515705</v>
          </cell>
          <cell r="B552" t="str">
            <v>ЗАО "ЭЛРОС-СИБИРЬ"</v>
          </cell>
          <cell r="C552">
            <v>0</v>
          </cell>
          <cell r="D552">
            <v>55</v>
          </cell>
          <cell r="E552">
            <v>106</v>
          </cell>
          <cell r="F552">
            <v>20</v>
          </cell>
          <cell r="G552">
            <v>0</v>
          </cell>
          <cell r="H552">
            <v>55</v>
          </cell>
          <cell r="I552">
            <v>106</v>
          </cell>
          <cell r="J552">
            <v>55</v>
          </cell>
          <cell r="K552">
            <v>106</v>
          </cell>
          <cell r="L552">
            <v>20</v>
          </cell>
        </row>
        <row r="553">
          <cell r="A553" t="str">
            <v>47520445</v>
          </cell>
          <cell r="B553" t="str">
            <v>ЗАО "ЮНИОН-Т"</v>
          </cell>
          <cell r="C553">
            <v>55</v>
          </cell>
          <cell r="D553">
            <v>0</v>
          </cell>
          <cell r="E553">
            <v>55</v>
          </cell>
          <cell r="F553">
            <v>0</v>
          </cell>
          <cell r="G553">
            <v>0</v>
          </cell>
          <cell r="H553">
            <v>55</v>
          </cell>
          <cell r="I553">
            <v>0</v>
          </cell>
          <cell r="J553">
            <v>0</v>
          </cell>
          <cell r="K553">
            <v>0</v>
          </cell>
          <cell r="L553">
            <v>0</v>
          </cell>
        </row>
        <row r="554">
          <cell r="A554" t="str">
            <v>47534524</v>
          </cell>
          <cell r="B554" t="str">
            <v>ООО"ТРИАДА-АВТО"</v>
          </cell>
          <cell r="C554">
            <v>0</v>
          </cell>
          <cell r="D554">
            <v>0</v>
          </cell>
          <cell r="E554">
            <v>0</v>
          </cell>
          <cell r="F554">
            <v>0</v>
          </cell>
          <cell r="G554">
            <v>0</v>
          </cell>
          <cell r="H554">
            <v>0</v>
          </cell>
        </row>
        <row r="555">
          <cell r="A555" t="str">
            <v>47536251</v>
          </cell>
          <cell r="B555" t="str">
            <v>ООО"ДИАСТАТ"</v>
          </cell>
          <cell r="C555">
            <v>6</v>
          </cell>
          <cell r="D555">
            <v>0</v>
          </cell>
          <cell r="E555">
            <v>6</v>
          </cell>
          <cell r="F555">
            <v>0</v>
          </cell>
          <cell r="G555">
            <v>0</v>
          </cell>
          <cell r="H555">
            <v>0</v>
          </cell>
          <cell r="I555">
            <v>6</v>
          </cell>
          <cell r="J555">
            <v>0</v>
          </cell>
          <cell r="K555">
            <v>0</v>
          </cell>
          <cell r="L555">
            <v>0</v>
          </cell>
        </row>
        <row r="556">
          <cell r="A556" t="str">
            <v>47738316</v>
          </cell>
          <cell r="B556" t="str">
            <v>ООО "МЕРИДИАН-98"</v>
          </cell>
          <cell r="C556">
            <v>106</v>
          </cell>
          <cell r="D556">
            <v>106</v>
          </cell>
          <cell r="E556">
            <v>0</v>
          </cell>
          <cell r="F556">
            <v>0</v>
          </cell>
          <cell r="G556">
            <v>0</v>
          </cell>
          <cell r="H556">
            <v>0</v>
          </cell>
          <cell r="I556">
            <v>0</v>
          </cell>
          <cell r="J556">
            <v>0</v>
          </cell>
          <cell r="K556">
            <v>0</v>
          </cell>
          <cell r="L556">
            <v>106</v>
          </cell>
        </row>
        <row r="557">
          <cell r="A557" t="str">
            <v>47796934</v>
          </cell>
          <cell r="B557" t="str">
            <v>ООО "ТОРГОВОЕ ПРЕДСТАВИТЕЛЬСТВО ХЛФ"</v>
          </cell>
          <cell r="C557">
            <v>0</v>
          </cell>
          <cell r="D557">
            <v>20</v>
          </cell>
          <cell r="E557">
            <v>0</v>
          </cell>
          <cell r="F557">
            <v>20</v>
          </cell>
          <cell r="G557">
            <v>0</v>
          </cell>
          <cell r="H557">
            <v>0</v>
          </cell>
          <cell r="I557">
            <v>0</v>
          </cell>
          <cell r="J557">
            <v>0</v>
          </cell>
          <cell r="K557">
            <v>0</v>
          </cell>
          <cell r="L557">
            <v>20</v>
          </cell>
        </row>
        <row r="558">
          <cell r="A558" t="str">
            <v>47809950</v>
          </cell>
          <cell r="B558" t="str">
            <v>АРИАНА ООО</v>
          </cell>
          <cell r="C558">
            <v>152</v>
          </cell>
          <cell r="D558">
            <v>0</v>
          </cell>
          <cell r="E558">
            <v>152</v>
          </cell>
          <cell r="F558">
            <v>0</v>
          </cell>
          <cell r="G558">
            <v>0</v>
          </cell>
          <cell r="H558">
            <v>0</v>
          </cell>
          <cell r="I558">
            <v>0</v>
          </cell>
          <cell r="J558">
            <v>0</v>
          </cell>
        </row>
        <row r="559">
          <cell r="A559" t="str">
            <v>48009341</v>
          </cell>
          <cell r="B559" t="str">
            <v>ЗАО"НПП"КЛАПАН"</v>
          </cell>
          <cell r="C559">
            <v>0</v>
          </cell>
          <cell r="D559">
            <v>30</v>
          </cell>
          <cell r="E559">
            <v>0</v>
          </cell>
          <cell r="F559">
            <v>30</v>
          </cell>
          <cell r="G559">
            <v>0</v>
          </cell>
          <cell r="H559">
            <v>0</v>
          </cell>
          <cell r="I559">
            <v>0</v>
          </cell>
          <cell r="J559">
            <v>0</v>
          </cell>
          <cell r="K559">
            <v>30</v>
          </cell>
        </row>
        <row r="560">
          <cell r="A560" t="str">
            <v>48025179</v>
          </cell>
          <cell r="B560" t="str">
            <v>ООО "ГОРНЯКЭКСПОРТ"</v>
          </cell>
          <cell r="C560">
            <v>0</v>
          </cell>
          <cell r="D560">
            <v>0</v>
          </cell>
          <cell r="E560">
            <v>59</v>
          </cell>
          <cell r="F560">
            <v>0</v>
          </cell>
          <cell r="G560">
            <v>0</v>
          </cell>
          <cell r="H560">
            <v>0</v>
          </cell>
          <cell r="I560">
            <v>59</v>
          </cell>
        </row>
        <row r="561">
          <cell r="A561" t="str">
            <v>48052680</v>
          </cell>
          <cell r="B561" t="str">
            <v>ООО "МЕТАЛЛХИМСНАБ"</v>
          </cell>
          <cell r="C561">
            <v>0</v>
          </cell>
          <cell r="D561">
            <v>20</v>
          </cell>
          <cell r="E561">
            <v>0</v>
          </cell>
          <cell r="F561">
            <v>0</v>
          </cell>
          <cell r="G561">
            <v>0</v>
          </cell>
          <cell r="H561">
            <v>0</v>
          </cell>
          <cell r="I561">
            <v>0</v>
          </cell>
          <cell r="J561">
            <v>0</v>
          </cell>
          <cell r="K561">
            <v>0</v>
          </cell>
          <cell r="L561">
            <v>20</v>
          </cell>
        </row>
        <row r="562">
          <cell r="A562" t="str">
            <v>48061330</v>
          </cell>
          <cell r="B562" t="str">
            <v>ОАО "ПРОИЗВОДСТВЕННОЕ ОБ'ЕДИНЕНИЕ ВОЛЖСКИЙ ТРУБНЫЙ ЗАВОД"</v>
          </cell>
          <cell r="C562">
            <v>0</v>
          </cell>
          <cell r="D562">
            <v>0</v>
          </cell>
          <cell r="E562">
            <v>204</v>
          </cell>
          <cell r="F562">
            <v>0</v>
          </cell>
          <cell r="G562">
            <v>0</v>
          </cell>
          <cell r="H562">
            <v>4025</v>
          </cell>
          <cell r="I562">
            <v>204</v>
          </cell>
          <cell r="J562">
            <v>1662</v>
          </cell>
          <cell r="K562">
            <v>397</v>
          </cell>
          <cell r="L562">
            <v>4025</v>
          </cell>
        </row>
        <row r="563">
          <cell r="A563" t="str">
            <v>48091928</v>
          </cell>
          <cell r="B563" t="str">
            <v>ЗАО " САМАРАКАБЕЛЬ "</v>
          </cell>
          <cell r="C563">
            <v>0</v>
          </cell>
          <cell r="D563">
            <v>1</v>
          </cell>
          <cell r="E563">
            <v>0</v>
          </cell>
          <cell r="F563">
            <v>1</v>
          </cell>
          <cell r="G563">
            <v>9</v>
          </cell>
          <cell r="H563">
            <v>0</v>
          </cell>
          <cell r="I563">
            <v>1</v>
          </cell>
          <cell r="J563">
            <v>0</v>
          </cell>
          <cell r="K563">
            <v>9</v>
          </cell>
        </row>
        <row r="564">
          <cell r="A564" t="str">
            <v>48096363</v>
          </cell>
          <cell r="B564" t="str">
            <v>ООО"АСТРО-ЛИЗИНГ"</v>
          </cell>
          <cell r="C564">
            <v>0</v>
          </cell>
          <cell r="D564">
            <v>8</v>
          </cell>
          <cell r="E564">
            <v>0</v>
          </cell>
          <cell r="F564">
            <v>8</v>
          </cell>
          <cell r="G564">
            <v>0</v>
          </cell>
          <cell r="H564">
            <v>0</v>
          </cell>
          <cell r="I564">
            <v>0</v>
          </cell>
          <cell r="J564">
            <v>8</v>
          </cell>
        </row>
        <row r="565">
          <cell r="A565" t="str">
            <v>48223086</v>
          </cell>
          <cell r="B565" t="str">
            <v>"ПКП ТЕХПРОМ" ООО</v>
          </cell>
          <cell r="C565">
            <v>0</v>
          </cell>
          <cell r="D565">
            <v>0</v>
          </cell>
          <cell r="E565">
            <v>0</v>
          </cell>
          <cell r="F565">
            <v>0</v>
          </cell>
          <cell r="G565">
            <v>0</v>
          </cell>
          <cell r="H565">
            <v>0</v>
          </cell>
          <cell r="I565">
            <v>0</v>
          </cell>
          <cell r="J565">
            <v>0</v>
          </cell>
          <cell r="K565">
            <v>0</v>
          </cell>
        </row>
        <row r="566">
          <cell r="A566" t="str">
            <v>48333159</v>
          </cell>
          <cell r="B566" t="str">
            <v>ЗАО "МЕТАЛЛОПТ"</v>
          </cell>
          <cell r="C566">
            <v>0</v>
          </cell>
          <cell r="D566">
            <v>0</v>
          </cell>
          <cell r="E566">
            <v>0</v>
          </cell>
          <cell r="F566">
            <v>0</v>
          </cell>
          <cell r="G566">
            <v>0</v>
          </cell>
          <cell r="H566">
            <v>0</v>
          </cell>
          <cell r="I566">
            <v>60</v>
          </cell>
          <cell r="J566">
            <v>0</v>
          </cell>
          <cell r="K566">
            <v>138</v>
          </cell>
          <cell r="L566">
            <v>138</v>
          </cell>
        </row>
        <row r="567">
          <cell r="A567" t="str">
            <v>48333165</v>
          </cell>
          <cell r="B567" t="str">
            <v>ЗАО "ЭЛИСТА-СТАЛЬПРОМ"</v>
          </cell>
          <cell r="C567">
            <v>0</v>
          </cell>
          <cell r="D567">
            <v>0</v>
          </cell>
          <cell r="E567">
            <v>60</v>
          </cell>
          <cell r="F567">
            <v>0</v>
          </cell>
          <cell r="G567">
            <v>0</v>
          </cell>
          <cell r="H567">
            <v>0</v>
          </cell>
          <cell r="I567">
            <v>0</v>
          </cell>
          <cell r="J567">
            <v>0</v>
          </cell>
          <cell r="K567">
            <v>0</v>
          </cell>
          <cell r="L567">
            <v>60</v>
          </cell>
        </row>
        <row r="568">
          <cell r="A568" t="str">
            <v>48343850</v>
          </cell>
          <cell r="B568" t="str">
            <v>ОБЩЕСТВО С ОГРАНИЧЕННОЙ ОТВЕТСТВЕННОСТЬЮ "ТАЙПАН"</v>
          </cell>
          <cell r="C568">
            <v>0</v>
          </cell>
          <cell r="D568">
            <v>0</v>
          </cell>
          <cell r="E568">
            <v>0</v>
          </cell>
          <cell r="F568">
            <v>0</v>
          </cell>
          <cell r="G568">
            <v>0</v>
          </cell>
          <cell r="H568">
            <v>0</v>
          </cell>
          <cell r="I568">
            <v>0</v>
          </cell>
          <cell r="J568">
            <v>0</v>
          </cell>
          <cell r="K568">
            <v>0</v>
          </cell>
          <cell r="L568">
            <v>0</v>
          </cell>
        </row>
        <row r="569">
          <cell r="A569" t="str">
            <v>48571054</v>
          </cell>
          <cell r="B569" t="str">
            <v>ООО "ФАНКО"                                                                 3309</v>
          </cell>
          <cell r="C569">
            <v>0</v>
          </cell>
          <cell r="D569">
            <v>200</v>
          </cell>
          <cell r="E569">
            <v>0</v>
          </cell>
          <cell r="F569">
            <v>0</v>
          </cell>
          <cell r="G569">
            <v>0</v>
          </cell>
          <cell r="H569">
            <v>0</v>
          </cell>
          <cell r="I569">
            <v>0</v>
          </cell>
          <cell r="J569">
            <v>0</v>
          </cell>
          <cell r="K569">
            <v>200</v>
          </cell>
        </row>
        <row r="570">
          <cell r="A570" t="str">
            <v>48574644</v>
          </cell>
          <cell r="B570" t="str">
            <v>ООО "УРАЛОПТВНЕШТОРГ"</v>
          </cell>
          <cell r="C570">
            <v>0</v>
          </cell>
          <cell r="D570">
            <v>0</v>
          </cell>
          <cell r="E570">
            <v>43</v>
          </cell>
          <cell r="F570">
            <v>95</v>
          </cell>
          <cell r="G570">
            <v>0</v>
          </cell>
          <cell r="H570">
            <v>0</v>
          </cell>
          <cell r="I570">
            <v>0</v>
          </cell>
          <cell r="J570">
            <v>95</v>
          </cell>
          <cell r="K570">
            <v>43</v>
          </cell>
          <cell r="L570">
            <v>95</v>
          </cell>
        </row>
        <row r="571">
          <cell r="A571" t="str">
            <v>48578062</v>
          </cell>
          <cell r="B571" t="str">
            <v>ООО "СУЗМК-ЭНЕРГО"</v>
          </cell>
          <cell r="C571">
            <v>6</v>
          </cell>
          <cell r="D571">
            <v>6</v>
          </cell>
          <cell r="E571">
            <v>0</v>
          </cell>
          <cell r="F571">
            <v>0</v>
          </cell>
          <cell r="G571">
            <v>0</v>
          </cell>
          <cell r="H571">
            <v>0</v>
          </cell>
          <cell r="I571">
            <v>6</v>
          </cell>
        </row>
        <row r="572">
          <cell r="A572" t="str">
            <v>48586877</v>
          </cell>
          <cell r="B572" t="str">
            <v>ООО "АГРОПРОМ"</v>
          </cell>
          <cell r="C572">
            <v>0</v>
          </cell>
          <cell r="D572">
            <v>100</v>
          </cell>
          <cell r="E572">
            <v>63</v>
          </cell>
          <cell r="F572">
            <v>11</v>
          </cell>
          <cell r="G572">
            <v>100</v>
          </cell>
          <cell r="H572">
            <v>100</v>
          </cell>
          <cell r="I572">
            <v>11</v>
          </cell>
          <cell r="J572">
            <v>63</v>
          </cell>
          <cell r="K572">
            <v>0</v>
          </cell>
          <cell r="L572">
            <v>11</v>
          </cell>
        </row>
        <row r="573">
          <cell r="A573" t="str">
            <v>48805138</v>
          </cell>
          <cell r="B573" t="str">
            <v>ТОО "ФИРМА МИР"                         144007 МОСКОВСКАЯ ОБЛ.,Г.ЭЛЕКТРОСТАЛЬ,</v>
          </cell>
          <cell r="C573">
            <v>0</v>
          </cell>
          <cell r="D573">
            <v>20</v>
          </cell>
          <cell r="E573">
            <v>0</v>
          </cell>
          <cell r="F573">
            <v>20</v>
          </cell>
          <cell r="G573">
            <v>0</v>
          </cell>
          <cell r="H573">
            <v>0</v>
          </cell>
          <cell r="I573">
            <v>0</v>
          </cell>
          <cell r="J573">
            <v>20</v>
          </cell>
        </row>
        <row r="574">
          <cell r="A574" t="str">
            <v>48936780</v>
          </cell>
          <cell r="B574" t="str">
            <v>ООО "ДИА-ГЛОРИЯ"</v>
          </cell>
          <cell r="C574">
            <v>0</v>
          </cell>
          <cell r="D574">
            <v>20</v>
          </cell>
          <cell r="E574">
            <v>0</v>
          </cell>
          <cell r="F574">
            <v>0</v>
          </cell>
          <cell r="G574">
            <v>0</v>
          </cell>
          <cell r="H574">
            <v>0</v>
          </cell>
          <cell r="I574">
            <v>0</v>
          </cell>
          <cell r="J574">
            <v>0</v>
          </cell>
          <cell r="K574">
            <v>20</v>
          </cell>
        </row>
        <row r="575">
          <cell r="A575" t="str">
            <v>48983845</v>
          </cell>
          <cell r="B575" t="str">
            <v>CТPОЙПЛОЩАДКА"ТPАНСПОPТНЫЙ И КОММЕPЧЕСКИЙ ЦЕНТP" *F7833013007</v>
          </cell>
          <cell r="C575">
            <v>0</v>
          </cell>
          <cell r="D575">
            <v>0</v>
          </cell>
          <cell r="E575">
            <v>0</v>
          </cell>
          <cell r="F575">
            <v>0</v>
          </cell>
          <cell r="G575">
            <v>0</v>
          </cell>
          <cell r="H575">
            <v>0</v>
          </cell>
          <cell r="I575">
            <v>0</v>
          </cell>
          <cell r="J575">
            <v>0</v>
          </cell>
          <cell r="K575">
            <v>0</v>
          </cell>
        </row>
        <row r="576">
          <cell r="A576" t="str">
            <v>48993602</v>
          </cell>
          <cell r="B576" t="str">
            <v>ООО"БАЛТИЙСКАЯ ГАВАНЬ"</v>
          </cell>
          <cell r="C576">
            <v>0</v>
          </cell>
          <cell r="D576">
            <v>24</v>
          </cell>
          <cell r="E576">
            <v>0</v>
          </cell>
          <cell r="F576">
            <v>24</v>
          </cell>
          <cell r="G576">
            <v>0</v>
          </cell>
          <cell r="H576">
            <v>0</v>
          </cell>
          <cell r="I576">
            <v>0</v>
          </cell>
          <cell r="J576">
            <v>0</v>
          </cell>
          <cell r="K576">
            <v>0</v>
          </cell>
          <cell r="L576">
            <v>24</v>
          </cell>
        </row>
        <row r="577">
          <cell r="A577" t="str">
            <v>49000810</v>
          </cell>
          <cell r="B577" t="str">
            <v>ООО"МЕТСТАР"</v>
          </cell>
          <cell r="C577">
            <v>0</v>
          </cell>
          <cell r="D577">
            <v>39</v>
          </cell>
          <cell r="E577">
            <v>0</v>
          </cell>
          <cell r="F577">
            <v>39</v>
          </cell>
          <cell r="G577">
            <v>87</v>
          </cell>
          <cell r="H577">
            <v>0</v>
          </cell>
          <cell r="I577">
            <v>0</v>
          </cell>
          <cell r="J577">
            <v>0</v>
          </cell>
          <cell r="K577">
            <v>39</v>
          </cell>
          <cell r="L577">
            <v>87</v>
          </cell>
        </row>
        <row r="578">
          <cell r="A578" t="str">
            <v>49084310</v>
          </cell>
          <cell r="B578" t="str">
            <v>ООО"ТОРГОВЫЙ ДОМ ГЕОИНТЕХ"</v>
          </cell>
          <cell r="C578">
            <v>0</v>
          </cell>
          <cell r="D578">
            <v>50</v>
          </cell>
          <cell r="E578">
            <v>50</v>
          </cell>
          <cell r="F578">
            <v>0</v>
          </cell>
          <cell r="G578">
            <v>50</v>
          </cell>
          <cell r="H578">
            <v>50</v>
          </cell>
          <cell r="I578">
            <v>50</v>
          </cell>
          <cell r="J578">
            <v>126</v>
          </cell>
        </row>
        <row r="579">
          <cell r="A579" t="str">
            <v>49103450</v>
          </cell>
          <cell r="B579" t="str">
            <v>ЗАО"СВЯЗЬИНФОРМКОМПЛЕКТ"</v>
          </cell>
          <cell r="C579">
            <v>0</v>
          </cell>
          <cell r="D579">
            <v>30</v>
          </cell>
          <cell r="E579">
            <v>0</v>
          </cell>
          <cell r="F579">
            <v>30</v>
          </cell>
          <cell r="G579">
            <v>0</v>
          </cell>
          <cell r="H579">
            <v>0</v>
          </cell>
          <cell r="I579">
            <v>0</v>
          </cell>
          <cell r="J579">
            <v>0</v>
          </cell>
          <cell r="K579">
            <v>30</v>
          </cell>
        </row>
        <row r="580">
          <cell r="A580" t="str">
            <v>49358061</v>
          </cell>
          <cell r="B580" t="str">
            <v>ООО "ЛЕРТОН"</v>
          </cell>
          <cell r="C580">
            <v>0</v>
          </cell>
          <cell r="D580">
            <v>66</v>
          </cell>
          <cell r="E580">
            <v>0</v>
          </cell>
          <cell r="F580">
            <v>66</v>
          </cell>
          <cell r="G580">
            <v>0</v>
          </cell>
          <cell r="H580">
            <v>0</v>
          </cell>
          <cell r="I580">
            <v>0</v>
          </cell>
          <cell r="J580">
            <v>0</v>
          </cell>
          <cell r="K580">
            <v>0</v>
          </cell>
          <cell r="L580">
            <v>66</v>
          </cell>
        </row>
        <row r="581">
          <cell r="A581" t="str">
            <v>49538662</v>
          </cell>
          <cell r="B581" t="str">
            <v>ООО "УРАЛПРОМЭКС"                                                           3599</v>
          </cell>
          <cell r="C581">
            <v>0</v>
          </cell>
          <cell r="D581">
            <v>40</v>
          </cell>
          <cell r="E581">
            <v>0</v>
          </cell>
          <cell r="F581">
            <v>40</v>
          </cell>
          <cell r="G581">
            <v>0</v>
          </cell>
          <cell r="H581">
            <v>0</v>
          </cell>
          <cell r="I581">
            <v>0</v>
          </cell>
          <cell r="J581">
            <v>0</v>
          </cell>
          <cell r="K581">
            <v>40</v>
          </cell>
        </row>
        <row r="582">
          <cell r="A582" t="str">
            <v>49551711</v>
          </cell>
          <cell r="B582" t="str">
            <v>ООО "РЭО"(РЕГИОНАЛЬНОЕ ЭКОНОМИЧЕСКОЕ ОБЪЕДИНЕНИЕ)                           3608</v>
          </cell>
          <cell r="C582">
            <v>0</v>
          </cell>
          <cell r="D582">
            <v>55</v>
          </cell>
          <cell r="E582">
            <v>0</v>
          </cell>
          <cell r="F582">
            <v>55</v>
          </cell>
          <cell r="G582">
            <v>0</v>
          </cell>
          <cell r="H582">
            <v>0</v>
          </cell>
          <cell r="I582">
            <v>0</v>
          </cell>
          <cell r="J582">
            <v>0</v>
          </cell>
          <cell r="K582">
            <v>0</v>
          </cell>
          <cell r="L582">
            <v>55</v>
          </cell>
        </row>
        <row r="583">
          <cell r="A583" t="str">
            <v>49728204</v>
          </cell>
          <cell r="B583" t="str">
            <v>ООО"УСПЕХ-98"</v>
          </cell>
          <cell r="C583">
            <v>0</v>
          </cell>
          <cell r="D583">
            <v>0</v>
          </cell>
          <cell r="E583">
            <v>0</v>
          </cell>
          <cell r="F583">
            <v>0</v>
          </cell>
          <cell r="G583">
            <v>0</v>
          </cell>
          <cell r="H583">
            <v>0</v>
          </cell>
          <cell r="I583">
            <v>0</v>
          </cell>
          <cell r="J583">
            <v>0</v>
          </cell>
          <cell r="K583">
            <v>0</v>
          </cell>
        </row>
        <row r="584">
          <cell r="A584" t="str">
            <v>80398672</v>
          </cell>
          <cell r="B584" t="str">
            <v>ВРОНСКИЙ ВИТАЛИЙ ГЕННАДЬЕВИЧ, 692060,</v>
          </cell>
          <cell r="C584">
            <v>0</v>
          </cell>
          <cell r="D584">
            <v>83</v>
          </cell>
          <cell r="E584">
            <v>46</v>
          </cell>
          <cell r="F584">
            <v>0</v>
          </cell>
          <cell r="G584">
            <v>83</v>
          </cell>
          <cell r="H584">
            <v>46</v>
          </cell>
          <cell r="I584">
            <v>0</v>
          </cell>
          <cell r="J584">
            <v>0</v>
          </cell>
          <cell r="K584">
            <v>83</v>
          </cell>
          <cell r="L584">
            <v>46</v>
          </cell>
        </row>
        <row r="585">
          <cell r="A585" t="str">
            <v>80479488</v>
          </cell>
          <cell r="B585" t="str">
            <v>ЛЕМЕШКО ИГОРЬ ВЛАДИМИРОВИЧ</v>
          </cell>
          <cell r="C585">
            <v>0</v>
          </cell>
          <cell r="D585">
            <v>965</v>
          </cell>
          <cell r="E585">
            <v>0</v>
          </cell>
          <cell r="F585">
            <v>965</v>
          </cell>
          <cell r="G585">
            <v>0</v>
          </cell>
          <cell r="H585">
            <v>0</v>
          </cell>
          <cell r="I585">
            <v>0</v>
          </cell>
          <cell r="J585">
            <v>0</v>
          </cell>
          <cell r="K585">
            <v>0</v>
          </cell>
          <cell r="L585">
            <v>965</v>
          </cell>
        </row>
        <row r="586">
          <cell r="A586" t="str">
            <v>80578227</v>
          </cell>
          <cell r="B586" t="str">
            <v>ЧП ФИСЕНКО ПАВЕЛ ВИКТОРОВИЧ</v>
          </cell>
          <cell r="C586">
            <v>19</v>
          </cell>
          <cell r="D586">
            <v>0</v>
          </cell>
          <cell r="E586">
            <v>19</v>
          </cell>
          <cell r="F586">
            <v>0</v>
          </cell>
          <cell r="G586">
            <v>19</v>
          </cell>
          <cell r="H586">
            <v>0</v>
          </cell>
          <cell r="I586">
            <v>0</v>
          </cell>
          <cell r="J586">
            <v>0</v>
          </cell>
          <cell r="K586">
            <v>0</v>
          </cell>
        </row>
        <row r="587">
          <cell r="A587" t="str">
            <v>80578894</v>
          </cell>
          <cell r="B587" t="str">
            <v>ПАВЛЮК СЕРГЕЙ ДМИТРИЕВИЧ</v>
          </cell>
          <cell r="C587">
            <v>36</v>
          </cell>
          <cell r="D587">
            <v>36</v>
          </cell>
          <cell r="E587">
            <v>0</v>
          </cell>
          <cell r="F587">
            <v>0</v>
          </cell>
          <cell r="G587">
            <v>0</v>
          </cell>
          <cell r="H587">
            <v>0</v>
          </cell>
          <cell r="I587">
            <v>0</v>
          </cell>
          <cell r="J587">
            <v>20</v>
          </cell>
        </row>
        <row r="588">
          <cell r="A588" t="str">
            <v>80685934</v>
          </cell>
          <cell r="B588" t="str">
            <v>ЧП КАРАСЕВ А.Н.</v>
          </cell>
          <cell r="C588">
            <v>0</v>
          </cell>
          <cell r="D588">
            <v>0</v>
          </cell>
          <cell r="E588">
            <v>0</v>
          </cell>
          <cell r="F588">
            <v>0</v>
          </cell>
          <cell r="G588">
            <v>0</v>
          </cell>
          <cell r="H588">
            <v>37</v>
          </cell>
          <cell r="I588">
            <v>0</v>
          </cell>
          <cell r="J588">
            <v>37</v>
          </cell>
          <cell r="K588">
            <v>0</v>
          </cell>
          <cell r="L588">
            <v>37</v>
          </cell>
        </row>
        <row r="589">
          <cell r="A589" t="str">
            <v>81629599</v>
          </cell>
          <cell r="B589" t="str">
            <v>ПРЕД-ЛЬ ДАНИЛЬЧЕНКО ВИТАЛИЙ ГРИГОРЬЕВИЧ СВ-ВО N31 ОТ06.03.96 ВЫДАНО КОКСОВСКОЙ А</v>
          </cell>
          <cell r="C589">
            <v>0</v>
          </cell>
          <cell r="D589">
            <v>0</v>
          </cell>
          <cell r="E589">
            <v>15</v>
          </cell>
          <cell r="F589">
            <v>0</v>
          </cell>
          <cell r="G589">
            <v>0</v>
          </cell>
          <cell r="H589">
            <v>15</v>
          </cell>
        </row>
        <row r="590">
          <cell r="A590" t="str">
            <v>81742798</v>
          </cell>
          <cell r="B590" t="str">
            <v>ПРЕДПРИНИМАТЕЛЬ ТАДЕР И.З.</v>
          </cell>
          <cell r="C590">
            <v>0</v>
          </cell>
          <cell r="D590">
            <v>0</v>
          </cell>
          <cell r="E590">
            <v>0</v>
          </cell>
          <cell r="F590">
            <v>0</v>
          </cell>
          <cell r="G590">
            <v>0</v>
          </cell>
          <cell r="H590">
            <v>0</v>
          </cell>
          <cell r="I590">
            <v>12</v>
          </cell>
          <cell r="J590">
            <v>0</v>
          </cell>
          <cell r="K590">
            <v>0</v>
          </cell>
          <cell r="L590">
            <v>12</v>
          </cell>
        </row>
        <row r="591">
          <cell r="A591" t="str">
            <v>82628700</v>
          </cell>
          <cell r="B591" t="str">
            <v>БАРТЕНЬЕВА ЕЛЕНА ВЛАДИМИРОВНА</v>
          </cell>
          <cell r="C591">
            <v>0</v>
          </cell>
          <cell r="D591">
            <v>18</v>
          </cell>
          <cell r="E591">
            <v>0</v>
          </cell>
          <cell r="F591">
            <v>18</v>
          </cell>
          <cell r="G591">
            <v>0</v>
          </cell>
          <cell r="H591">
            <v>0</v>
          </cell>
          <cell r="I591">
            <v>0</v>
          </cell>
          <cell r="J591">
            <v>0</v>
          </cell>
          <cell r="K591">
            <v>0</v>
          </cell>
          <cell r="L591">
            <v>18</v>
          </cell>
        </row>
        <row r="592">
          <cell r="A592" t="str">
            <v>82816808</v>
          </cell>
          <cell r="B592" t="str">
            <v>СОЛОВЬЕВ Н.К.ЧАСТ.ПРЕДПРИН.С-ВО И №2963</v>
          </cell>
          <cell r="C592">
            <v>0</v>
          </cell>
          <cell r="D592">
            <v>7</v>
          </cell>
          <cell r="E592">
            <v>0</v>
          </cell>
          <cell r="F592">
            <v>7</v>
          </cell>
          <cell r="G592">
            <v>0</v>
          </cell>
          <cell r="H592">
            <v>0</v>
          </cell>
          <cell r="I592">
            <v>0</v>
          </cell>
          <cell r="J592">
            <v>0</v>
          </cell>
          <cell r="K592">
            <v>0</v>
          </cell>
          <cell r="L592">
            <v>7</v>
          </cell>
        </row>
        <row r="593">
          <cell r="A593" t="str">
            <v>84329975</v>
          </cell>
          <cell r="B593" t="str">
            <v>ГУДЫКОВА ГАЛЬЯ АЙПЕРГЕНОВНА-ИНДИВИДУАЛЬНЫЙ ПРЕДПРИНИМАТЕЛЬ</v>
          </cell>
          <cell r="C593">
            <v>1</v>
          </cell>
          <cell r="D593">
            <v>4</v>
          </cell>
          <cell r="E593">
            <v>1</v>
          </cell>
          <cell r="F593">
            <v>2</v>
          </cell>
          <cell r="G593">
            <v>0</v>
          </cell>
          <cell r="H593">
            <v>0</v>
          </cell>
          <cell r="I593">
            <v>1</v>
          </cell>
          <cell r="J593">
            <v>0</v>
          </cell>
        </row>
        <row r="594">
          <cell r="A594" t="str">
            <v>84583018</v>
          </cell>
          <cell r="B594" t="str">
            <v>ИНДИВИДУАЛЬНЫЙ ПРЕДПРИНИМАТЕЛЬ БРИСКИН ВАЛЕРИЙ МОИСЕЕВИЧ</v>
          </cell>
          <cell r="C594">
            <v>0</v>
          </cell>
          <cell r="D594">
            <v>0</v>
          </cell>
          <cell r="E594">
            <v>0</v>
          </cell>
          <cell r="F594">
            <v>0</v>
          </cell>
        </row>
        <row r="595">
          <cell r="A595" t="str">
            <v>84714265</v>
          </cell>
          <cell r="B595" t="str">
            <v>КОНДРАТОВ СЕРГЕЙ ВАЛЕРЬЕВИЧ П-Т XI-ТО 632094 ОТ 09.01.87 СЛАВГ.ГОВД,СВ-ВО №3098</v>
          </cell>
          <cell r="C595">
            <v>0</v>
          </cell>
          <cell r="D595">
            <v>0</v>
          </cell>
          <cell r="E595">
            <v>10</v>
          </cell>
          <cell r="F595">
            <v>43</v>
          </cell>
          <cell r="G595">
            <v>10</v>
          </cell>
          <cell r="H595">
            <v>0</v>
          </cell>
          <cell r="I595">
            <v>0</v>
          </cell>
          <cell r="J595">
            <v>0</v>
          </cell>
          <cell r="K595">
            <v>43</v>
          </cell>
          <cell r="L595">
            <v>10</v>
          </cell>
        </row>
        <row r="596">
          <cell r="A596" t="str">
            <v>84719245</v>
          </cell>
          <cell r="B596" t="str">
            <v>КАЛИМУЛЛИН РАЛИФ РАЛИФФОВИЧ,СВ.ПРЕДПРИН.№ 8870</v>
          </cell>
          <cell r="C596">
            <v>0</v>
          </cell>
          <cell r="D596">
            <v>26</v>
          </cell>
          <cell r="E596">
            <v>0</v>
          </cell>
          <cell r="F596">
            <v>0</v>
          </cell>
          <cell r="G596">
            <v>0</v>
          </cell>
          <cell r="H596">
            <v>0</v>
          </cell>
          <cell r="I596">
            <v>0</v>
          </cell>
          <cell r="J596">
            <v>26</v>
          </cell>
        </row>
        <row r="597">
          <cell r="A597" t="str">
            <v>84766256</v>
          </cell>
          <cell r="B597" t="str">
            <v>ИП АЗОВ АРСЕН ЗАЛИКОЕВИЧ</v>
          </cell>
          <cell r="C597">
            <v>0</v>
          </cell>
          <cell r="D597">
            <v>70</v>
          </cell>
          <cell r="E597">
            <v>70</v>
          </cell>
          <cell r="F597">
            <v>0</v>
          </cell>
          <cell r="G597">
            <v>70</v>
          </cell>
          <cell r="H597">
            <v>70</v>
          </cell>
          <cell r="I597">
            <v>0</v>
          </cell>
          <cell r="J597">
            <v>0</v>
          </cell>
          <cell r="K597">
            <v>70</v>
          </cell>
          <cell r="L597">
            <v>70</v>
          </cell>
        </row>
        <row r="598">
          <cell r="A598" t="str">
            <v>84953946</v>
          </cell>
          <cell r="B598" t="str">
            <v>ЧП ФОКИН ВЯЧЕСЛАВ НИКОЛАЕВИЧ</v>
          </cell>
          <cell r="C598">
            <v>0</v>
          </cell>
          <cell r="D598">
            <v>0</v>
          </cell>
          <cell r="E598">
            <v>0</v>
          </cell>
          <cell r="F598">
            <v>0</v>
          </cell>
          <cell r="G598">
            <v>0</v>
          </cell>
          <cell r="H598">
            <v>44</v>
          </cell>
          <cell r="I598">
            <v>0</v>
          </cell>
          <cell r="J598">
            <v>0</v>
          </cell>
          <cell r="K598">
            <v>0</v>
          </cell>
          <cell r="L598">
            <v>44</v>
          </cell>
        </row>
        <row r="599">
          <cell r="A599" t="str">
            <v>85154549</v>
          </cell>
          <cell r="B599" t="str">
            <v>ЧП БАРЫШЕВ МИХАИЛ ЮРЬЕВИЧ</v>
          </cell>
          <cell r="C599">
            <v>27</v>
          </cell>
          <cell r="D599">
            <v>0</v>
          </cell>
          <cell r="E599">
            <v>0</v>
          </cell>
          <cell r="F599">
            <v>0</v>
          </cell>
          <cell r="G599">
            <v>0</v>
          </cell>
          <cell r="H599">
            <v>0</v>
          </cell>
          <cell r="I599">
            <v>0</v>
          </cell>
        </row>
        <row r="600">
          <cell r="A600" t="str">
            <v>85155342</v>
          </cell>
          <cell r="B600" t="str">
            <v>"ПБОЮЛ СМОЛИН Ю.А."</v>
          </cell>
          <cell r="C600">
            <v>120</v>
          </cell>
          <cell r="D600">
            <v>0</v>
          </cell>
          <cell r="E600">
            <v>0</v>
          </cell>
          <cell r="F600">
            <v>0</v>
          </cell>
          <cell r="G600">
            <v>0</v>
          </cell>
        </row>
        <row r="601">
          <cell r="A601" t="str">
            <v>85164631</v>
          </cell>
          <cell r="B601" t="str">
            <v>ПБОЮЛ АДАМЯН Ю.У.</v>
          </cell>
          <cell r="C601">
            <v>15</v>
          </cell>
          <cell r="D601">
            <v>0</v>
          </cell>
          <cell r="E601">
            <v>15</v>
          </cell>
          <cell r="F601">
            <v>0</v>
          </cell>
          <cell r="G601">
            <v>0</v>
          </cell>
          <cell r="H601">
            <v>15</v>
          </cell>
          <cell r="I601">
            <v>0</v>
          </cell>
        </row>
        <row r="602">
          <cell r="A602" t="str">
            <v>86142726</v>
          </cell>
          <cell r="B602" t="str">
            <v>Ч.П.ВЫСОЦКИЙ НИКОЛАЙ ГРИГОРЬЕВИЧ П-Т I-МД N 646983 КЛИМОВСКИМ РОВД БРЯНСКАЯ ОБЛ.</v>
          </cell>
          <cell r="C602">
            <v>0</v>
          </cell>
          <cell r="D602">
            <v>0</v>
          </cell>
          <cell r="E602">
            <v>0</v>
          </cell>
          <cell r="F602">
            <v>0</v>
          </cell>
          <cell r="G602">
            <v>0</v>
          </cell>
          <cell r="H602">
            <v>0</v>
          </cell>
          <cell r="I602">
            <v>0</v>
          </cell>
        </row>
        <row r="603">
          <cell r="A603" t="str">
            <v>86395864</v>
          </cell>
          <cell r="B603" t="str">
            <v>ИЧП ГЕРАСИМОВ ВЯЧЕСЛАВ ПЕТРОВИЧ         СВ.478 ОТ 18.01.95Г. ПАСП.VII-ЖТ 633962</v>
          </cell>
          <cell r="C603">
            <v>0</v>
          </cell>
          <cell r="D603">
            <v>0</v>
          </cell>
          <cell r="E603">
            <v>0</v>
          </cell>
          <cell r="F603">
            <v>0</v>
          </cell>
          <cell r="G603">
            <v>0</v>
          </cell>
          <cell r="H603">
            <v>0</v>
          </cell>
          <cell r="I603">
            <v>0</v>
          </cell>
          <cell r="J603">
            <v>0</v>
          </cell>
        </row>
        <row r="604">
          <cell r="A604" t="str">
            <v>87045161</v>
          </cell>
          <cell r="B604" t="str">
            <v>АЛЕШИН РОМАН ВИКТОРОВИЧ</v>
          </cell>
          <cell r="C604">
            <v>12</v>
          </cell>
          <cell r="D604">
            <v>0</v>
          </cell>
          <cell r="E604">
            <v>12</v>
          </cell>
          <cell r="F604">
            <v>0</v>
          </cell>
          <cell r="G604">
            <v>12</v>
          </cell>
          <cell r="H604">
            <v>0</v>
          </cell>
          <cell r="I604">
            <v>0</v>
          </cell>
        </row>
        <row r="605">
          <cell r="A605" t="str">
            <v>87101474</v>
          </cell>
          <cell r="B605" t="str">
            <v>БАЙКОВ АХАТ АСГАТОВИЧ</v>
          </cell>
          <cell r="C605">
            <v>0</v>
          </cell>
          <cell r="D605">
            <v>0</v>
          </cell>
          <cell r="E605">
            <v>0</v>
          </cell>
          <cell r="F605">
            <v>0</v>
          </cell>
          <cell r="G605">
            <v>0</v>
          </cell>
        </row>
        <row r="606">
          <cell r="A606" t="str">
            <v>87293410</v>
          </cell>
          <cell r="B606" t="str">
            <v>АБРАМОВ Г.И. ПАСПОРТ 18 97 019741</v>
          </cell>
          <cell r="C606">
            <v>31</v>
          </cell>
          <cell r="D606">
            <v>16</v>
          </cell>
          <cell r="E606">
            <v>36</v>
          </cell>
          <cell r="F606">
            <v>31</v>
          </cell>
          <cell r="G606">
            <v>16</v>
          </cell>
          <cell r="H606">
            <v>31</v>
          </cell>
          <cell r="I606">
            <v>16</v>
          </cell>
          <cell r="J606">
            <v>0</v>
          </cell>
          <cell r="K606">
            <v>0</v>
          </cell>
          <cell r="L606">
            <v>36</v>
          </cell>
        </row>
        <row r="607">
          <cell r="A607" t="str">
            <v>88344032</v>
          </cell>
          <cell r="B607" t="str">
            <v>СОЛОМИН ГЕННАДИЙ ГЕННАДЬЕВИЧ</v>
          </cell>
          <cell r="C607">
            <v>0</v>
          </cell>
          <cell r="D607">
            <v>0</v>
          </cell>
          <cell r="E607">
            <v>0</v>
          </cell>
          <cell r="F607">
            <v>0</v>
          </cell>
          <cell r="G607">
            <v>0</v>
          </cell>
          <cell r="H607">
            <v>0</v>
          </cell>
          <cell r="I607">
            <v>0</v>
          </cell>
          <cell r="J607">
            <v>0</v>
          </cell>
          <cell r="K607">
            <v>0</v>
          </cell>
          <cell r="L607">
            <v>7</v>
          </cell>
        </row>
        <row r="608">
          <cell r="A608" t="str">
            <v>А0054840</v>
          </cell>
          <cell r="B608" t="str">
            <v>ПР-ВО А/К ДЕЛЬТА ЭР ЛАЙНЗ</v>
          </cell>
          <cell r="C608">
            <v>0</v>
          </cell>
          <cell r="D608">
            <v>0</v>
          </cell>
          <cell r="E608">
            <v>0</v>
          </cell>
          <cell r="F608">
            <v>0</v>
          </cell>
          <cell r="G608">
            <v>0</v>
          </cell>
          <cell r="H608">
            <v>0</v>
          </cell>
          <cell r="I608">
            <v>0</v>
          </cell>
          <cell r="J608">
            <v>0</v>
          </cell>
          <cell r="K608">
            <v>0</v>
          </cell>
          <cell r="L608">
            <v>0</v>
          </cell>
        </row>
      </sheetData>
      <sheetData sheetId="7" refreshError="1">
        <row r="1">
          <cell r="A1" t="str">
            <v>крупнейшие экспортеры за N мес 97</v>
          </cell>
          <cell r="B1" t="str">
            <v>First_G022</v>
          </cell>
          <cell r="C1" t="str">
            <v>7304</v>
          </cell>
          <cell r="D1" t="str">
            <v>7305</v>
          </cell>
          <cell r="E1" t="str">
            <v>7306</v>
          </cell>
        </row>
        <row r="2">
          <cell r="A2" t="str">
            <v>00186654</v>
          </cell>
          <cell r="B2" t="str">
            <v xml:space="preserve"> ЛЯХОВ СЕРГЕЙ ВЛАДИМИРОВИЧ ПАС. 1-ФЛ 725326</v>
          </cell>
          <cell r="C2">
            <v>56</v>
          </cell>
          <cell r="D2">
            <v>20223</v>
          </cell>
          <cell r="E2">
            <v>62</v>
          </cell>
        </row>
        <row r="3">
          <cell r="A3" t="str">
            <v>00000000</v>
          </cell>
          <cell r="B3" t="str">
            <v>ООО "НОБ ЛТД"</v>
          </cell>
          <cell r="C3">
            <v>337</v>
          </cell>
          <cell r="D3">
            <v>61</v>
          </cell>
          <cell r="E3">
            <v>61</v>
          </cell>
        </row>
        <row r="4">
          <cell r="A4" t="str">
            <v>00000001</v>
          </cell>
          <cell r="B4" t="str">
            <v xml:space="preserve"> ПИНЕГИН ЮРИЙ АЛЕКСАНДРОВИЧ ПАС.N 1990836</v>
          </cell>
          <cell r="C4">
            <v>592</v>
          </cell>
          <cell r="D4">
            <v>136</v>
          </cell>
          <cell r="E4">
            <v>279</v>
          </cell>
        </row>
        <row r="5">
          <cell r="A5" t="str">
            <v>00001293</v>
          </cell>
          <cell r="B5" t="str">
            <v>АО "КОНЦЕРН СТРОЙИНСТРУМЕНТ"</v>
          </cell>
          <cell r="C5">
            <v>12</v>
          </cell>
          <cell r="D5">
            <v>7067</v>
          </cell>
          <cell r="E5">
            <v>7067</v>
          </cell>
        </row>
        <row r="6">
          <cell r="A6" t="str">
            <v>00105710</v>
          </cell>
          <cell r="B6" t="str">
            <v>ОАО"НОВОСИБИРСКЭНЕРГО"</v>
          </cell>
          <cell r="C6">
            <v>14702</v>
          </cell>
          <cell r="D6">
            <v>0</v>
          </cell>
          <cell r="E6">
            <v>0</v>
          </cell>
        </row>
        <row r="7">
          <cell r="A7" t="str">
            <v>00110833</v>
          </cell>
          <cell r="B7" t="str">
            <v>ОАО "УРАЛЭНЕРГОРЕМОНТ"                                                      1322</v>
          </cell>
          <cell r="C7">
            <v>216</v>
          </cell>
          <cell r="D7">
            <v>345</v>
          </cell>
          <cell r="E7">
            <v>2334</v>
          </cell>
        </row>
        <row r="8">
          <cell r="A8" t="str">
            <v>00117794</v>
          </cell>
          <cell r="B8" t="str">
            <v>АО "ТРЕСТ ГИДРОМОНТАЖ"</v>
          </cell>
          <cell r="C8">
            <v>18</v>
          </cell>
          <cell r="D8">
            <v>18</v>
          </cell>
          <cell r="E8">
            <v>255</v>
          </cell>
        </row>
        <row r="9">
          <cell r="A9" t="str">
            <v>00120649</v>
          </cell>
          <cell r="B9" t="str">
            <v>АОЗТ "ПУСКОНАЛАДОЧНОЕ УПРАВЛЕНИЕ СЕВЗАПЭНЕРГОМОНТАЖ"</v>
          </cell>
          <cell r="C9">
            <v>113</v>
          </cell>
          <cell r="D9">
            <v>10</v>
          </cell>
          <cell r="E9">
            <v>10</v>
          </cell>
        </row>
        <row r="10">
          <cell r="A10" t="str">
            <v>00121293</v>
          </cell>
          <cell r="B10" t="str">
            <v>БЕЛОЯРСКОЕ МОНТАЖНОЕ УПРАВЛЕНИЕ АОЗТ "ТРЕСТ|УРАЛЭНЕРГОМОНТАЖ"</v>
          </cell>
          <cell r="C10">
            <v>6177</v>
          </cell>
          <cell r="D10">
            <v>20</v>
          </cell>
          <cell r="E10">
            <v>0</v>
          </cell>
        </row>
        <row r="11">
          <cell r="A11" t="str">
            <v>00121413</v>
          </cell>
          <cell r="B11" t="str">
            <v>АООТ "МОСЭНЕРГОМОНТАЖ"</v>
          </cell>
          <cell r="C11">
            <v>5</v>
          </cell>
          <cell r="D11">
            <v>353</v>
          </cell>
          <cell r="E11">
            <v>353</v>
          </cell>
        </row>
        <row r="12">
          <cell r="A12" t="str">
            <v>00135964</v>
          </cell>
          <cell r="B12" t="str">
            <v>АООТ ОПЫТНЫЙ ЗАВОД "ЭЛЕКТРОН"</v>
          </cell>
          <cell r="C12">
            <v>3163</v>
          </cell>
          <cell r="D12">
            <v>55</v>
          </cell>
          <cell r="E12">
            <v>55</v>
          </cell>
        </row>
        <row r="13">
          <cell r="A13" t="str">
            <v>00136171</v>
          </cell>
          <cell r="B13" t="str">
            <v>ОАО "РОСНЕФТЬ-КРАСНОДАРНЕФТЕГАЗ"</v>
          </cell>
          <cell r="C13">
            <v>152</v>
          </cell>
          <cell r="D13">
            <v>2543</v>
          </cell>
          <cell r="E13">
            <v>2543</v>
          </cell>
        </row>
        <row r="14">
          <cell r="A14" t="str">
            <v>00149245</v>
          </cell>
          <cell r="B14" t="str">
            <v>"КУРСКРЕЗИНОТЕХНИКА"-АО ЗАКРЫТОГО ТИПА</v>
          </cell>
          <cell r="C14">
            <v>113</v>
          </cell>
          <cell r="D14">
            <v>851</v>
          </cell>
          <cell r="E14">
            <v>493</v>
          </cell>
        </row>
        <row r="15">
          <cell r="A15" t="str">
            <v>00149386</v>
          </cell>
          <cell r="B15" t="str">
            <v>ОАО "УРАЛ АТИ"</v>
          </cell>
          <cell r="C15">
            <v>35</v>
          </cell>
          <cell r="D15">
            <v>333</v>
          </cell>
          <cell r="E15">
            <v>347</v>
          </cell>
        </row>
        <row r="16">
          <cell r="A16" t="str">
            <v>00153229</v>
          </cell>
          <cell r="B16" t="str">
            <v>АО "ГАЗСТРОЙДЕТАЛЬ"</v>
          </cell>
          <cell r="C16">
            <v>4</v>
          </cell>
          <cell r="D16">
            <v>1401</v>
          </cell>
          <cell r="E16">
            <v>1401</v>
          </cell>
        </row>
        <row r="17">
          <cell r="A17" t="str">
            <v>00155406</v>
          </cell>
          <cell r="B17" t="str">
            <v>ПМК-5 "СПЕЦГАЗРЕМСТРОЙ"</v>
          </cell>
          <cell r="C17">
            <v>19</v>
          </cell>
          <cell r="D17">
            <v>19</v>
          </cell>
          <cell r="E17">
            <v>19</v>
          </cell>
        </row>
        <row r="18">
          <cell r="A18" t="str">
            <v>00158149</v>
          </cell>
          <cell r="B18" t="str">
            <v>БПТО И К П"ОРЕНБУРГГАЗПРОМ"</v>
          </cell>
          <cell r="C18">
            <v>0</v>
          </cell>
          <cell r="D18">
            <v>132</v>
          </cell>
          <cell r="E18">
            <v>71</v>
          </cell>
        </row>
        <row r="19">
          <cell r="A19" t="str">
            <v>00159261</v>
          </cell>
          <cell r="B19" t="str">
            <v>Ф-Л АООТ"ВАХРУШЕВУГОЛЬ",ШАХТОУПР.-Е "ЕГОРШИНСКОЕ"</v>
          </cell>
          <cell r="C19">
            <v>67</v>
          </cell>
          <cell r="D19">
            <v>135</v>
          </cell>
          <cell r="E19">
            <v>96</v>
          </cell>
        </row>
        <row r="20">
          <cell r="A20" t="str">
            <v>00163127</v>
          </cell>
          <cell r="B20" t="str">
            <v>БАЗА УМТС АООТ "ЛЕНИНСКУГОЛЬ"</v>
          </cell>
          <cell r="C20">
            <v>12</v>
          </cell>
          <cell r="D20">
            <v>12</v>
          </cell>
          <cell r="E20">
            <v>12</v>
          </cell>
        </row>
        <row r="21">
          <cell r="A21" t="str">
            <v>00172511</v>
          </cell>
          <cell r="B21" t="str">
            <v>АО ПТП "РЕЗОНАНС"                                                           0113</v>
          </cell>
          <cell r="C21">
            <v>75</v>
          </cell>
          <cell r="D21">
            <v>136</v>
          </cell>
          <cell r="E21">
            <v>334</v>
          </cell>
        </row>
        <row r="22">
          <cell r="A22" t="str">
            <v>00186217</v>
          </cell>
          <cell r="B22" t="str">
            <v>АО "СЕВЕРСТАЛЬ"</v>
          </cell>
          <cell r="C22">
            <v>1205</v>
          </cell>
          <cell r="D22">
            <v>34811</v>
          </cell>
          <cell r="E22">
            <v>34811</v>
          </cell>
        </row>
        <row r="23">
          <cell r="A23" t="str">
            <v>00186246</v>
          </cell>
          <cell r="B23" t="str">
            <v>АООТ "НОСТА"</v>
          </cell>
          <cell r="C23">
            <v>127</v>
          </cell>
          <cell r="D23">
            <v>1128</v>
          </cell>
          <cell r="E23">
            <v>40</v>
          </cell>
        </row>
        <row r="24">
          <cell r="A24" t="str">
            <v>00186424</v>
          </cell>
          <cell r="B24" t="str">
            <v>АО "МАГНИТОГОPСКИЙ МЕТ.КОМБИНАТ"</v>
          </cell>
          <cell r="C24">
            <v>2442</v>
          </cell>
          <cell r="D24">
            <v>2442</v>
          </cell>
          <cell r="E24">
            <v>2442</v>
          </cell>
        </row>
        <row r="25">
          <cell r="A25" t="str">
            <v>00186465</v>
          </cell>
          <cell r="B25" t="str">
            <v>ОАО "МЕЧЕЛ"</v>
          </cell>
          <cell r="C25">
            <v>1000</v>
          </cell>
          <cell r="D25">
            <v>9</v>
          </cell>
          <cell r="E25">
            <v>9</v>
          </cell>
        </row>
        <row r="26">
          <cell r="A26" t="str">
            <v>00186565</v>
          </cell>
          <cell r="B26" t="str">
            <v>АООТ "ВЭСТ-МД"</v>
          </cell>
          <cell r="C26">
            <v>1000</v>
          </cell>
          <cell r="D26">
            <v>159</v>
          </cell>
          <cell r="E26">
            <v>159</v>
          </cell>
        </row>
        <row r="27">
          <cell r="A27" t="str">
            <v>00186571</v>
          </cell>
          <cell r="B27" t="str">
            <v>АООТ "ВОЛЖСКИЙ ТРУБНЫЙ ЗАВОД"</v>
          </cell>
          <cell r="C27">
            <v>15544</v>
          </cell>
          <cell r="D27">
            <v>345</v>
          </cell>
          <cell r="E27">
            <v>2334</v>
          </cell>
        </row>
        <row r="28">
          <cell r="A28" t="str">
            <v>00186602</v>
          </cell>
          <cell r="B28" t="str">
            <v>ОАО "ТАГАНРОГСКИЙ МЕТАЛЛУРГИЧЕСКИЙ З-Д"</v>
          </cell>
          <cell r="C28">
            <v>14413</v>
          </cell>
          <cell r="D28">
            <v>7323</v>
          </cell>
          <cell r="E28">
            <v>7323</v>
          </cell>
        </row>
        <row r="29">
          <cell r="A29" t="str">
            <v>00186619</v>
          </cell>
          <cell r="B29" t="str">
            <v>АО"ПЕРВОУРАЛЬСКИЙ НОВОТРУБНЫЙ ЗА-</v>
          </cell>
          <cell r="C29">
            <v>26189</v>
          </cell>
          <cell r="D29">
            <v>2499</v>
          </cell>
          <cell r="E29">
            <v>2499</v>
          </cell>
        </row>
        <row r="30">
          <cell r="A30" t="str">
            <v>00186625</v>
          </cell>
          <cell r="B30" t="str">
            <v>АО СЕВЕРСКИЙ ТРУБНЫЙ ЗАВОД</v>
          </cell>
          <cell r="C30">
            <v>15815</v>
          </cell>
          <cell r="D30">
            <v>6446</v>
          </cell>
          <cell r="E30">
            <v>6446</v>
          </cell>
        </row>
        <row r="31">
          <cell r="A31" t="str">
            <v>00186631</v>
          </cell>
          <cell r="B31" t="str">
            <v>АООТ"СИНАРСКИЙ ТРУБНЫЙ ЗАВОД"</v>
          </cell>
          <cell r="C31">
            <v>6570</v>
          </cell>
          <cell r="D31">
            <v>10</v>
          </cell>
          <cell r="E31">
            <v>10</v>
          </cell>
        </row>
        <row r="32">
          <cell r="A32" t="str">
            <v>00186654</v>
          </cell>
          <cell r="B32" t="str">
            <v>АО ОТ "ЧЕЛЯБИНСКИЙ ТРУБОПРОКАТНЫЙ ЗАВОД"</v>
          </cell>
          <cell r="C32">
            <v>15722</v>
          </cell>
          <cell r="D32">
            <v>20026</v>
          </cell>
          <cell r="E32">
            <v>1918</v>
          </cell>
        </row>
        <row r="33">
          <cell r="A33" t="str">
            <v>00186849</v>
          </cell>
          <cell r="B33" t="str">
            <v>"МИХАЙЛОВСКИЙ ГОК"-АО ОТКРЫТОГО ТИПА</v>
          </cell>
          <cell r="C33">
            <v>0</v>
          </cell>
          <cell r="D33">
            <v>1</v>
          </cell>
          <cell r="E33">
            <v>1</v>
          </cell>
        </row>
        <row r="34">
          <cell r="A34" t="str">
            <v>00188110</v>
          </cell>
          <cell r="B34" t="str">
            <v>АООТ "АЛТАЙ-КОКС"</v>
          </cell>
          <cell r="C34">
            <v>8</v>
          </cell>
          <cell r="D34">
            <v>490</v>
          </cell>
          <cell r="E34">
            <v>490</v>
          </cell>
        </row>
        <row r="35">
          <cell r="A35" t="str">
            <v>00194470</v>
          </cell>
          <cell r="B35" t="str">
            <v>УЧАЛИНСКИЙ ГОРНООБОГАТИТЕЛЬНЫЙ КОМБИНАТ</v>
          </cell>
          <cell r="C35">
            <v>25</v>
          </cell>
          <cell r="D35">
            <v>496</v>
          </cell>
          <cell r="E35">
            <v>496</v>
          </cell>
        </row>
        <row r="36">
          <cell r="A36" t="str">
            <v>00194547</v>
          </cell>
          <cell r="B36" t="str">
            <v>ОАО "ЮЖНО-УРАЛЬСКИЙ НИКЕЛЕВЫЙ КОМБИНАТ"</v>
          </cell>
          <cell r="C36">
            <v>5</v>
          </cell>
          <cell r="D36">
            <v>5</v>
          </cell>
          <cell r="E36">
            <v>5</v>
          </cell>
        </row>
        <row r="37">
          <cell r="A37" t="str">
            <v>00196196</v>
          </cell>
          <cell r="B37" t="str">
            <v>ОАО "ЧЭЗ"</v>
          </cell>
          <cell r="C37">
            <v>272</v>
          </cell>
          <cell r="D37">
            <v>1</v>
          </cell>
          <cell r="E37">
            <v>0</v>
          </cell>
        </row>
        <row r="38">
          <cell r="A38" t="str">
            <v>00204760</v>
          </cell>
          <cell r="B38" t="str">
            <v>ОАО "УРАЛЬСКИЙ ЗАВОД ТЕХНИЧЕСКИХ ГАЗОВ" *6659010266</v>
          </cell>
          <cell r="C38">
            <v>50</v>
          </cell>
          <cell r="D38">
            <v>482</v>
          </cell>
          <cell r="E38">
            <v>482</v>
          </cell>
        </row>
        <row r="39">
          <cell r="A39" t="str">
            <v>00210654</v>
          </cell>
          <cell r="B39" t="str">
            <v>АО "ТУРБОМОТОРНЫЙ ЗАВОД"                                                    0705</v>
          </cell>
          <cell r="C39">
            <v>0</v>
          </cell>
          <cell r="D39">
            <v>478</v>
          </cell>
          <cell r="E39">
            <v>478</v>
          </cell>
        </row>
        <row r="40">
          <cell r="A40" t="str">
            <v>00210766</v>
          </cell>
          <cell r="B40" t="str">
            <v>АО БМЗ</v>
          </cell>
          <cell r="C40">
            <v>0</v>
          </cell>
          <cell r="D40">
            <v>444</v>
          </cell>
          <cell r="E40">
            <v>444</v>
          </cell>
        </row>
        <row r="41">
          <cell r="A41" t="str">
            <v>00210921</v>
          </cell>
          <cell r="B41" t="str">
            <v>АООТ ЗАВОД "ДАЛЬДИЗЕЛЬ"</v>
          </cell>
          <cell r="C41">
            <v>424</v>
          </cell>
          <cell r="D41">
            <v>0</v>
          </cell>
          <cell r="E41">
            <v>0</v>
          </cell>
        </row>
        <row r="42">
          <cell r="A42" t="str">
            <v>00211300</v>
          </cell>
          <cell r="B42" t="str">
            <v>АО ПОЛЕВСКОЙ МАШЗАВОД</v>
          </cell>
          <cell r="C42">
            <v>89</v>
          </cell>
          <cell r="D42">
            <v>0</v>
          </cell>
          <cell r="E42">
            <v>0</v>
          </cell>
        </row>
        <row r="43">
          <cell r="A43" t="str">
            <v>00217544</v>
          </cell>
          <cell r="B43" t="str">
            <v>ЗАО "МАШИНОСТРОИТЕЛЬНЫЙ ЗАВОД ИМ.ВОРОВСКОГО"</v>
          </cell>
          <cell r="C43">
            <v>7</v>
          </cell>
          <cell r="D43">
            <v>61</v>
          </cell>
          <cell r="E43">
            <v>61</v>
          </cell>
        </row>
        <row r="44">
          <cell r="A44" t="str">
            <v>00217610</v>
          </cell>
          <cell r="B44" t="str">
            <v>АООТ "ВОЛГОГРАДНЕФТЕМАШ"</v>
          </cell>
          <cell r="C44">
            <v>5</v>
          </cell>
          <cell r="D44">
            <v>10</v>
          </cell>
          <cell r="E44">
            <v>10</v>
          </cell>
        </row>
        <row r="45">
          <cell r="A45" t="str">
            <v>00226253</v>
          </cell>
          <cell r="B45" t="str">
            <v>АКЦИОНЕPНОЕ ОБЩЕСТВО "ТЕПЛОПPИБОP"</v>
          </cell>
          <cell r="C45">
            <v>5</v>
          </cell>
          <cell r="D45">
            <v>68</v>
          </cell>
          <cell r="E45">
            <v>68</v>
          </cell>
        </row>
        <row r="46">
          <cell r="A46" t="str">
            <v>00231515</v>
          </cell>
          <cell r="B46" t="str">
            <v>АО КАМАЗ КУЗН З-Д</v>
          </cell>
          <cell r="C46">
            <v>0</v>
          </cell>
          <cell r="D46">
            <v>320</v>
          </cell>
          <cell r="E46">
            <v>320</v>
          </cell>
        </row>
        <row r="47">
          <cell r="A47" t="str">
            <v>00231703</v>
          </cell>
          <cell r="B47" t="str">
            <v>АО"ЛИКИНСКИЙ АВТОБУСНЫЙ ЗАВОД"</v>
          </cell>
          <cell r="C47">
            <v>4</v>
          </cell>
          <cell r="D47">
            <v>4</v>
          </cell>
          <cell r="E47">
            <v>4</v>
          </cell>
        </row>
        <row r="48">
          <cell r="A48" t="str">
            <v>00231768</v>
          </cell>
          <cell r="B48" t="str">
            <v>АО "МОСКВИЧ"</v>
          </cell>
          <cell r="C48">
            <v>314</v>
          </cell>
          <cell r="D48">
            <v>37</v>
          </cell>
          <cell r="E48">
            <v>37</v>
          </cell>
        </row>
        <row r="49">
          <cell r="A49" t="str">
            <v>00231952</v>
          </cell>
          <cell r="B49" t="str">
            <v>АООТ "ВОЛЖСКИЕ МОТОРЫ"</v>
          </cell>
          <cell r="C49">
            <v>119</v>
          </cell>
          <cell r="D49">
            <v>0</v>
          </cell>
          <cell r="E49">
            <v>0</v>
          </cell>
        </row>
        <row r="50">
          <cell r="A50" t="str">
            <v>00232532</v>
          </cell>
          <cell r="B50" t="str">
            <v>ОАО "ПРОКОПЬЕВСКИЙ ПОДШИПНИКОВЫЙ З-Д 14"</v>
          </cell>
          <cell r="C50">
            <v>3</v>
          </cell>
          <cell r="D50">
            <v>43</v>
          </cell>
          <cell r="E50">
            <v>95</v>
          </cell>
        </row>
        <row r="51">
          <cell r="A51" t="str">
            <v>00244676</v>
          </cell>
          <cell r="B51" t="str">
            <v>АО "АГРИСОВГАЗ"</v>
          </cell>
          <cell r="C51">
            <v>289</v>
          </cell>
          <cell r="D51">
            <v>509</v>
          </cell>
          <cell r="E51">
            <v>509</v>
          </cell>
        </row>
        <row r="52">
          <cell r="A52" t="str">
            <v>00285126</v>
          </cell>
          <cell r="B52" t="str">
            <v>"АООТ"КЫШТЫМСКИЙ ГОРНО-ОБОГАТИТЕЛЬНЫЙ   КОМБИНАТ</v>
          </cell>
          <cell r="C52">
            <v>41</v>
          </cell>
          <cell r="D52">
            <v>41</v>
          </cell>
          <cell r="E52">
            <v>280</v>
          </cell>
        </row>
        <row r="53">
          <cell r="A53" t="str">
            <v>00288219</v>
          </cell>
          <cell r="B53" t="str">
            <v>МП "МОРЯКОВСКИЙ СТЕКОЛЬНЫЙ ЗАВОД"</v>
          </cell>
          <cell r="C53">
            <v>8</v>
          </cell>
          <cell r="D53">
            <v>128</v>
          </cell>
          <cell r="E53">
            <v>49</v>
          </cell>
        </row>
        <row r="54">
          <cell r="A54" t="str">
            <v>00300239</v>
          </cell>
          <cell r="B54" t="str">
            <v>ОАО ПО ПРОИЗВОДСТВУ ИСКУССТВЕННЫХ КОЖ И ПЛЕНОЧНЫХ МАТЕРИАЛОВ (АО "ИСКОЖ")</v>
          </cell>
          <cell r="C54">
            <v>9</v>
          </cell>
          <cell r="D54">
            <v>78</v>
          </cell>
          <cell r="E54">
            <v>8</v>
          </cell>
        </row>
        <row r="55">
          <cell r="A55" t="str">
            <v>00303806</v>
          </cell>
          <cell r="B55" t="str">
            <v>АОЗТ"ПРОКОПЬЕВСКИЙ ФАРФОР"</v>
          </cell>
          <cell r="C55">
            <v>92</v>
          </cell>
          <cell r="D55">
            <v>2</v>
          </cell>
          <cell r="E55">
            <v>2</v>
          </cell>
        </row>
        <row r="56">
          <cell r="A56" t="str">
            <v>00319138</v>
          </cell>
          <cell r="B56" t="str">
            <v>ОАО "МОСКОВСКАЯ СИТЦЕНАБИВНАЯ ФАБРИКА"</v>
          </cell>
          <cell r="C56">
            <v>5</v>
          </cell>
          <cell r="D56">
            <v>175</v>
          </cell>
          <cell r="E56">
            <v>175</v>
          </cell>
        </row>
        <row r="57">
          <cell r="A57" t="str">
            <v>00320147</v>
          </cell>
          <cell r="B57" t="str">
            <v>8 МАРТА</v>
          </cell>
          <cell r="C57">
            <v>0</v>
          </cell>
          <cell r="D57">
            <v>66</v>
          </cell>
          <cell r="E57">
            <v>0</v>
          </cell>
        </row>
        <row r="58">
          <cell r="A58" t="str">
            <v>00461706</v>
          </cell>
          <cell r="B58" t="str">
            <v>БАМР НАХОДКИНСКАЯ БАЗА АКТИВНОГО МОРСКОГО РЫБОЛОВСТВА</v>
          </cell>
          <cell r="C58">
            <v>0</v>
          </cell>
          <cell r="D58">
            <v>18</v>
          </cell>
          <cell r="E58">
            <v>255</v>
          </cell>
        </row>
        <row r="59">
          <cell r="A59" t="str">
            <v>00989927</v>
          </cell>
          <cell r="B59" t="str">
            <v>АООТ"ЧЕЛЕС"</v>
          </cell>
          <cell r="C59">
            <v>36</v>
          </cell>
          <cell r="D59">
            <v>28</v>
          </cell>
          <cell r="E59">
            <v>9</v>
          </cell>
        </row>
        <row r="60">
          <cell r="A60" t="str">
            <v>01003288</v>
          </cell>
          <cell r="B60" t="str">
            <v>АО "ТРУБНЫЙ ЗАВОД"</v>
          </cell>
          <cell r="C60">
            <v>267</v>
          </cell>
          <cell r="D60">
            <v>216</v>
          </cell>
          <cell r="E60">
            <v>216</v>
          </cell>
        </row>
        <row r="61">
          <cell r="A61" t="str">
            <v>01030345</v>
          </cell>
          <cell r="B61" t="str">
            <v>ГП СПЕЦИАЛИЗИРОВАННАЯ ПЕРЕДВИЖНАЯ МЕХАНИЗИРОВАННАЯ КОЛОННА РЕМСЕЛЬБУРВОД</v>
          </cell>
          <cell r="C61">
            <v>5</v>
          </cell>
          <cell r="D61">
            <v>5</v>
          </cell>
          <cell r="E61">
            <v>5</v>
          </cell>
        </row>
        <row r="62">
          <cell r="A62" t="str">
            <v>01103587</v>
          </cell>
          <cell r="B62" t="str">
            <v>ГП "ЦЕНТРЖЕЛДОРМЕТРОСНАБ"</v>
          </cell>
          <cell r="C62">
            <v>80</v>
          </cell>
          <cell r="D62">
            <v>29</v>
          </cell>
          <cell r="E62">
            <v>11</v>
          </cell>
        </row>
        <row r="63">
          <cell r="A63" t="str">
            <v>01105379</v>
          </cell>
          <cell r="B63" t="str">
            <v>"ГЛАВНЫЙ МАТЕРИАЛЬНЫЙ СКЛАД ЮУЖД"</v>
          </cell>
          <cell r="C63">
            <v>49</v>
          </cell>
          <cell r="D63">
            <v>153</v>
          </cell>
          <cell r="E63">
            <v>153</v>
          </cell>
        </row>
        <row r="64">
          <cell r="A64" t="str">
            <v>01218149</v>
          </cell>
          <cell r="B64" t="str">
            <v>АОЗТ "ЖБИ-2"</v>
          </cell>
          <cell r="C64">
            <v>39</v>
          </cell>
          <cell r="D64">
            <v>245</v>
          </cell>
          <cell r="E64">
            <v>245</v>
          </cell>
        </row>
        <row r="65">
          <cell r="A65" t="str">
            <v>01219887</v>
          </cell>
          <cell r="B65" t="str">
            <v>АО "Промтранс"</v>
          </cell>
          <cell r="C65">
            <v>180</v>
          </cell>
          <cell r="D65">
            <v>32</v>
          </cell>
          <cell r="E65">
            <v>131</v>
          </cell>
        </row>
        <row r="66">
          <cell r="A66" t="str">
            <v>01226462</v>
          </cell>
          <cell r="B66" t="str">
            <v>АОЗТ"ЗЛАТОУСТМЕТАЛЛУРГСТРОЙ"</v>
          </cell>
          <cell r="C66">
            <v>110</v>
          </cell>
          <cell r="D66">
            <v>50</v>
          </cell>
          <cell r="E66">
            <v>112</v>
          </cell>
        </row>
        <row r="67">
          <cell r="A67" t="str">
            <v>01232416</v>
          </cell>
          <cell r="B67" t="str">
            <v>ООО "УПТК ТРЕСТА УРАЛАВТОСТРОЙ"</v>
          </cell>
          <cell r="C67">
            <v>60</v>
          </cell>
          <cell r="D67">
            <v>164</v>
          </cell>
          <cell r="E67">
            <v>164</v>
          </cell>
        </row>
        <row r="68">
          <cell r="A68" t="str">
            <v>01249782</v>
          </cell>
          <cell r="B68" t="str">
            <v>АООТ"ЗАВОД СБОРНОГО ЖЕЛЕЗОБЕТОНА N1"</v>
          </cell>
          <cell r="C68">
            <v>1</v>
          </cell>
          <cell r="D68">
            <v>87</v>
          </cell>
          <cell r="E68">
            <v>346</v>
          </cell>
        </row>
        <row r="69">
          <cell r="A69" t="str">
            <v>01259415</v>
          </cell>
          <cell r="B69" t="str">
            <v>АО ПЯТЫЙ ТРЕСТ</v>
          </cell>
          <cell r="C69">
            <v>0</v>
          </cell>
          <cell r="D69">
            <v>0</v>
          </cell>
          <cell r="E69">
            <v>0</v>
          </cell>
        </row>
        <row r="70">
          <cell r="A70" t="str">
            <v>01284695</v>
          </cell>
          <cell r="B70" t="str">
            <v>АО АЛЬМЕТЬЕВСКИЙ ТРУБНЫЙ ЗАВОД</v>
          </cell>
          <cell r="C70">
            <v>900</v>
          </cell>
          <cell r="D70">
            <v>900</v>
          </cell>
          <cell r="E70">
            <v>900</v>
          </cell>
        </row>
        <row r="71">
          <cell r="A71" t="str">
            <v>01289178</v>
          </cell>
          <cell r="B71" t="str">
            <v>АООТ "СЕВЕРГАЗСТРОЙ"</v>
          </cell>
          <cell r="C71">
            <v>7</v>
          </cell>
          <cell r="D71">
            <v>34</v>
          </cell>
          <cell r="E71">
            <v>0</v>
          </cell>
        </row>
        <row r="72">
          <cell r="A72" t="str">
            <v>01301703</v>
          </cell>
          <cell r="B72" t="str">
            <v>АОЗТ ГЕРМАНСКОЕ ПРЕДПРИЯТИЕ "НОВТРАК"</v>
          </cell>
          <cell r="C72">
            <v>0</v>
          </cell>
          <cell r="D72">
            <v>208</v>
          </cell>
          <cell r="E72">
            <v>208</v>
          </cell>
        </row>
        <row r="73">
          <cell r="A73" t="str">
            <v>01374109</v>
          </cell>
          <cell r="B73" t="str">
            <v>ЛЗМО</v>
          </cell>
          <cell r="C73">
            <v>49</v>
          </cell>
          <cell r="D73">
            <v>197</v>
          </cell>
          <cell r="E73">
            <v>197</v>
          </cell>
        </row>
        <row r="74">
          <cell r="A74" t="str">
            <v>01386533</v>
          </cell>
          <cell r="B74" t="str">
            <v>АООТ "ВОЛГОМОСТ"</v>
          </cell>
          <cell r="C74">
            <v>143</v>
          </cell>
          <cell r="D74">
            <v>0</v>
          </cell>
          <cell r="E74">
            <v>0</v>
          </cell>
        </row>
        <row r="75">
          <cell r="A75" t="str">
            <v>01390931</v>
          </cell>
          <cell r="B75" t="str">
            <v>ОАО " СВЕРДЛОВСКМЕТРОСТРОЙ"</v>
          </cell>
          <cell r="C75">
            <v>96</v>
          </cell>
          <cell r="D75">
            <v>100</v>
          </cell>
          <cell r="E75">
            <v>0</v>
          </cell>
        </row>
        <row r="76">
          <cell r="A76" t="str">
            <v>01394395</v>
          </cell>
          <cell r="B76" t="str">
            <v>ОАО "З-Д СПЕЦИАЛЬНЫХ МОНТАЖНЫХ ИЗДЕЛИЙ "</v>
          </cell>
          <cell r="C76">
            <v>1205</v>
          </cell>
          <cell r="D76">
            <v>100</v>
          </cell>
          <cell r="E76">
            <v>0</v>
          </cell>
        </row>
        <row r="77">
          <cell r="A77" t="str">
            <v>01395615</v>
          </cell>
          <cell r="B77" t="str">
            <v>АОЗТ УП-НИЕ "САНТЕХКОМПЛЕКТ ВОЛГОСАНТЕХМОНТАЖ</v>
          </cell>
          <cell r="C77">
            <v>8</v>
          </cell>
          <cell r="D77">
            <v>35</v>
          </cell>
          <cell r="E77">
            <v>35</v>
          </cell>
        </row>
        <row r="78">
          <cell r="A78" t="str">
            <v>01395880</v>
          </cell>
          <cell r="B78" t="str">
            <v>ОАО "ЗАВОД МЕТАЛЛОКОНСТРУКЦИЙ"</v>
          </cell>
          <cell r="C78">
            <v>160</v>
          </cell>
          <cell r="D78">
            <v>195</v>
          </cell>
          <cell r="E78">
            <v>195</v>
          </cell>
        </row>
        <row r="79">
          <cell r="A79" t="str">
            <v>01396425</v>
          </cell>
          <cell r="B79" t="str">
            <v>АО "З-Д ТРУБЧАТЫХ СТР.КОНСТРУКЦИЙ"</v>
          </cell>
          <cell r="C79">
            <v>194</v>
          </cell>
          <cell r="D79">
            <v>40</v>
          </cell>
          <cell r="E79">
            <v>40</v>
          </cell>
        </row>
        <row r="80">
          <cell r="A80" t="str">
            <v>01400434</v>
          </cell>
          <cell r="B80" t="str">
            <v>АООТ ТРЕСТ N 7</v>
          </cell>
          <cell r="C80">
            <v>0</v>
          </cell>
          <cell r="D80">
            <v>186</v>
          </cell>
          <cell r="E80">
            <v>186</v>
          </cell>
        </row>
        <row r="81">
          <cell r="A81" t="str">
            <v>01400440</v>
          </cell>
          <cell r="B81" t="str">
            <v>АО "ТРЕСТ-7"</v>
          </cell>
          <cell r="C81">
            <v>0</v>
          </cell>
          <cell r="D81">
            <v>3</v>
          </cell>
          <cell r="E81">
            <v>3</v>
          </cell>
        </row>
        <row r="82">
          <cell r="A82" t="str">
            <v>01401327</v>
          </cell>
          <cell r="B82" t="str">
            <v>АО "АГРОЭНЕРГОТЕХМОНТАЖ"</v>
          </cell>
          <cell r="C82">
            <v>182</v>
          </cell>
          <cell r="D82">
            <v>0</v>
          </cell>
          <cell r="E82">
            <v>0</v>
          </cell>
        </row>
        <row r="83">
          <cell r="A83" t="str">
            <v>01407494</v>
          </cell>
          <cell r="B83" t="str">
            <v>СМУ АО "ОРЕНБУРГСАНТЕХМОНТАЖ"</v>
          </cell>
          <cell r="C83">
            <v>180</v>
          </cell>
          <cell r="D83">
            <v>58</v>
          </cell>
          <cell r="E83">
            <v>58</v>
          </cell>
        </row>
        <row r="84">
          <cell r="A84" t="str">
            <v>01424593</v>
          </cell>
          <cell r="B84" t="str">
            <v>В/О " ЗАРУБЕЖГЕОЛОГИЯ"</v>
          </cell>
          <cell r="C84">
            <v>0</v>
          </cell>
          <cell r="D84">
            <v>180</v>
          </cell>
          <cell r="E84">
            <v>180</v>
          </cell>
        </row>
        <row r="85">
          <cell r="A85" t="str">
            <v>01427321</v>
          </cell>
          <cell r="B85" t="str">
            <v>ГФУП "УХТАНЕФТЕГАЗГЕОЛОГИЯ"</v>
          </cell>
          <cell r="C85">
            <v>12</v>
          </cell>
          <cell r="D85">
            <v>106</v>
          </cell>
          <cell r="E85">
            <v>106</v>
          </cell>
        </row>
        <row r="86">
          <cell r="A86" t="str">
            <v>01872067</v>
          </cell>
          <cell r="B86" t="str">
            <v>АКЦИОНЕРНОЕ ОБЩЕСТВО ОТКРЫТОГО ТИПА "ПЕРММЕТАЛЛ"</v>
          </cell>
          <cell r="C86">
            <v>160</v>
          </cell>
          <cell r="D86">
            <v>58</v>
          </cell>
          <cell r="E86">
            <v>58</v>
          </cell>
        </row>
        <row r="87">
          <cell r="A87" t="str">
            <v>01872446</v>
          </cell>
          <cell r="B87" t="str">
            <v>АООТ "ЧЕЛЯБМЕТАЛЛОПТТОРГ" *7451017899</v>
          </cell>
          <cell r="C87">
            <v>92</v>
          </cell>
          <cell r="D87">
            <v>183</v>
          </cell>
          <cell r="E87">
            <v>183</v>
          </cell>
        </row>
        <row r="88">
          <cell r="A88" t="str">
            <v>01872481</v>
          </cell>
          <cell r="B88" t="str">
            <v>ФИРМА "ЧЕЛЯБИНСКТЕХОПТТОРГ"</v>
          </cell>
          <cell r="C88">
            <v>56</v>
          </cell>
          <cell r="D88">
            <v>159</v>
          </cell>
          <cell r="E88">
            <v>159</v>
          </cell>
        </row>
        <row r="89">
          <cell r="A89" t="str">
            <v>01872498</v>
          </cell>
          <cell r="B89" t="str">
            <v>АООТ ФИРМЫ "ЧЕЛЯБМЕТАЛЛОПТТОРГ"</v>
          </cell>
          <cell r="C89">
            <v>55</v>
          </cell>
          <cell r="D89">
            <v>38</v>
          </cell>
          <cell r="E89">
            <v>38</v>
          </cell>
        </row>
        <row r="90">
          <cell r="A90" t="str">
            <v>01872570</v>
          </cell>
          <cell r="B90" t="str">
            <v>АО ФИРМА "НОВОСИБМЕТАЛЛ"</v>
          </cell>
          <cell r="C90">
            <v>117</v>
          </cell>
          <cell r="D90">
            <v>117</v>
          </cell>
          <cell r="E90">
            <v>117</v>
          </cell>
        </row>
        <row r="91">
          <cell r="A91" t="str">
            <v>01874847</v>
          </cell>
          <cell r="B91" t="str">
            <v>АКЦИОНЕPНОЕ ОБЩЕСТВО ОТКPЫТОГО ТИПА</v>
          </cell>
          <cell r="C91">
            <v>15</v>
          </cell>
          <cell r="D91">
            <v>163</v>
          </cell>
          <cell r="E91">
            <v>58</v>
          </cell>
        </row>
        <row r="92">
          <cell r="A92" t="str">
            <v>01876013</v>
          </cell>
          <cell r="B92" t="str">
            <v>"БАТАЙСКМЕТАЛЛОПТТОРГ" АО</v>
          </cell>
          <cell r="C92">
            <v>153</v>
          </cell>
          <cell r="D92">
            <v>74</v>
          </cell>
          <cell r="E92">
            <v>74</v>
          </cell>
        </row>
        <row r="93">
          <cell r="A93" t="str">
            <v>02495632</v>
          </cell>
          <cell r="B93" t="str">
            <v>СТАВРОПОЛЬСКИЙ ТРЕСТ ИНЖЕНЕРНО-СТРОИТЕЛЬНЫХ ИЗЫСКАНИЙ (ОАО)</v>
          </cell>
          <cell r="C93">
            <v>0</v>
          </cell>
          <cell r="D93">
            <v>1</v>
          </cell>
          <cell r="E93">
            <v>1</v>
          </cell>
        </row>
        <row r="94">
          <cell r="A94" t="str">
            <v>02839043</v>
          </cell>
          <cell r="B94" t="str">
            <v>ГП ВО "ТЕХНОПРОМЭКСПОРТ"</v>
          </cell>
          <cell r="C94">
            <v>297</v>
          </cell>
          <cell r="D94">
            <v>191</v>
          </cell>
          <cell r="E94">
            <v>177</v>
          </cell>
        </row>
        <row r="95">
          <cell r="A95" t="str">
            <v>02949352</v>
          </cell>
          <cell r="B95" t="str">
            <v>АО "БОРСКИЙ ТРУБНЫЙ ЗАВОД"</v>
          </cell>
          <cell r="C95">
            <v>884</v>
          </cell>
          <cell r="D95">
            <v>884</v>
          </cell>
          <cell r="E95">
            <v>884</v>
          </cell>
        </row>
        <row r="96">
          <cell r="A96" t="str">
            <v>02963292</v>
          </cell>
          <cell r="B96" t="str">
            <v>ТОО "ХИМПРОДУКТ</v>
          </cell>
          <cell r="C96">
            <v>39</v>
          </cell>
          <cell r="D96">
            <v>150</v>
          </cell>
          <cell r="E96">
            <v>150</v>
          </cell>
        </row>
        <row r="97">
          <cell r="A97" t="str">
            <v>03239931</v>
          </cell>
          <cell r="B97" t="str">
            <v>ОАО ГАЗСПЕЦСТРОЙ</v>
          </cell>
          <cell r="C97">
            <v>12</v>
          </cell>
          <cell r="D97">
            <v>149</v>
          </cell>
          <cell r="E97">
            <v>149</v>
          </cell>
        </row>
        <row r="98">
          <cell r="A98" t="str">
            <v>03414044</v>
          </cell>
          <cell r="B98" t="str">
            <v>ОАО ПТФ "ОМСКОБЛРЕСУРСЫ"</v>
          </cell>
          <cell r="C98">
            <v>116</v>
          </cell>
          <cell r="D98">
            <v>12</v>
          </cell>
          <cell r="E98">
            <v>12</v>
          </cell>
        </row>
        <row r="99">
          <cell r="A99" t="str">
            <v>03613387</v>
          </cell>
          <cell r="B99" t="str">
            <v>АО"РОССИЯ"</v>
          </cell>
          <cell r="C99">
            <v>144</v>
          </cell>
          <cell r="D99">
            <v>14</v>
          </cell>
          <cell r="E99">
            <v>14</v>
          </cell>
        </row>
        <row r="100">
          <cell r="A100" t="str">
            <v>03788371</v>
          </cell>
          <cell r="B100" t="str">
            <v>ГОСУДАРСТВЕННОЕ ПРЕДПРИЯТИЕ ПО МТС</v>
          </cell>
          <cell r="C100">
            <v>30</v>
          </cell>
          <cell r="D100">
            <v>143</v>
          </cell>
          <cell r="E100">
            <v>143</v>
          </cell>
        </row>
        <row r="101">
          <cell r="A101" t="str">
            <v>03918164</v>
          </cell>
          <cell r="B101" t="str">
            <v>ООО "СЕЛЬСТРОЙКОМПЛЕКТ"</v>
          </cell>
          <cell r="C101">
            <v>99</v>
          </cell>
          <cell r="D101">
            <v>56</v>
          </cell>
          <cell r="E101">
            <v>56</v>
          </cell>
        </row>
        <row r="102">
          <cell r="A102" t="str">
            <v>04047621</v>
          </cell>
          <cell r="B102" t="str">
            <v>АДМИНИСТРАЦИЯ МЕСТНОГО САМОУПРАВЛЕНИЯ   ЛАХДЕНПОХСКОГО РАЙОНА</v>
          </cell>
          <cell r="C102">
            <v>0</v>
          </cell>
          <cell r="D102">
            <v>129</v>
          </cell>
          <cell r="E102">
            <v>129</v>
          </cell>
        </row>
        <row r="103">
          <cell r="A103" t="str">
            <v>04565549</v>
          </cell>
          <cell r="B103" t="str">
            <v>АООТ "БРЮХОВЕЦАГРОПРОМСНАБ"</v>
          </cell>
          <cell r="C103">
            <v>0</v>
          </cell>
        </row>
        <row r="104">
          <cell r="A104" t="str">
            <v>04609011</v>
          </cell>
          <cell r="B104" t="str">
            <v>РПКФ "НОВОРОССИЙСК АО ЗАРУБЕЖСТРОЙМОНТАЖ"</v>
          </cell>
          <cell r="C104">
            <v>55</v>
          </cell>
          <cell r="D104">
            <v>1</v>
          </cell>
          <cell r="E104">
            <v>1</v>
          </cell>
        </row>
        <row r="105">
          <cell r="A105" t="str">
            <v>04609413</v>
          </cell>
          <cell r="B105" t="str">
            <v>ООО ВМП "ЮЖТЕХМОНТАЖ"</v>
          </cell>
          <cell r="C105">
            <v>5</v>
          </cell>
          <cell r="D105">
            <v>5</v>
          </cell>
          <cell r="E105">
            <v>5</v>
          </cell>
        </row>
        <row r="106">
          <cell r="A106" t="str">
            <v>04637852</v>
          </cell>
          <cell r="B106" t="str">
            <v>АОЗТ"УРАЛЛЕСЭНЕРГО"</v>
          </cell>
          <cell r="C106">
            <v>3</v>
          </cell>
          <cell r="D106">
            <v>14</v>
          </cell>
          <cell r="E106">
            <v>14</v>
          </cell>
        </row>
        <row r="107">
          <cell r="A107" t="str">
            <v>04692213</v>
          </cell>
          <cell r="B107" t="str">
            <v>АООТ "НОВОКУЗНЕЦКМЕТАЛЛООПТОРГ"</v>
          </cell>
          <cell r="C107">
            <v>55</v>
          </cell>
          <cell r="D107">
            <v>121</v>
          </cell>
          <cell r="E107">
            <v>121</v>
          </cell>
        </row>
        <row r="108">
          <cell r="A108" t="str">
            <v>04696843</v>
          </cell>
          <cell r="B108" t="str">
            <v>ПЕРЕСЛАВСКИЙ ЗАВОД ИНФОРМАЦИОННЫХ ТЕХНОЛОГИЙ "ЛИТ"</v>
          </cell>
          <cell r="C108">
            <v>120</v>
          </cell>
          <cell r="D108">
            <v>0</v>
          </cell>
          <cell r="E108">
            <v>0</v>
          </cell>
        </row>
        <row r="109">
          <cell r="A109" t="str">
            <v>04761090</v>
          </cell>
          <cell r="B109" t="str">
            <v>АО "ЗАРУБЕЖТРАНССТРОЙ"</v>
          </cell>
          <cell r="C109">
            <v>1</v>
          </cell>
          <cell r="D109">
            <v>70</v>
          </cell>
          <cell r="E109">
            <v>70</v>
          </cell>
        </row>
        <row r="110">
          <cell r="A110" t="str">
            <v>04803302</v>
          </cell>
          <cell r="B110" t="str">
            <v>АОЗТ "УПТК" ЮЖУРАЛЭНЕРГОСТРОЙ</v>
          </cell>
          <cell r="C110">
            <v>59</v>
          </cell>
          <cell r="D110">
            <v>106</v>
          </cell>
          <cell r="E110">
            <v>106</v>
          </cell>
        </row>
        <row r="111">
          <cell r="A111" t="str">
            <v>04807484</v>
          </cell>
          <cell r="B111" t="str">
            <v>ПО "ЕЛАБУЖСКИЙ ЗАВОД ЛЕГКОВЫХ АВТОМОБИЛЕЙ"</v>
          </cell>
          <cell r="C111">
            <v>3</v>
          </cell>
          <cell r="D111">
            <v>20</v>
          </cell>
          <cell r="E111">
            <v>0</v>
          </cell>
        </row>
        <row r="112">
          <cell r="A112" t="str">
            <v>04824369</v>
          </cell>
          <cell r="B112" t="str">
            <v>"ДАЛЬНЕВОСТОЧНАЯ МОРСКАЯ ИНЖЕНЕРНО-ГЕОЛОГИЧЕСКАЯ ЭКСПЕДИЦИЯ" ГП</v>
          </cell>
          <cell r="C112">
            <v>0</v>
          </cell>
          <cell r="D112">
            <v>64</v>
          </cell>
          <cell r="E112">
            <v>64</v>
          </cell>
        </row>
        <row r="113">
          <cell r="A113" t="str">
            <v>04826168</v>
          </cell>
          <cell r="B113" t="str">
            <v>КУРЧАТОВСКОЕ МОНТАЖНОЕ УПР-Е ФИЛИАЛ АО "ЦЕНТРЭНЕРГОМОНТАЖ"</v>
          </cell>
          <cell r="C113">
            <v>11</v>
          </cell>
          <cell r="D113">
            <v>119</v>
          </cell>
          <cell r="E113">
            <v>119</v>
          </cell>
        </row>
        <row r="114">
          <cell r="A114" t="str">
            <v>04856985</v>
          </cell>
          <cell r="B114" t="str">
            <v>ОАО ККПК "КРАСНОДАРГЛАВСНАБ"</v>
          </cell>
          <cell r="C114">
            <v>74</v>
          </cell>
          <cell r="D114">
            <v>56</v>
          </cell>
          <cell r="E114">
            <v>56</v>
          </cell>
        </row>
        <row r="115">
          <cell r="A115" t="str">
            <v>04884214</v>
          </cell>
          <cell r="B115" t="str">
            <v>ЗАО"АДС С ИНДИЕЙ "СОВИНКОМ-ЦЕНТР"</v>
          </cell>
          <cell r="C115">
            <v>56</v>
          </cell>
          <cell r="D115">
            <v>0</v>
          </cell>
          <cell r="E115">
            <v>0</v>
          </cell>
        </row>
        <row r="116">
          <cell r="A116" t="str">
            <v>05013527</v>
          </cell>
          <cell r="B116" t="str">
            <v>ЗАО "ВЛАДИМИРАГРОВОДСТРОЙ"</v>
          </cell>
          <cell r="C116">
            <v>154</v>
          </cell>
          <cell r="D116">
            <v>117</v>
          </cell>
          <cell r="E116">
            <v>117</v>
          </cell>
        </row>
        <row r="117">
          <cell r="A117" t="str">
            <v>05015070</v>
          </cell>
          <cell r="B117" t="str">
            <v>ДАО "ОРГЭНЕРГОГАЗ"</v>
          </cell>
          <cell r="C117">
            <v>0</v>
          </cell>
          <cell r="D117">
            <v>115</v>
          </cell>
          <cell r="E117">
            <v>115</v>
          </cell>
        </row>
        <row r="118">
          <cell r="A118" t="str">
            <v>05015124</v>
          </cell>
          <cell r="B118" t="str">
            <v>ПРЕДПРИЯТИЕ ПО ДОБЫЧЕ ТРАНСПОРТ.И ПЕРЕР.ГАЗА И ГАЗ.КОНДЕНСАТА"СУРГУТГАЗПРОМ"</v>
          </cell>
          <cell r="C118">
            <v>2</v>
          </cell>
          <cell r="D118">
            <v>115</v>
          </cell>
          <cell r="E118">
            <v>115</v>
          </cell>
        </row>
        <row r="119">
          <cell r="A119" t="str">
            <v>05047710</v>
          </cell>
          <cell r="B119" t="str">
            <v>АООТ ЗЕЛЕНОГРАДСКАЯ ШВЕЙНАЯ ФАБРИКА</v>
          </cell>
          <cell r="C119">
            <v>113</v>
          </cell>
          <cell r="D119">
            <v>0</v>
          </cell>
          <cell r="E119">
            <v>0</v>
          </cell>
        </row>
        <row r="120">
          <cell r="A120" t="str">
            <v>05220976</v>
          </cell>
          <cell r="B120" t="str">
            <v>АО"МОСМЕХАНКОМПЛЕКТ"</v>
          </cell>
          <cell r="C120">
            <v>4</v>
          </cell>
          <cell r="D120">
            <v>0</v>
          </cell>
          <cell r="E120">
            <v>0</v>
          </cell>
        </row>
        <row r="121">
          <cell r="A121" t="str">
            <v>05272358</v>
          </cell>
          <cell r="B121" t="str">
            <v>АООТ "КАЛУГАГЕОЛОГИЯ"</v>
          </cell>
          <cell r="C121">
            <v>4</v>
          </cell>
          <cell r="D121">
            <v>0</v>
          </cell>
          <cell r="E121">
            <v>1</v>
          </cell>
        </row>
        <row r="122">
          <cell r="A122" t="str">
            <v>05277671</v>
          </cell>
          <cell r="B122" t="str">
            <v>ОАО "РЕЗЕРВ-МАГРОС"</v>
          </cell>
          <cell r="C122">
            <v>110</v>
          </cell>
          <cell r="D122">
            <v>0</v>
          </cell>
          <cell r="E122">
            <v>0</v>
          </cell>
        </row>
        <row r="123">
          <cell r="A123" t="str">
            <v>05454190</v>
          </cell>
          <cell r="B123" t="str">
            <v>АО "БИЙСКИЙ КОТЕЛЬНЫЙ ЗАВОД"</v>
          </cell>
          <cell r="C123">
            <v>3</v>
          </cell>
          <cell r="D123">
            <v>110</v>
          </cell>
          <cell r="E123">
            <v>1</v>
          </cell>
        </row>
        <row r="124">
          <cell r="A124" t="str">
            <v>05455082</v>
          </cell>
          <cell r="B124" t="str">
            <v>ГП"ТЕХМАШКОМПЛЕКС"</v>
          </cell>
          <cell r="C124">
            <v>0</v>
          </cell>
          <cell r="D124">
            <v>110</v>
          </cell>
          <cell r="E124">
            <v>110</v>
          </cell>
        </row>
        <row r="125">
          <cell r="A125" t="str">
            <v>05625006</v>
          </cell>
          <cell r="B125" t="str">
            <v>АООТ "НПО КУЗРОБОТ"</v>
          </cell>
          <cell r="C125">
            <v>6057</v>
          </cell>
          <cell r="D125">
            <v>109</v>
          </cell>
          <cell r="E125">
            <v>109</v>
          </cell>
        </row>
        <row r="126">
          <cell r="A126" t="str">
            <v>05742781</v>
          </cell>
          <cell r="B126" t="str">
            <v>ОАО "ИРКУТСККАБЕЛЬ"</v>
          </cell>
          <cell r="C126">
            <v>2</v>
          </cell>
          <cell r="D126">
            <v>108</v>
          </cell>
          <cell r="E126">
            <v>108</v>
          </cell>
        </row>
        <row r="127">
          <cell r="A127" t="str">
            <v>05744656</v>
          </cell>
          <cell r="B127" t="str">
            <v>АООТ "РУМО"</v>
          </cell>
          <cell r="C127">
            <v>0</v>
          </cell>
          <cell r="D127">
            <v>0</v>
          </cell>
          <cell r="E127">
            <v>0</v>
          </cell>
        </row>
        <row r="128">
          <cell r="A128" t="str">
            <v>05744892</v>
          </cell>
          <cell r="B128" t="str">
            <v>АО "ГАЗ"</v>
          </cell>
          <cell r="C128">
            <v>10</v>
          </cell>
          <cell r="D128">
            <v>3</v>
          </cell>
          <cell r="E128">
            <v>3</v>
          </cell>
        </row>
        <row r="129">
          <cell r="A129" t="str">
            <v>05754293</v>
          </cell>
          <cell r="B129" t="str">
            <v>АООТ ЭХМЗ</v>
          </cell>
          <cell r="C129">
            <v>10</v>
          </cell>
          <cell r="D129">
            <v>1</v>
          </cell>
          <cell r="E129">
            <v>1</v>
          </cell>
        </row>
        <row r="130">
          <cell r="A130" t="str">
            <v>05757653</v>
          </cell>
          <cell r="B130" t="str">
            <v>АО КУЗНЕЦКИЙ МЕТАЛЛУРГИЧЕСКИЙ КОМБ</v>
          </cell>
          <cell r="C130">
            <v>99</v>
          </cell>
          <cell r="D130">
            <v>478</v>
          </cell>
          <cell r="E130">
            <v>478</v>
          </cell>
        </row>
        <row r="131">
          <cell r="A131" t="str">
            <v>05757665</v>
          </cell>
          <cell r="B131" t="str">
            <v>АО "НОВОЛИПЕЦКИЙ МЕТКОМБИНАТ"</v>
          </cell>
          <cell r="C131">
            <v>96</v>
          </cell>
          <cell r="D131">
            <v>444</v>
          </cell>
          <cell r="E131">
            <v>444</v>
          </cell>
        </row>
        <row r="132">
          <cell r="A132" t="str">
            <v>05757676</v>
          </cell>
          <cell r="B132" t="str">
            <v>АО "ЗАПСИБМЕТКОМБИНАТ"</v>
          </cell>
          <cell r="C132">
            <v>55</v>
          </cell>
          <cell r="D132">
            <v>164</v>
          </cell>
          <cell r="E132">
            <v>164</v>
          </cell>
        </row>
        <row r="133">
          <cell r="A133" t="str">
            <v>05757713</v>
          </cell>
          <cell r="B133" t="str">
            <v>ОАО "ВИЗ"(ВЕРХ-ИСЕТСКИЙ МЕТАЛЛУРГИЧЕСКИЙ ЗАВОД)                              076</v>
          </cell>
          <cell r="C133">
            <v>90</v>
          </cell>
          <cell r="D133">
            <v>50</v>
          </cell>
          <cell r="E133">
            <v>3</v>
          </cell>
        </row>
        <row r="134">
          <cell r="A134" t="str">
            <v>05757771</v>
          </cell>
          <cell r="B134" t="str">
            <v>НОВОСИБИРСКИЙ МЕТАЛЛУРГИЧЕСКИЙ ЗАВОД</v>
          </cell>
          <cell r="C134">
            <v>1401</v>
          </cell>
          <cell r="D134">
            <v>1401</v>
          </cell>
          <cell r="E134">
            <v>1401</v>
          </cell>
        </row>
        <row r="135">
          <cell r="A135" t="str">
            <v>05757848</v>
          </cell>
          <cell r="B135" t="str">
            <v>АО "ВЫКСУНСКИЙ МЕТАЛЛУРГИЧЕСКИЙ ЗАВОД"</v>
          </cell>
          <cell r="C135">
            <v>89</v>
          </cell>
          <cell r="D135">
            <v>5086</v>
          </cell>
          <cell r="E135">
            <v>7566</v>
          </cell>
        </row>
        <row r="136">
          <cell r="A136" t="str">
            <v>05757854</v>
          </cell>
          <cell r="B136" t="str">
            <v>АООТ МОСКОВСКИЙ ТРУБНЫЙ ЗАВОД "ФИЛИТ"</v>
          </cell>
          <cell r="C136">
            <v>39</v>
          </cell>
          <cell r="D136">
            <v>1204</v>
          </cell>
          <cell r="E136">
            <v>1204</v>
          </cell>
        </row>
        <row r="137">
          <cell r="A137" t="str">
            <v>05763665</v>
          </cell>
          <cell r="B137" t="str">
            <v>АО ОТ З-Д ТЯЖЕЛОГО МАШИНОСТРОЕНИЯ ИМ. КУЙБЫШЕВА</v>
          </cell>
          <cell r="C137">
            <v>25</v>
          </cell>
          <cell r="D137">
            <v>60</v>
          </cell>
          <cell r="E137">
            <v>60</v>
          </cell>
        </row>
        <row r="138">
          <cell r="A138" t="str">
            <v>05763843</v>
          </cell>
          <cell r="B138" t="str">
            <v>OАО "КОЛОМЕНСКИЙ ЗАВОД"</v>
          </cell>
          <cell r="C138">
            <v>85</v>
          </cell>
          <cell r="D138">
            <v>0</v>
          </cell>
          <cell r="E138">
            <v>0</v>
          </cell>
        </row>
        <row r="139">
          <cell r="A139" t="str">
            <v>05764417</v>
          </cell>
          <cell r="B139" t="str">
            <v>АООТ "ИЖОРСКИЕ ЗАВОДЫ"</v>
          </cell>
          <cell r="C139">
            <v>73</v>
          </cell>
          <cell r="D139">
            <v>0</v>
          </cell>
          <cell r="E139">
            <v>0</v>
          </cell>
        </row>
        <row r="140">
          <cell r="A140" t="str">
            <v>05764432</v>
          </cell>
          <cell r="B140" t="str">
            <v>АО "КРАСНЫЙ КОТЕЛЬЩИК"</v>
          </cell>
          <cell r="C140">
            <v>33</v>
          </cell>
          <cell r="D140">
            <v>59</v>
          </cell>
          <cell r="E140">
            <v>49</v>
          </cell>
        </row>
        <row r="141">
          <cell r="A141" t="str">
            <v>05764452</v>
          </cell>
          <cell r="B141" t="str">
            <v>. АООТ "НЕВСКИЙ ЗАВОД"</v>
          </cell>
          <cell r="C141">
            <v>81</v>
          </cell>
          <cell r="D141">
            <v>0</v>
          </cell>
          <cell r="E141">
            <v>0</v>
          </cell>
        </row>
        <row r="142">
          <cell r="A142" t="str">
            <v>05766936</v>
          </cell>
          <cell r="B142" t="str">
            <v>ОАО "ФРИТЕКС"</v>
          </cell>
          <cell r="C142">
            <v>2</v>
          </cell>
          <cell r="D142">
            <v>81</v>
          </cell>
          <cell r="E142">
            <v>81</v>
          </cell>
        </row>
        <row r="143">
          <cell r="A143" t="str">
            <v>05767048</v>
          </cell>
          <cell r="B143" t="str">
            <v>АОЗТ "СИБРУДА"</v>
          </cell>
          <cell r="C143">
            <v>80</v>
          </cell>
          <cell r="D143">
            <v>208</v>
          </cell>
          <cell r="E143">
            <v>208</v>
          </cell>
        </row>
        <row r="144">
          <cell r="A144" t="str">
            <v>05770858</v>
          </cell>
          <cell r="B144" t="str">
            <v>ОАО "РАЗРЕЗ БОРОДИНСКИЙ"                                                  /Б/</v>
          </cell>
          <cell r="C144">
            <v>3</v>
          </cell>
          <cell r="D144">
            <v>3</v>
          </cell>
          <cell r="E144">
            <v>67</v>
          </cell>
        </row>
        <row r="145">
          <cell r="A145" t="str">
            <v>05785649</v>
          </cell>
          <cell r="B145" t="str">
            <v>АООТ "АЛТАЙДИЗЕЛЬ"</v>
          </cell>
          <cell r="C145">
            <v>0</v>
          </cell>
          <cell r="D145">
            <v>0</v>
          </cell>
          <cell r="E145">
            <v>0</v>
          </cell>
        </row>
        <row r="146">
          <cell r="A146" t="str">
            <v>05785862</v>
          </cell>
          <cell r="B146" t="str">
            <v>СИБЗАВОД ИМ.БОРЦОВ РЕВОЛЮЦИИ</v>
          </cell>
          <cell r="C146">
            <v>5</v>
          </cell>
          <cell r="D146">
            <v>9</v>
          </cell>
          <cell r="E146">
            <v>9</v>
          </cell>
        </row>
        <row r="147">
          <cell r="A147" t="str">
            <v>05785922</v>
          </cell>
          <cell r="B147" t="str">
            <v>ОАО"РОСТСЕЛЬМАШ"</v>
          </cell>
          <cell r="C147">
            <v>0</v>
          </cell>
          <cell r="D147">
            <v>0</v>
          </cell>
          <cell r="E147">
            <v>1</v>
          </cell>
        </row>
        <row r="148">
          <cell r="A148" t="str">
            <v>05790484</v>
          </cell>
          <cell r="B148" t="str">
            <v>АО ПО "ИСКОЖ"</v>
          </cell>
          <cell r="C148">
            <v>77</v>
          </cell>
          <cell r="D148">
            <v>77</v>
          </cell>
          <cell r="E148">
            <v>35</v>
          </cell>
        </row>
        <row r="149">
          <cell r="A149" t="str">
            <v>05797233</v>
          </cell>
          <cell r="B149" t="str">
            <v>АООТ КАМЫШИНСКИЙ ОПЫТНЫЙ ЗАВОД         "ТРАНСНЕФТЕАВТОМАТИКА"</v>
          </cell>
          <cell r="C149">
            <v>5</v>
          </cell>
          <cell r="D149">
            <v>16</v>
          </cell>
          <cell r="E149">
            <v>16</v>
          </cell>
        </row>
        <row r="150">
          <cell r="A150" t="str">
            <v>05799321</v>
          </cell>
          <cell r="B150" t="str">
            <v>АООТ "БЕЛЭНЕРГОМАШ"</v>
          </cell>
          <cell r="C150">
            <v>10</v>
          </cell>
          <cell r="D150">
            <v>0</v>
          </cell>
          <cell r="E150">
            <v>0</v>
          </cell>
        </row>
        <row r="151">
          <cell r="A151" t="str">
            <v>05799427</v>
          </cell>
          <cell r="B151" t="str">
            <v>АООТ "ПРИКАСПИЙБУРНЕФТЬ"</v>
          </cell>
          <cell r="C151">
            <v>15</v>
          </cell>
          <cell r="D151">
            <v>15</v>
          </cell>
          <cell r="E151">
            <v>15</v>
          </cell>
        </row>
        <row r="152">
          <cell r="A152" t="str">
            <v>05801012</v>
          </cell>
          <cell r="B152" t="str">
            <v>ОАО "ИЭМЗ"</v>
          </cell>
          <cell r="C152">
            <v>75</v>
          </cell>
          <cell r="D152">
            <v>45</v>
          </cell>
          <cell r="E152">
            <v>45</v>
          </cell>
        </row>
        <row r="153">
          <cell r="A153" t="str">
            <v>05804803</v>
          </cell>
          <cell r="B153" t="str">
            <v>АО "МЕТРОВАГОНМАШ"</v>
          </cell>
          <cell r="C153">
            <v>3</v>
          </cell>
          <cell r="D153">
            <v>4</v>
          </cell>
          <cell r="E153">
            <v>4</v>
          </cell>
        </row>
        <row r="154">
          <cell r="A154" t="str">
            <v>05808600</v>
          </cell>
          <cell r="B154" t="str">
            <v>АО "АВТОУАЗ"</v>
          </cell>
          <cell r="C154">
            <v>72</v>
          </cell>
          <cell r="D154">
            <v>109</v>
          </cell>
          <cell r="E154">
            <v>109</v>
          </cell>
        </row>
        <row r="155">
          <cell r="A155" t="str">
            <v>05822014</v>
          </cell>
          <cell r="B155" t="str">
            <v>ТОО СП "ИНБИО"</v>
          </cell>
          <cell r="C155">
            <v>0</v>
          </cell>
          <cell r="D155">
            <v>3</v>
          </cell>
          <cell r="E155">
            <v>3</v>
          </cell>
        </row>
        <row r="156">
          <cell r="A156" t="str">
            <v>05829625</v>
          </cell>
          <cell r="B156" t="str">
            <v>АОЗТ "СИСАФИКО"</v>
          </cell>
          <cell r="C156">
            <v>0</v>
          </cell>
          <cell r="D156">
            <v>20</v>
          </cell>
          <cell r="E156">
            <v>20</v>
          </cell>
        </row>
        <row r="157">
          <cell r="A157" t="str">
            <v>06023150</v>
          </cell>
          <cell r="B157" t="str">
            <v>КООПЕРАТИВ ЦНТУ "ПРОМЕТЕЙ"</v>
          </cell>
          <cell r="C157">
            <v>3</v>
          </cell>
          <cell r="D157">
            <v>68</v>
          </cell>
          <cell r="E157">
            <v>68</v>
          </cell>
        </row>
        <row r="158">
          <cell r="A158" t="str">
            <v>06995099</v>
          </cell>
          <cell r="B158" t="str">
            <v>АРТЕЛЬ СТАРАТЕЛЕЙ ХАБАРОВСКАЯ</v>
          </cell>
          <cell r="C158">
            <v>67</v>
          </cell>
          <cell r="D158">
            <v>2</v>
          </cell>
          <cell r="E158">
            <v>2</v>
          </cell>
        </row>
        <row r="159">
          <cell r="A159" t="str">
            <v>07500013</v>
          </cell>
          <cell r="B159" t="str">
            <v>МОСКОВСКОЕ АВИАЦИОННОЕ ПРОИЗВОДСТВЕННОЕ ОБЪЕДИНЕНИЕ "МИГ"</v>
          </cell>
          <cell r="C159">
            <v>0</v>
          </cell>
          <cell r="D159">
            <v>10</v>
          </cell>
          <cell r="E159">
            <v>1</v>
          </cell>
        </row>
        <row r="160">
          <cell r="A160" t="str">
            <v>07501107</v>
          </cell>
          <cell r="B160" t="str">
            <v>ОРСКИЙ МАШИНОСТРОИТЕЛЬНЫЙ ЗАВОД</v>
          </cell>
          <cell r="C160">
            <v>14</v>
          </cell>
          <cell r="D160">
            <v>66</v>
          </cell>
          <cell r="E160">
            <v>66</v>
          </cell>
        </row>
        <row r="161">
          <cell r="A161" t="str">
            <v>07502259</v>
          </cell>
          <cell r="B161" t="str">
            <v>ЦНИИТС ГОС.ПРЕДПРИЯТИЕ</v>
          </cell>
          <cell r="C161">
            <v>8</v>
          </cell>
          <cell r="D161">
            <v>0</v>
          </cell>
          <cell r="E161">
            <v>0</v>
          </cell>
        </row>
        <row r="162">
          <cell r="A162" t="str">
            <v>07504815</v>
          </cell>
          <cell r="B162" t="str">
            <v>ОМСКОЕ МОТОРОСТРОИТЕЛЬНОЕ ПО ИМ.БАРАНОВА</v>
          </cell>
          <cell r="C162">
            <v>0</v>
          </cell>
          <cell r="D162">
            <v>0</v>
          </cell>
          <cell r="E162">
            <v>0</v>
          </cell>
        </row>
        <row r="163">
          <cell r="A163" t="str">
            <v>07504910</v>
          </cell>
          <cell r="B163" t="str">
            <v>ОАО ИАПО (ИРКУТСКОЕ АВИАЦИОННОЕ ПРОИЗВОДСТВЕННОЕ ОБЬЕДИНЕНИЕ)</v>
          </cell>
          <cell r="C163">
            <v>0</v>
          </cell>
          <cell r="D163">
            <v>0</v>
          </cell>
          <cell r="E163">
            <v>0</v>
          </cell>
        </row>
        <row r="164">
          <cell r="A164" t="str">
            <v>07512140</v>
          </cell>
          <cell r="B164" t="str">
            <v>БАРНАУЛЬСКИЙ СТАНКОСТРОИТЕЛЬНЫЙ ЗАВОД АО</v>
          </cell>
          <cell r="C164">
            <v>40</v>
          </cell>
          <cell r="D164">
            <v>53</v>
          </cell>
          <cell r="E164">
            <v>53</v>
          </cell>
        </row>
        <row r="165">
          <cell r="A165" t="str">
            <v>07513234</v>
          </cell>
          <cell r="B165" t="str">
            <v>ГОСУДАРСТВЕННЫЙ ОБУХОВСКИЙ ЗАВОД</v>
          </cell>
          <cell r="C165">
            <v>70</v>
          </cell>
          <cell r="D165">
            <v>54</v>
          </cell>
          <cell r="E165">
            <v>54</v>
          </cell>
        </row>
        <row r="166">
          <cell r="A166" t="str">
            <v>07513317</v>
          </cell>
          <cell r="B166" t="str">
            <v>ЗАО "САЗ"</v>
          </cell>
          <cell r="C166">
            <v>0</v>
          </cell>
          <cell r="D166">
            <v>0</v>
          </cell>
          <cell r="E166">
            <v>0</v>
          </cell>
        </row>
        <row r="167">
          <cell r="A167" t="str">
            <v>07514311</v>
          </cell>
          <cell r="B167" t="str">
            <v>АО "БЕЛОКАЛИТВИНСКОЕ МЕТАЛЛУРГИЧЕСКОЕ ПРОИЗВОДСТВЕННОЕ ОБЪЕДИНЕНИЕ"</v>
          </cell>
          <cell r="C167">
            <v>0</v>
          </cell>
          <cell r="D167">
            <v>0</v>
          </cell>
        </row>
        <row r="168">
          <cell r="A168" t="str">
            <v>07514512</v>
          </cell>
          <cell r="B168" t="str">
            <v>АООТ "РЫБИНСКИЕ МОТОРЫ"</v>
          </cell>
          <cell r="C168">
            <v>0</v>
          </cell>
          <cell r="D168">
            <v>0</v>
          </cell>
          <cell r="E168">
            <v>0</v>
          </cell>
        </row>
        <row r="169">
          <cell r="A169" t="str">
            <v>07516103</v>
          </cell>
          <cell r="B169" t="str">
            <v>ГПО "СИБПРИБОРМАШ"</v>
          </cell>
          <cell r="C169">
            <v>14</v>
          </cell>
          <cell r="D169">
            <v>60</v>
          </cell>
          <cell r="E169">
            <v>0</v>
          </cell>
        </row>
        <row r="170">
          <cell r="A170" t="str">
            <v>07516250</v>
          </cell>
          <cell r="B170" t="str">
            <v>ЦНИИ КМ "ПРОМЕТЕЙ"</v>
          </cell>
          <cell r="C170">
            <v>9</v>
          </cell>
          <cell r="D170">
            <v>60</v>
          </cell>
          <cell r="E170">
            <v>60</v>
          </cell>
        </row>
        <row r="171">
          <cell r="A171" t="str">
            <v>07524700</v>
          </cell>
          <cell r="B171" t="str">
            <v>ВЗАО "ТЕХМАШЭКСПОРТ"</v>
          </cell>
          <cell r="C171">
            <v>0</v>
          </cell>
          <cell r="D171">
            <v>0</v>
          </cell>
          <cell r="E171">
            <v>0</v>
          </cell>
        </row>
        <row r="172">
          <cell r="A172" t="str">
            <v>07530238</v>
          </cell>
          <cell r="B172" t="str">
            <v>АООТ РКК "ЭНЕРГИЯ"</v>
          </cell>
          <cell r="C172">
            <v>41</v>
          </cell>
          <cell r="D172">
            <v>60</v>
          </cell>
          <cell r="E172">
            <v>60</v>
          </cell>
        </row>
        <row r="173">
          <cell r="A173" t="str">
            <v>07541414</v>
          </cell>
          <cell r="B173" t="str">
            <v>АО ОТ "ГИПРОНИИАВИАПРОМ"</v>
          </cell>
          <cell r="C173">
            <v>0</v>
          </cell>
          <cell r="D173">
            <v>59</v>
          </cell>
          <cell r="E173">
            <v>59</v>
          </cell>
        </row>
        <row r="174">
          <cell r="A174" t="str">
            <v>07543637</v>
          </cell>
          <cell r="B174" t="str">
            <v>ГХО "ГЛАВКОСМОС"</v>
          </cell>
          <cell r="C174">
            <v>0</v>
          </cell>
          <cell r="D174">
            <v>120</v>
          </cell>
          <cell r="E174">
            <v>0</v>
          </cell>
        </row>
        <row r="175">
          <cell r="A175" t="str">
            <v>07544217</v>
          </cell>
          <cell r="B175" t="str">
            <v>КАЗ. ОПЫТНОЕ КОНСТРУКТОРСКОЕ БЮРО "СОЮЗ"</v>
          </cell>
          <cell r="C175">
            <v>59</v>
          </cell>
          <cell r="D175">
            <v>3</v>
          </cell>
          <cell r="E175">
            <v>3</v>
          </cell>
        </row>
        <row r="176">
          <cell r="A176" t="str">
            <v>07559704</v>
          </cell>
          <cell r="B176" t="str">
            <v>ГОСУДАРСТВЕННЫЙ ЛЕТНО-ИСПЫТАТЕЛЬНЫЙ ЦЕНТР</v>
          </cell>
          <cell r="C176">
            <v>0</v>
          </cell>
          <cell r="D176">
            <v>0</v>
          </cell>
          <cell r="E176">
            <v>0</v>
          </cell>
        </row>
        <row r="177">
          <cell r="A177" t="str">
            <v>07565969</v>
          </cell>
          <cell r="B177" t="str">
            <v>АО " ВО "АВИАЭКСПОРТ"</v>
          </cell>
          <cell r="C177">
            <v>0</v>
          </cell>
          <cell r="D177">
            <v>0</v>
          </cell>
          <cell r="E177">
            <v>0</v>
          </cell>
        </row>
        <row r="178">
          <cell r="A178" t="str">
            <v>07571160</v>
          </cell>
          <cell r="B178" t="str">
            <v>ОАО"АВИАЗАПЧАСТЬ"</v>
          </cell>
          <cell r="C178">
            <v>1</v>
          </cell>
          <cell r="D178">
            <v>0</v>
          </cell>
          <cell r="E178">
            <v>0</v>
          </cell>
        </row>
        <row r="179">
          <cell r="A179" t="str">
            <v>07618418</v>
          </cell>
          <cell r="B179" t="str">
            <v>ЦС МТС 109 ССУ</v>
          </cell>
          <cell r="C179">
            <v>368</v>
          </cell>
          <cell r="D179">
            <v>10</v>
          </cell>
          <cell r="E179">
            <v>10</v>
          </cell>
        </row>
        <row r="180">
          <cell r="A180" t="str">
            <v>07625714</v>
          </cell>
          <cell r="B180" t="str">
            <v>РУП</v>
          </cell>
          <cell r="C180">
            <v>28</v>
          </cell>
          <cell r="D180">
            <v>0</v>
          </cell>
          <cell r="E180">
            <v>0</v>
          </cell>
        </row>
        <row r="181">
          <cell r="A181" t="str">
            <v>07629735</v>
          </cell>
          <cell r="B181" t="str">
            <v>АО УПТК</v>
          </cell>
          <cell r="C181">
            <v>17</v>
          </cell>
          <cell r="D181">
            <v>1</v>
          </cell>
          <cell r="E181">
            <v>13</v>
          </cell>
        </row>
        <row r="182">
          <cell r="A182" t="str">
            <v>08556955</v>
          </cell>
          <cell r="B182" t="str">
            <v>ИТКП-11</v>
          </cell>
          <cell r="C182">
            <v>90</v>
          </cell>
          <cell r="D182">
            <v>3</v>
          </cell>
          <cell r="E182">
            <v>3</v>
          </cell>
        </row>
        <row r="183">
          <cell r="A183" t="str">
            <v>08620015</v>
          </cell>
          <cell r="B183" t="str">
            <v>АООТ МПК"УРАЛПРОММОНТАЖ"</v>
          </cell>
          <cell r="C183">
            <v>631</v>
          </cell>
          <cell r="D183">
            <v>217</v>
          </cell>
          <cell r="E183">
            <v>217</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424</v>
          </cell>
          <cell r="D185">
            <v>14</v>
          </cell>
          <cell r="E185">
            <v>0</v>
          </cell>
        </row>
        <row r="186">
          <cell r="A186" t="str">
            <v>08624579</v>
          </cell>
          <cell r="B186" t="str">
            <v>ГП "ОКБ МАШИНОСТРОЕНИЯ"</v>
          </cell>
          <cell r="C186">
            <v>7</v>
          </cell>
          <cell r="D186">
            <v>55</v>
          </cell>
          <cell r="E186">
            <v>55</v>
          </cell>
        </row>
        <row r="187">
          <cell r="A187" t="str">
            <v>08626259</v>
          </cell>
          <cell r="B187" t="str">
            <v>ИНСТИТУТ ТЕОРЕТИЧЕСКОЙ И ЭКСПЕРИМЕНТАЛЬНОЙ ФИЗИКИ</v>
          </cell>
          <cell r="C187">
            <v>0</v>
          </cell>
          <cell r="D187">
            <v>55</v>
          </cell>
          <cell r="E187">
            <v>55</v>
          </cell>
        </row>
        <row r="188">
          <cell r="A188" t="str">
            <v>08626288</v>
          </cell>
          <cell r="B188" t="str">
            <v>ИНСТИТУТ ФИЗИКИ ВЫСОКИХ ЭНЕРГИЙ</v>
          </cell>
          <cell r="C188">
            <v>6</v>
          </cell>
          <cell r="D188">
            <v>52</v>
          </cell>
          <cell r="E188">
            <v>52</v>
          </cell>
        </row>
        <row r="189">
          <cell r="A189" t="str">
            <v>08626319</v>
          </cell>
          <cell r="B189" t="str">
            <v>ОБЪЕДИНЕННЫЙ ИНСТИТУТ ЯДЕРНЫХ ИССЛЕДОВАНИЙ</v>
          </cell>
          <cell r="C189">
            <v>0</v>
          </cell>
          <cell r="D189">
            <v>0</v>
          </cell>
          <cell r="E189">
            <v>0</v>
          </cell>
        </row>
        <row r="190">
          <cell r="A190" t="str">
            <v>08844200</v>
          </cell>
          <cell r="B190" t="str">
            <v>ЗАКРЫТОЕ АКЦИОНЕРНОЕ ОБЩЕСТВО МЕТАЛЛУРГИЧЕСКИЙ ЗАВОД "ПЕТРОСТАЛЬ"</v>
          </cell>
          <cell r="C190">
            <v>44</v>
          </cell>
          <cell r="D190">
            <v>39</v>
          </cell>
          <cell r="E190">
            <v>39</v>
          </cell>
        </row>
        <row r="191">
          <cell r="A191" t="str">
            <v>08845300</v>
          </cell>
          <cell r="B191" t="str">
            <v>ЗАО"ЗАВОД"КИРОВ-ЭНЕРГОМАШ" ХРП"АТОМЭНЕРГО"</v>
          </cell>
          <cell r="C191">
            <v>0</v>
          </cell>
          <cell r="D191">
            <v>176</v>
          </cell>
          <cell r="E191">
            <v>175</v>
          </cell>
        </row>
        <row r="192">
          <cell r="A192" t="str">
            <v>08889473</v>
          </cell>
          <cell r="B192" t="str">
            <v>"УПТК-УС N 3"ПО ПОРУЧ.ООО "СФЕРА И К"</v>
          </cell>
          <cell r="C192">
            <v>52</v>
          </cell>
          <cell r="D192">
            <v>8</v>
          </cell>
          <cell r="E192">
            <v>8</v>
          </cell>
        </row>
        <row r="193">
          <cell r="A193" t="str">
            <v>08891145</v>
          </cell>
          <cell r="B193" t="str">
            <v>УПТК УС-4</v>
          </cell>
          <cell r="C193">
            <v>156</v>
          </cell>
          <cell r="D193">
            <v>156</v>
          </cell>
          <cell r="E193">
            <v>156</v>
          </cell>
        </row>
        <row r="194">
          <cell r="A194" t="str">
            <v>10001354</v>
          </cell>
          <cell r="B194" t="str">
            <v>ООО "СПИКА"</v>
          </cell>
          <cell r="C194">
            <v>105</v>
          </cell>
          <cell r="D194">
            <v>51</v>
          </cell>
          <cell r="E194">
            <v>51</v>
          </cell>
        </row>
        <row r="195">
          <cell r="A195" t="str">
            <v>10042146</v>
          </cell>
          <cell r="B195" t="str">
            <v>"ВЫХОД",АООТ</v>
          </cell>
          <cell r="C195">
            <v>50</v>
          </cell>
          <cell r="D195">
            <v>180</v>
          </cell>
          <cell r="E195">
            <v>180</v>
          </cell>
        </row>
        <row r="196">
          <cell r="A196" t="str">
            <v>10322495</v>
          </cell>
          <cell r="B196" t="str">
            <v>АКЦИОHЕРHОЕ ОБЩЕСТВО ЗАКРЫТОГО ТИПА"ДАЛЬГЕОТЕХHИКА"</v>
          </cell>
          <cell r="C196">
            <v>30</v>
          </cell>
          <cell r="D196">
            <v>50</v>
          </cell>
          <cell r="E196">
            <v>179</v>
          </cell>
        </row>
        <row r="197">
          <cell r="A197" t="str">
            <v>10391562</v>
          </cell>
          <cell r="B197" t="str">
            <v>ИНТЕК ПРОИЗВОДСТВ.-ВНЕДРЕНЧ. ФИРМА</v>
          </cell>
          <cell r="C197">
            <v>120</v>
          </cell>
          <cell r="D197">
            <v>730</v>
          </cell>
          <cell r="E197">
            <v>0</v>
          </cell>
        </row>
        <row r="198">
          <cell r="A198" t="str">
            <v>10408736</v>
          </cell>
          <cell r="B198" t="str">
            <v>ПМК-7 ГАЗМОНТАЖ</v>
          </cell>
          <cell r="C198">
            <v>30</v>
          </cell>
          <cell r="D198">
            <v>2</v>
          </cell>
          <cell r="E198">
            <v>2</v>
          </cell>
        </row>
        <row r="199">
          <cell r="A199" t="str">
            <v>10501619</v>
          </cell>
          <cell r="B199" t="str">
            <v>АО "ПРОФИЛЬ-АКРАС"</v>
          </cell>
          <cell r="C199">
            <v>50</v>
          </cell>
          <cell r="D199">
            <v>305</v>
          </cell>
          <cell r="E199">
            <v>305</v>
          </cell>
        </row>
        <row r="200">
          <cell r="A200" t="str">
            <v>10518531</v>
          </cell>
          <cell r="B200" t="str">
            <v>АССОЦИАЦИЯ ВНЕШНЕЭКОНОМИЧЕСКОЙ ДЕЯТЕЛЬНОСТИ"БАМ-АКТИВ"</v>
          </cell>
          <cell r="C200">
            <v>50</v>
          </cell>
          <cell r="D200">
            <v>40</v>
          </cell>
          <cell r="E200">
            <v>40</v>
          </cell>
        </row>
        <row r="201">
          <cell r="A201" t="str">
            <v>10593716</v>
          </cell>
          <cell r="B201" t="str">
            <v>ООО "ЮГСТРОЙКОМПЛЕКТ"</v>
          </cell>
          <cell r="C201">
            <v>8</v>
          </cell>
          <cell r="D201">
            <v>50</v>
          </cell>
          <cell r="E201">
            <v>50</v>
          </cell>
        </row>
        <row r="202">
          <cell r="A202" t="str">
            <v>10656014</v>
          </cell>
          <cell r="B202" t="str">
            <v>ТОО ФИРМА "НИРТ"</v>
          </cell>
          <cell r="C202">
            <v>0</v>
          </cell>
          <cell r="D202">
            <v>233</v>
          </cell>
          <cell r="E202">
            <v>11</v>
          </cell>
        </row>
        <row r="203">
          <cell r="A203" t="str">
            <v>10765979</v>
          </cell>
          <cell r="B203" t="str">
            <v>ТОО "БАЛТХОЛОД"</v>
          </cell>
          <cell r="C203">
            <v>1</v>
          </cell>
          <cell r="D203">
            <v>302</v>
          </cell>
          <cell r="E203">
            <v>7</v>
          </cell>
        </row>
        <row r="204">
          <cell r="A204" t="str">
            <v>10780447</v>
          </cell>
          <cell r="B204" t="str">
            <v>"РАДУГА" - АКЦИОНЕРНОЕ ОБЩЕСТВО ОТКРЫТОГО ТИПА</v>
          </cell>
          <cell r="C204">
            <v>6</v>
          </cell>
          <cell r="D204">
            <v>60</v>
          </cell>
          <cell r="E204">
            <v>0</v>
          </cell>
        </row>
        <row r="205">
          <cell r="A205" t="str">
            <v>10853442</v>
          </cell>
          <cell r="B205" t="str">
            <v>ТОО "АЛЬЦИФОР"</v>
          </cell>
          <cell r="C205">
            <v>12</v>
          </cell>
          <cell r="D205">
            <v>90</v>
          </cell>
          <cell r="E205">
            <v>90</v>
          </cell>
        </row>
        <row r="206">
          <cell r="A206" t="str">
            <v>11020454</v>
          </cell>
          <cell r="B206" t="str">
            <v>ООО "СПОРТ"</v>
          </cell>
          <cell r="C206">
            <v>160</v>
          </cell>
          <cell r="D206">
            <v>149</v>
          </cell>
          <cell r="E206">
            <v>39</v>
          </cell>
        </row>
        <row r="207">
          <cell r="A207" t="str">
            <v>11058439</v>
          </cell>
          <cell r="B207" t="str">
            <v>ЛПДС "КОЛЕСНИКОВО",ПОС.НЕФТЯНИК</v>
          </cell>
          <cell r="C207">
            <v>6</v>
          </cell>
          <cell r="D207">
            <v>238</v>
          </cell>
          <cell r="E207">
            <v>63</v>
          </cell>
        </row>
        <row r="208">
          <cell r="A208" t="str">
            <v>11117877</v>
          </cell>
          <cell r="B208" t="str">
            <v>ДОЧЕРНЕЕ ЗАО"СГЕМ-КОМПЛЕКТ"</v>
          </cell>
          <cell r="C208">
            <v>4</v>
          </cell>
          <cell r="D208">
            <v>45</v>
          </cell>
          <cell r="E208">
            <v>45</v>
          </cell>
        </row>
        <row r="209">
          <cell r="A209" t="str">
            <v>11121698</v>
          </cell>
          <cell r="B209" t="str">
            <v>МАЛОЕ ГОСУДАРСТВЕННОЕ НАУЧНО-ПРОИЗВОДСТВЕННОЕ ПРЕДПРИЯТИЕ "ЛАЗЕРНЫЕ СИСТЕМЫ"</v>
          </cell>
          <cell r="C209">
            <v>0</v>
          </cell>
          <cell r="D209">
            <v>156</v>
          </cell>
          <cell r="E209">
            <v>106</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0</v>
          </cell>
          <cell r="D211">
            <v>0</v>
          </cell>
          <cell r="E211">
            <v>0</v>
          </cell>
        </row>
        <row r="212">
          <cell r="A212" t="str">
            <v>11137251</v>
          </cell>
          <cell r="B212" t="str">
            <v>АО "ИНТЕК"</v>
          </cell>
          <cell r="C212">
            <v>44</v>
          </cell>
          <cell r="D212">
            <v>0</v>
          </cell>
          <cell r="E212">
            <v>0</v>
          </cell>
        </row>
        <row r="213">
          <cell r="A213" t="str">
            <v>11160505</v>
          </cell>
          <cell r="B213" t="str">
            <v>НПФ"ГТ ИНСПЕКТ"</v>
          </cell>
          <cell r="C213">
            <v>44</v>
          </cell>
          <cell r="D213">
            <v>0</v>
          </cell>
          <cell r="E213">
            <v>0</v>
          </cell>
        </row>
        <row r="214">
          <cell r="A214" t="str">
            <v>11233753</v>
          </cell>
          <cell r="B214" t="str">
            <v>АООТ "АССОЦИЦИЯ МОНТАЖАВТОМАТИКА"</v>
          </cell>
          <cell r="C214">
            <v>10</v>
          </cell>
          <cell r="D214">
            <v>10</v>
          </cell>
          <cell r="E214">
            <v>10</v>
          </cell>
        </row>
        <row r="215">
          <cell r="A215" t="str">
            <v>11287772</v>
          </cell>
          <cell r="B215" t="str">
            <v>ЗАО "ТРУБОИМПЭКС"</v>
          </cell>
          <cell r="C215">
            <v>39</v>
          </cell>
          <cell r="D215">
            <v>39</v>
          </cell>
          <cell r="E215">
            <v>39</v>
          </cell>
        </row>
        <row r="216">
          <cell r="A216" t="str">
            <v>11331208</v>
          </cell>
          <cell r="B216" t="str">
            <v>ЗАО ПКФ "АЛЬКОРД"</v>
          </cell>
          <cell r="C216">
            <v>0</v>
          </cell>
          <cell r="D216">
            <v>44</v>
          </cell>
          <cell r="E216">
            <v>62</v>
          </cell>
        </row>
        <row r="217">
          <cell r="A217" t="str">
            <v>11383984</v>
          </cell>
          <cell r="B217" t="str">
            <v>ООО "НАУЧНО-ТЕХНИЧЕСКОЕ ПРЕДПРЯТИЕ ЗАРЯ-РНЦ КИ"</v>
          </cell>
          <cell r="C217">
            <v>0</v>
          </cell>
          <cell r="D217">
            <v>187</v>
          </cell>
          <cell r="E217">
            <v>137</v>
          </cell>
        </row>
        <row r="218">
          <cell r="A218" t="str">
            <v>11396834</v>
          </cell>
          <cell r="B218" t="str">
            <v>ТОО СП "СПЕКТРАП"</v>
          </cell>
          <cell r="C218">
            <v>42</v>
          </cell>
          <cell r="D218">
            <v>0</v>
          </cell>
          <cell r="E218">
            <v>0</v>
          </cell>
        </row>
        <row r="219">
          <cell r="A219" t="str">
            <v>11455577</v>
          </cell>
          <cell r="B219" t="str">
            <v>ЗАО НПФ "ТЕХНОСЕРВИС"</v>
          </cell>
          <cell r="C219">
            <v>42</v>
          </cell>
          <cell r="D219">
            <v>13</v>
          </cell>
          <cell r="E219">
            <v>13</v>
          </cell>
        </row>
        <row r="220">
          <cell r="A220" t="str">
            <v>11642983</v>
          </cell>
          <cell r="B220" t="str">
            <v>АОЗТ "ТРУБОМАРКЕТ"</v>
          </cell>
          <cell r="C220">
            <v>948</v>
          </cell>
          <cell r="D220">
            <v>41</v>
          </cell>
          <cell r="E220">
            <v>126</v>
          </cell>
        </row>
        <row r="221">
          <cell r="A221" t="str">
            <v>11700054</v>
          </cell>
          <cell r="B221" t="str">
            <v>СП ТОО " ЮНИК ЭЙР СЕРВИС "</v>
          </cell>
          <cell r="C221">
            <v>0</v>
          </cell>
          <cell r="D221">
            <v>41</v>
          </cell>
          <cell r="E221">
            <v>41</v>
          </cell>
        </row>
        <row r="222">
          <cell r="A222" t="str">
            <v>11829256</v>
          </cell>
          <cell r="B222" t="str">
            <v>ТОО КОМПАНИЯ "НЬЮИСТ"</v>
          </cell>
          <cell r="C222">
            <v>50</v>
          </cell>
          <cell r="D222">
            <v>63</v>
          </cell>
          <cell r="E222">
            <v>2</v>
          </cell>
        </row>
        <row r="223">
          <cell r="A223" t="str">
            <v>11865306</v>
          </cell>
          <cell r="B223" t="str">
            <v>ТОО "НОВЫЕ ТЕХНОЛОГИИ"</v>
          </cell>
          <cell r="C223">
            <v>5</v>
          </cell>
          <cell r="D223">
            <v>40</v>
          </cell>
          <cell r="E223">
            <v>40</v>
          </cell>
        </row>
        <row r="224">
          <cell r="A224" t="str">
            <v>11882486</v>
          </cell>
          <cell r="B224" t="str">
            <v>ОАО "ОМСКМЕТАЛЛООПТТОРГ"</v>
          </cell>
          <cell r="C224">
            <v>1</v>
          </cell>
          <cell r="D224">
            <v>0</v>
          </cell>
          <cell r="E224">
            <v>0</v>
          </cell>
        </row>
        <row r="225">
          <cell r="A225" t="str">
            <v>11927289</v>
          </cell>
          <cell r="B225" t="str">
            <v>АКЦИОНЕРНОЕ ОБЩЕСТВО ОТКРЫТОГО ТИПА "ОРЕНБУРГСТРОЙКОМПЛЕКТ"</v>
          </cell>
          <cell r="C225">
            <v>1</v>
          </cell>
          <cell r="D225">
            <v>1</v>
          </cell>
          <cell r="E225">
            <v>1</v>
          </cell>
        </row>
        <row r="226">
          <cell r="A226" t="str">
            <v>12021199</v>
          </cell>
          <cell r="B226" t="str">
            <v>АООТ "ПЕРМСТРОЙОПТТОРГ"</v>
          </cell>
          <cell r="C226">
            <v>49</v>
          </cell>
          <cell r="D226">
            <v>59</v>
          </cell>
          <cell r="E226">
            <v>50</v>
          </cell>
        </row>
        <row r="227">
          <cell r="A227" t="str">
            <v>12141734</v>
          </cell>
          <cell r="B227" t="str">
            <v>МГП"КОНТАКТ"</v>
          </cell>
          <cell r="C227">
            <v>100</v>
          </cell>
          <cell r="D227">
            <v>175</v>
          </cell>
          <cell r="E227">
            <v>175</v>
          </cell>
        </row>
        <row r="228">
          <cell r="A228" t="str">
            <v>12216656</v>
          </cell>
          <cell r="B228" t="str">
            <v>ДОРТЕХСЕРВИС</v>
          </cell>
          <cell r="C228">
            <v>0</v>
          </cell>
          <cell r="D228">
            <v>40</v>
          </cell>
          <cell r="E228">
            <v>40</v>
          </cell>
        </row>
        <row r="229">
          <cell r="A229" t="str">
            <v>12260901</v>
          </cell>
          <cell r="B229" t="str">
            <v>ТОО КОЛЛЕР</v>
          </cell>
          <cell r="C229">
            <v>55</v>
          </cell>
          <cell r="D229">
            <v>55</v>
          </cell>
          <cell r="E229">
            <v>55</v>
          </cell>
        </row>
        <row r="230">
          <cell r="A230" t="str">
            <v>12267518</v>
          </cell>
          <cell r="B230" t="str">
            <v>"ПЕТРОСАХ" АОЗТ</v>
          </cell>
          <cell r="C230">
            <v>58</v>
          </cell>
          <cell r="D230">
            <v>0</v>
          </cell>
          <cell r="E230">
            <v>0</v>
          </cell>
        </row>
        <row r="231">
          <cell r="A231" t="str">
            <v>12281990</v>
          </cell>
          <cell r="B231" t="str">
            <v>АООТ "УРАЛТРУБПРОМ"</v>
          </cell>
          <cell r="C231">
            <v>1342</v>
          </cell>
          <cell r="D231">
            <v>1342</v>
          </cell>
          <cell r="E231">
            <v>1342</v>
          </cell>
        </row>
        <row r="232">
          <cell r="A232" t="str">
            <v>12288294</v>
          </cell>
          <cell r="B232" t="str">
            <v>ТОО "АТРИУМ"</v>
          </cell>
          <cell r="C232">
            <v>56</v>
          </cell>
          <cell r="D232">
            <v>40</v>
          </cell>
          <cell r="E232">
            <v>90</v>
          </cell>
        </row>
        <row r="233">
          <cell r="A233" t="str">
            <v>12312199</v>
          </cell>
          <cell r="B233" t="str">
            <v>ВНЕДРЕНЧЕСКАЯ ФИРМА "ВИАМ-ЛТД"</v>
          </cell>
          <cell r="C233">
            <v>13</v>
          </cell>
          <cell r="D233">
            <v>1</v>
          </cell>
          <cell r="E233">
            <v>125</v>
          </cell>
        </row>
        <row r="234">
          <cell r="A234" t="str">
            <v>12348791</v>
          </cell>
          <cell r="B234" t="str">
            <v>ТОО РПКФ "РЕМСТРОЙМОНТАЖДЕТАЛЬ"</v>
          </cell>
          <cell r="C234">
            <v>55</v>
          </cell>
          <cell r="D234">
            <v>39</v>
          </cell>
          <cell r="E234">
            <v>39</v>
          </cell>
        </row>
        <row r="235">
          <cell r="A235" t="str">
            <v>12595984</v>
          </cell>
          <cell r="B235" t="str">
            <v>МАГН.ЦЕНТР СТРОИТЕЛЬНО-ОТДЕЛОЧНЫХ МАШИН</v>
          </cell>
          <cell r="C235">
            <v>60</v>
          </cell>
          <cell r="D235">
            <v>60</v>
          </cell>
          <cell r="E235">
            <v>60</v>
          </cell>
        </row>
        <row r="236">
          <cell r="A236" t="str">
            <v>12610689</v>
          </cell>
          <cell r="B236" t="str">
            <v>ЧПАП "ПРОДМОНТАЖ"</v>
          </cell>
          <cell r="C236">
            <v>32</v>
          </cell>
          <cell r="D236">
            <v>77</v>
          </cell>
          <cell r="E236">
            <v>7</v>
          </cell>
        </row>
        <row r="237">
          <cell r="A237" t="str">
            <v>12617199</v>
          </cell>
          <cell r="B237" t="str">
            <v>КОРКИНСКИЙ З-Д "МЕТАЛЛИСТ"</v>
          </cell>
          <cell r="C237">
            <v>153</v>
          </cell>
          <cell r="D237">
            <v>0</v>
          </cell>
          <cell r="E237">
            <v>0</v>
          </cell>
        </row>
        <row r="238">
          <cell r="A238" t="str">
            <v>12618320</v>
          </cell>
          <cell r="B238" t="str">
            <v>ТОВАРИЩЕСТВО С ОГРАНИЧЕННОЙ ОТВЕТСТВЕННОСТЬЮ "СТАРАТЕЛЬСКАЯ АРТЕЛЬ "</v>
          </cell>
          <cell r="C238">
            <v>0</v>
          </cell>
          <cell r="D238">
            <v>22</v>
          </cell>
          <cell r="E238">
            <v>16</v>
          </cell>
        </row>
        <row r="239">
          <cell r="A239" t="str">
            <v>12618751</v>
          </cell>
          <cell r="B239" t="str">
            <v>ТОО АРТЕЛЬ СТАРАТЕЛЕЙ "ДАУРИЯ "         674362,ЧИТИНСКАЯ ОБЛ,КАЛГАНСКИЙ РАЙОН</v>
          </cell>
          <cell r="C239">
            <v>3</v>
          </cell>
          <cell r="D239">
            <v>37</v>
          </cell>
          <cell r="E239">
            <v>37</v>
          </cell>
        </row>
        <row r="240">
          <cell r="A240" t="str">
            <v>12621718</v>
          </cell>
          <cell r="B240" t="str">
            <v>"МОЗАИКА" АКЦИОНЕРНОЕ ОБЩЕСТВО ЗАКРЫТОГО ТИПА</v>
          </cell>
          <cell r="C240">
            <v>5</v>
          </cell>
          <cell r="D240">
            <v>15</v>
          </cell>
          <cell r="E240">
            <v>15</v>
          </cell>
        </row>
        <row r="241">
          <cell r="A241" t="str">
            <v>12775427</v>
          </cell>
          <cell r="B241" t="str">
            <v>РОССИЙСКОЕ ПРЕДСТАВИТЕЛЬСТВО "МОНГОЛРОСЦВЕТМЕТ"</v>
          </cell>
          <cell r="C241">
            <v>514</v>
          </cell>
          <cell r="D241">
            <v>159</v>
          </cell>
          <cell r="E241">
            <v>131</v>
          </cell>
        </row>
        <row r="242">
          <cell r="A242" t="str">
            <v>12976640</v>
          </cell>
          <cell r="B242" t="str">
            <v>АООТ КНПП "ВЕРТОЛЕТЫ-МИ"</v>
          </cell>
          <cell r="C242">
            <v>0</v>
          </cell>
          <cell r="D242">
            <v>6</v>
          </cell>
          <cell r="E242">
            <v>8</v>
          </cell>
        </row>
        <row r="243">
          <cell r="A243" t="str">
            <v>13022150</v>
          </cell>
          <cell r="B243" t="str">
            <v>ТОО"ВИАЗ",</v>
          </cell>
          <cell r="C243">
            <v>0</v>
          </cell>
          <cell r="D243">
            <v>55</v>
          </cell>
          <cell r="E243">
            <v>119</v>
          </cell>
        </row>
        <row r="244">
          <cell r="A244" t="str">
            <v>13148842</v>
          </cell>
          <cell r="B244" t="str">
            <v>ТОО СП "УРАЛ-ЛИБЕРТИ"</v>
          </cell>
          <cell r="C244">
            <v>119</v>
          </cell>
          <cell r="D244">
            <v>179</v>
          </cell>
          <cell r="E244">
            <v>179</v>
          </cell>
        </row>
        <row r="245">
          <cell r="A245" t="str">
            <v>13151700</v>
          </cell>
          <cell r="B245" t="str">
            <v>АОЗТ "ГЕРКУЛЕС"</v>
          </cell>
          <cell r="C245">
            <v>149</v>
          </cell>
          <cell r="D245">
            <v>149</v>
          </cell>
          <cell r="E245">
            <v>149</v>
          </cell>
        </row>
        <row r="246">
          <cell r="A246" t="str">
            <v>13165731</v>
          </cell>
          <cell r="B246" t="str">
            <v>ЗАО "ОЙЛФИЛД СЕППОРТ СЕРВИСЕС"</v>
          </cell>
          <cell r="C246">
            <v>33</v>
          </cell>
          <cell r="D246">
            <v>0</v>
          </cell>
          <cell r="E246">
            <v>0</v>
          </cell>
        </row>
        <row r="247">
          <cell r="A247" t="str">
            <v>13182184</v>
          </cell>
          <cell r="B247" t="str">
            <v>ТФД "БРОК-ИНВЕСТ-СЕРВИС" 121069,МОСКВА,</v>
          </cell>
          <cell r="C247">
            <v>20</v>
          </cell>
          <cell r="D247">
            <v>128</v>
          </cell>
          <cell r="E247">
            <v>112</v>
          </cell>
        </row>
        <row r="248">
          <cell r="A248" t="str">
            <v>16313480</v>
          </cell>
          <cell r="B248" t="str">
            <v>ЗАО "ОБЩЕСТВО МЕЖДУНАРОДНОЙ ТОРГОВЛИ "МЕРКОМ"</v>
          </cell>
          <cell r="C248">
            <v>0</v>
          </cell>
          <cell r="D248">
            <v>18</v>
          </cell>
          <cell r="E248">
            <v>109</v>
          </cell>
        </row>
        <row r="249">
          <cell r="A249" t="str">
            <v>16412147</v>
          </cell>
          <cell r="B249" t="str">
            <v>ТОО ПКФ " ПОЛИМЕРИНВЕСТ"</v>
          </cell>
          <cell r="C249">
            <v>4</v>
          </cell>
          <cell r="D249">
            <v>4</v>
          </cell>
          <cell r="E249">
            <v>4</v>
          </cell>
        </row>
        <row r="250">
          <cell r="A250" t="str">
            <v>16620986</v>
          </cell>
          <cell r="B250" t="str">
            <v>ЗАО ТД "УРАЛМАШ И ПАРТНЕРЫ"                                                 0665</v>
          </cell>
          <cell r="C250">
            <v>0</v>
          </cell>
          <cell r="D250">
            <v>16</v>
          </cell>
          <cell r="E250">
            <v>16</v>
          </cell>
        </row>
        <row r="251">
          <cell r="A251" t="str">
            <v>16767063</v>
          </cell>
          <cell r="B251" t="str">
            <v>ТОО"УРАЛАГРОСЕРВИС"</v>
          </cell>
          <cell r="C251">
            <v>1</v>
          </cell>
          <cell r="D251">
            <v>1</v>
          </cell>
          <cell r="E251">
            <v>13</v>
          </cell>
        </row>
        <row r="252">
          <cell r="A252" t="str">
            <v>16884389</v>
          </cell>
          <cell r="B252" t="str">
            <v>ТОО "БСТ"(БЮРО С/ХОЗ.ТЕХНИКИ) 0166</v>
          </cell>
          <cell r="C252">
            <v>15</v>
          </cell>
          <cell r="D252">
            <v>48</v>
          </cell>
          <cell r="E252">
            <v>59</v>
          </cell>
        </row>
        <row r="253">
          <cell r="A253" t="str">
            <v>16893388</v>
          </cell>
          <cell r="B253" t="str">
            <v>ТОО ВПП"ИНЛАКОР"</v>
          </cell>
          <cell r="C253">
            <v>79</v>
          </cell>
          <cell r="D253">
            <v>40</v>
          </cell>
          <cell r="E253">
            <v>40</v>
          </cell>
        </row>
        <row r="254">
          <cell r="A254" t="str">
            <v>16929011</v>
          </cell>
          <cell r="B254" t="str">
            <v>ИЧП "ИСПЫТАТЕЛЬ"</v>
          </cell>
          <cell r="C254">
            <v>50</v>
          </cell>
          <cell r="D254">
            <v>31</v>
          </cell>
          <cell r="E254">
            <v>31</v>
          </cell>
        </row>
        <row r="255">
          <cell r="A255" t="str">
            <v>17161204</v>
          </cell>
          <cell r="B255" t="str">
            <v>ТОО СП "МИ-ИНТЕР"</v>
          </cell>
          <cell r="C255">
            <v>0</v>
          </cell>
          <cell r="D255">
            <v>0</v>
          </cell>
          <cell r="E255">
            <v>100</v>
          </cell>
        </row>
        <row r="256">
          <cell r="A256" t="str">
            <v>17163367</v>
          </cell>
          <cell r="B256" t="str">
            <v>АОЗТ "КРАЗРОСС"</v>
          </cell>
          <cell r="C256">
            <v>12</v>
          </cell>
          <cell r="D256">
            <v>12</v>
          </cell>
          <cell r="E256">
            <v>12</v>
          </cell>
        </row>
        <row r="257">
          <cell r="A257" t="str">
            <v>17191406</v>
          </cell>
          <cell r="B257" t="str">
            <v>ОАО "НЕФТЕКОМ"</v>
          </cell>
          <cell r="C257">
            <v>30</v>
          </cell>
          <cell r="D257">
            <v>257</v>
          </cell>
          <cell r="E257">
            <v>257</v>
          </cell>
        </row>
        <row r="258">
          <cell r="A258" t="str">
            <v>17260610</v>
          </cell>
          <cell r="B258" t="str">
            <v>ЗАО"НАФТАРОС"</v>
          </cell>
          <cell r="C258">
            <v>30</v>
          </cell>
          <cell r="D258">
            <v>6</v>
          </cell>
          <cell r="E258">
            <v>136</v>
          </cell>
        </row>
        <row r="259">
          <cell r="A259" t="str">
            <v>17283094</v>
          </cell>
          <cell r="B259" t="str">
            <v>ТОО "СП "АББ УНИТУРБО"</v>
          </cell>
          <cell r="C259">
            <v>0</v>
          </cell>
          <cell r="D259">
            <v>50</v>
          </cell>
          <cell r="E259">
            <v>1</v>
          </cell>
        </row>
        <row r="260">
          <cell r="A260" t="str">
            <v>17308050</v>
          </cell>
          <cell r="B260" t="str">
            <v>ЗАО "ФИРМА БАСЭРТ"</v>
          </cell>
          <cell r="C260">
            <v>29</v>
          </cell>
          <cell r="D260">
            <v>0</v>
          </cell>
          <cell r="E260">
            <v>0</v>
          </cell>
        </row>
        <row r="261">
          <cell r="A261" t="str">
            <v>17407697</v>
          </cell>
          <cell r="B261" t="str">
            <v>АООТ "ИЖСТАЛЬ"</v>
          </cell>
          <cell r="C261">
            <v>0</v>
          </cell>
          <cell r="D261">
            <v>29</v>
          </cell>
          <cell r="E261">
            <v>29</v>
          </cell>
        </row>
        <row r="262">
          <cell r="A262" t="str">
            <v>17413746</v>
          </cell>
          <cell r="B262" t="str">
            <v>ТВ КЦ ФИЛИТКОМ</v>
          </cell>
          <cell r="C262">
            <v>28</v>
          </cell>
          <cell r="D262">
            <v>2</v>
          </cell>
          <cell r="E262">
            <v>2</v>
          </cell>
        </row>
        <row r="263">
          <cell r="A263" t="str">
            <v>17584078</v>
          </cell>
          <cell r="B263" t="str">
            <v>ЗАО НПО "СОТ"</v>
          </cell>
          <cell r="C263">
            <v>0</v>
          </cell>
          <cell r="D263">
            <v>0</v>
          </cell>
          <cell r="E263">
            <v>0</v>
          </cell>
        </row>
        <row r="264">
          <cell r="A264" t="str">
            <v>17606652</v>
          </cell>
          <cell r="B264" t="str">
            <v>ТОО "ЛЕНИКС"</v>
          </cell>
          <cell r="C264">
            <v>6</v>
          </cell>
          <cell r="D264">
            <v>0</v>
          </cell>
          <cell r="E264">
            <v>0</v>
          </cell>
        </row>
        <row r="265">
          <cell r="A265" t="str">
            <v>17663302</v>
          </cell>
          <cell r="B265" t="str">
            <v>ГК "РОСВООРУЖЕНИЕ"</v>
          </cell>
          <cell r="C265">
            <v>0</v>
          </cell>
          <cell r="D265">
            <v>28</v>
          </cell>
          <cell r="E265">
            <v>28</v>
          </cell>
        </row>
        <row r="266">
          <cell r="A266" t="str">
            <v>17664075</v>
          </cell>
          <cell r="B266" t="str">
            <v>ГОСУДАРСТВЕННЫЙ КОСМИЧЕСКИЙ НП ЦЕНТР ИМ. М. В. ХРУНИЧЕВА</v>
          </cell>
          <cell r="C266">
            <v>1</v>
          </cell>
          <cell r="D266">
            <v>45</v>
          </cell>
          <cell r="E266">
            <v>45</v>
          </cell>
        </row>
        <row r="267">
          <cell r="A267" t="str">
            <v>17666648</v>
          </cell>
          <cell r="B267" t="str">
            <v>БЕЗ ПРАВ Ю/Л"РАКЕТНО-КОСМИЧЕСКИЙ ЗАВОД" Ф-Л ГКНПЦ ИМ. М.В.ХРУНИЧЕВА</v>
          </cell>
          <cell r="C267">
            <v>0</v>
          </cell>
          <cell r="D267">
            <v>17</v>
          </cell>
          <cell r="E267">
            <v>20</v>
          </cell>
        </row>
        <row r="268">
          <cell r="A268" t="str">
            <v>17804808</v>
          </cell>
          <cell r="B268" t="str">
            <v>ЗАО"АССОЦИАЦИЯ КАРТЭК"</v>
          </cell>
          <cell r="C268">
            <v>24</v>
          </cell>
          <cell r="D268">
            <v>0</v>
          </cell>
          <cell r="E268">
            <v>0</v>
          </cell>
        </row>
        <row r="269">
          <cell r="A269" t="str">
            <v>17998043</v>
          </cell>
          <cell r="B269" t="str">
            <v>АОЗТ "ГАМА ИНДАСТРИ"</v>
          </cell>
          <cell r="C269">
            <v>23</v>
          </cell>
          <cell r="D269">
            <v>0</v>
          </cell>
          <cell r="E269">
            <v>0</v>
          </cell>
        </row>
        <row r="270">
          <cell r="A270" t="str">
            <v>18006954</v>
          </cell>
          <cell r="B270" t="str">
            <v>ТЭЦ-2 АО "ЯНТАРЬЭНЕРГО"</v>
          </cell>
          <cell r="C270">
            <v>81</v>
          </cell>
          <cell r="D270">
            <v>3</v>
          </cell>
          <cell r="E270">
            <v>3</v>
          </cell>
        </row>
        <row r="271">
          <cell r="A271" t="str">
            <v>18024722</v>
          </cell>
          <cell r="B271" t="str">
            <v>ЦЕНТР ТЕХНИЧЕСКОЙ ДИАГНОСТИКИ</v>
          </cell>
          <cell r="C271">
            <v>22</v>
          </cell>
          <cell r="D271">
            <v>13</v>
          </cell>
          <cell r="E271">
            <v>73</v>
          </cell>
        </row>
        <row r="272">
          <cell r="A272" t="str">
            <v>18217705</v>
          </cell>
          <cell r="B272" t="str">
            <v>ООО "ПРОМЭЛЕКТРО"</v>
          </cell>
          <cell r="C272">
            <v>22</v>
          </cell>
          <cell r="D272">
            <v>4</v>
          </cell>
          <cell r="E272">
            <v>4</v>
          </cell>
        </row>
        <row r="273">
          <cell r="A273" t="str">
            <v>18219851</v>
          </cell>
          <cell r="B273" t="str">
            <v>ЗАО "РАННИЛА-ТАЛДОМ"</v>
          </cell>
          <cell r="C273">
            <v>22</v>
          </cell>
          <cell r="D273">
            <v>1</v>
          </cell>
          <cell r="E273">
            <v>1</v>
          </cell>
        </row>
        <row r="274">
          <cell r="A274" t="str">
            <v>20626598</v>
          </cell>
          <cell r="B274" t="str">
            <v>ИЧП РЕКЛАМНО-КОММЕРЧЕСКАЯ ФИРМА "ИНФОРМ"</v>
          </cell>
          <cell r="C274">
            <v>44</v>
          </cell>
          <cell r="D274">
            <v>32</v>
          </cell>
          <cell r="E274">
            <v>8</v>
          </cell>
        </row>
        <row r="275">
          <cell r="A275" t="str">
            <v>20763484</v>
          </cell>
          <cell r="B275" t="str">
            <v>ТОО "ИНКОСТ"</v>
          </cell>
          <cell r="C275">
            <v>49</v>
          </cell>
          <cell r="D275">
            <v>16</v>
          </cell>
          <cell r="E275">
            <v>16</v>
          </cell>
        </row>
        <row r="276">
          <cell r="A276" t="str">
            <v>20804657</v>
          </cell>
          <cell r="B276" t="str">
            <v>ЗАО "КЛЕН"</v>
          </cell>
          <cell r="C276">
            <v>2</v>
          </cell>
          <cell r="D276">
            <v>40</v>
          </cell>
          <cell r="E276">
            <v>90</v>
          </cell>
        </row>
        <row r="277">
          <cell r="A277" t="str">
            <v>20810646</v>
          </cell>
          <cell r="B277" t="str">
            <v>МОHИТОРИHГ</v>
          </cell>
          <cell r="C277">
            <v>6</v>
          </cell>
          <cell r="D277">
            <v>15</v>
          </cell>
          <cell r="E277">
            <v>0</v>
          </cell>
        </row>
        <row r="278">
          <cell r="A278" t="str">
            <v>20877136</v>
          </cell>
          <cell r="B278" t="str">
            <v>ИНЖЕНЕРНЫЙ ЦЕНТР "СЕРВИСГОРМАШ"</v>
          </cell>
          <cell r="C278">
            <v>57</v>
          </cell>
          <cell r="D278">
            <v>20</v>
          </cell>
          <cell r="E278">
            <v>0</v>
          </cell>
        </row>
        <row r="279">
          <cell r="A279" t="str">
            <v>20894198</v>
          </cell>
          <cell r="B279" t="str">
            <v>КООПЕРАТИВ "ГЕРМЕС"</v>
          </cell>
          <cell r="C279">
            <v>3</v>
          </cell>
          <cell r="D279">
            <v>3</v>
          </cell>
          <cell r="E279">
            <v>3</v>
          </cell>
        </row>
        <row r="280">
          <cell r="A280" t="str">
            <v>21006892</v>
          </cell>
          <cell r="B280" t="str">
            <v>ПКТОО "ДАЛСС"</v>
          </cell>
          <cell r="C280">
            <v>22</v>
          </cell>
          <cell r="D280">
            <v>20</v>
          </cell>
          <cell r="E280">
            <v>63</v>
          </cell>
        </row>
        <row r="281">
          <cell r="A281" t="str">
            <v>21216402</v>
          </cell>
          <cell r="B281" t="str">
            <v>ТОО ПРОИЗВОДСТВЕННО-КОММЕРЧЕСКАЯ ФИРМА "ВИКОР"</v>
          </cell>
          <cell r="C281">
            <v>823</v>
          </cell>
          <cell r="D281">
            <v>59</v>
          </cell>
          <cell r="E281">
            <v>61</v>
          </cell>
        </row>
        <row r="282">
          <cell r="A282" t="str">
            <v>21281181</v>
          </cell>
          <cell r="B282" t="str">
            <v>ТОО "ПОВОЛЖЬЕ"</v>
          </cell>
          <cell r="C282">
            <v>30</v>
          </cell>
          <cell r="D282">
            <v>62</v>
          </cell>
          <cell r="E282">
            <v>20</v>
          </cell>
        </row>
        <row r="283">
          <cell r="A283" t="str">
            <v>21418838</v>
          </cell>
          <cell r="B283" t="str">
            <v>ИЧП ФЕДОРОВА "ПАЛОМАР"</v>
          </cell>
          <cell r="C283">
            <v>59</v>
          </cell>
          <cell r="D283">
            <v>59</v>
          </cell>
          <cell r="E283">
            <v>59</v>
          </cell>
        </row>
        <row r="284">
          <cell r="A284" t="str">
            <v>21497476</v>
          </cell>
          <cell r="B284" t="str">
            <v>ТОО"АВТОТРАНСМАШ"</v>
          </cell>
          <cell r="C284">
            <v>20</v>
          </cell>
          <cell r="D284">
            <v>80</v>
          </cell>
          <cell r="E284">
            <v>80</v>
          </cell>
        </row>
        <row r="285">
          <cell r="A285" t="str">
            <v>21517925</v>
          </cell>
          <cell r="B285" t="str">
            <v>АОЗТ ПКФ "ВОСТОК-МАРКЕТ"</v>
          </cell>
          <cell r="C285">
            <v>26</v>
          </cell>
          <cell r="D285">
            <v>20</v>
          </cell>
          <cell r="E285">
            <v>20</v>
          </cell>
        </row>
        <row r="286">
          <cell r="A286" t="str">
            <v>21537827</v>
          </cell>
          <cell r="B286" t="str">
            <v>ИЧП ШЭВ "КЛЮЧ"</v>
          </cell>
          <cell r="C286">
            <v>18</v>
          </cell>
          <cell r="D286">
            <v>20</v>
          </cell>
          <cell r="E286">
            <v>20</v>
          </cell>
        </row>
        <row r="287">
          <cell r="A287" t="str">
            <v>21606534</v>
          </cell>
          <cell r="B287" t="str">
            <v>ТОО ФИРМА"МАГМА-С"</v>
          </cell>
          <cell r="C287">
            <v>0</v>
          </cell>
          <cell r="D287">
            <v>0</v>
          </cell>
          <cell r="E287">
            <v>0</v>
          </cell>
        </row>
        <row r="288">
          <cell r="A288" t="str">
            <v>21629707</v>
          </cell>
          <cell r="B288" t="str">
            <v>ПК ТОО "ЧЕЛЯБИНТУРТРАНС"</v>
          </cell>
          <cell r="C288">
            <v>112</v>
          </cell>
          <cell r="D288">
            <v>42</v>
          </cell>
          <cell r="E288">
            <v>42</v>
          </cell>
        </row>
        <row r="289">
          <cell r="A289" t="str">
            <v>21642889</v>
          </cell>
          <cell r="B289" t="str">
            <v>ТОО "САС"</v>
          </cell>
          <cell r="C289">
            <v>1</v>
          </cell>
          <cell r="D289">
            <v>60</v>
          </cell>
          <cell r="E289">
            <v>73</v>
          </cell>
        </row>
        <row r="290">
          <cell r="A290" t="str">
            <v>21846221</v>
          </cell>
          <cell r="B290" t="str">
            <v>ТОО ПКФ ЭПСИЛОН</v>
          </cell>
          <cell r="C290">
            <v>42</v>
          </cell>
          <cell r="D290">
            <v>59</v>
          </cell>
          <cell r="E290">
            <v>0</v>
          </cell>
        </row>
        <row r="291">
          <cell r="A291" t="str">
            <v>22280106</v>
          </cell>
          <cell r="B291" t="str">
            <v>ПСФ "ЖИЛСТРОЙИНВЕСТ"</v>
          </cell>
          <cell r="C291">
            <v>22</v>
          </cell>
          <cell r="D291">
            <v>52</v>
          </cell>
          <cell r="E291">
            <v>52</v>
          </cell>
        </row>
        <row r="292">
          <cell r="A292" t="str">
            <v>22317430</v>
          </cell>
          <cell r="B292" t="str">
            <v>ТОО"АЧИH".</v>
          </cell>
          <cell r="C292">
            <v>9</v>
          </cell>
          <cell r="D292">
            <v>18</v>
          </cell>
          <cell r="E292">
            <v>18</v>
          </cell>
        </row>
        <row r="293">
          <cell r="A293" t="str">
            <v>22374095</v>
          </cell>
          <cell r="B293" t="str">
            <v>ДОЧЕРНЕЕ ПРЕДПРИЯТИЕ "КУЗНЕЧНОЕ" АООТ "ВТЗ"</v>
          </cell>
          <cell r="C293">
            <v>36</v>
          </cell>
          <cell r="D293">
            <v>55</v>
          </cell>
          <cell r="E293">
            <v>298</v>
          </cell>
        </row>
        <row r="294">
          <cell r="A294" t="str">
            <v>22414877</v>
          </cell>
          <cell r="B294" t="str">
            <v>ИЧП "ТЕХМАШСЕРВИС"</v>
          </cell>
          <cell r="C294">
            <v>13</v>
          </cell>
          <cell r="D294">
            <v>5</v>
          </cell>
          <cell r="E294">
            <v>15</v>
          </cell>
        </row>
        <row r="295">
          <cell r="A295" t="str">
            <v>22424574</v>
          </cell>
          <cell r="B295" t="str">
            <v>ЗАО "АКРАС"</v>
          </cell>
          <cell r="C295">
            <v>244</v>
          </cell>
          <cell r="D295">
            <v>3</v>
          </cell>
          <cell r="E295">
            <v>3</v>
          </cell>
        </row>
        <row r="296">
          <cell r="A296" t="str">
            <v>22497337</v>
          </cell>
          <cell r="B296" t="str">
            <v>ТОО "КОМИЖ ПЛЮС"</v>
          </cell>
          <cell r="C296">
            <v>141</v>
          </cell>
          <cell r="D296">
            <v>87</v>
          </cell>
          <cell r="E296">
            <v>16</v>
          </cell>
        </row>
        <row r="297">
          <cell r="A297" t="str">
            <v>23078944</v>
          </cell>
          <cell r="B297" t="str">
            <v>"АЛВО" АООТ</v>
          </cell>
          <cell r="C297">
            <v>40</v>
          </cell>
          <cell r="D297">
            <v>119</v>
          </cell>
          <cell r="E297">
            <v>52</v>
          </cell>
        </row>
        <row r="298">
          <cell r="A298" t="str">
            <v>23083253</v>
          </cell>
          <cell r="B298" t="str">
            <v>ЗАО"ФИРМА"СОЛИД"</v>
          </cell>
          <cell r="C298">
            <v>63</v>
          </cell>
          <cell r="D298">
            <v>15</v>
          </cell>
          <cell r="E298">
            <v>15</v>
          </cell>
        </row>
        <row r="299">
          <cell r="A299" t="str">
            <v>23549993</v>
          </cell>
          <cell r="B299" t="str">
            <v>ИЧП "АПСНЫ"</v>
          </cell>
          <cell r="C299">
            <v>15</v>
          </cell>
          <cell r="D299">
            <v>20</v>
          </cell>
          <cell r="E299">
            <v>20</v>
          </cell>
        </row>
        <row r="300">
          <cell r="A300" t="str">
            <v>23703218</v>
          </cell>
          <cell r="B300" t="str">
            <v>ИЧП "ЛАВР"</v>
          </cell>
          <cell r="C300">
            <v>3</v>
          </cell>
          <cell r="D300">
            <v>11</v>
          </cell>
          <cell r="E300">
            <v>11</v>
          </cell>
        </row>
        <row r="301">
          <cell r="A301" t="str">
            <v>23736519</v>
          </cell>
          <cell r="B301" t="str">
            <v>ФИРМА "ТИТАН"</v>
          </cell>
          <cell r="C301">
            <v>15</v>
          </cell>
          <cell r="D301">
            <v>121</v>
          </cell>
          <cell r="E301">
            <v>121</v>
          </cell>
        </row>
        <row r="302">
          <cell r="A302" t="str">
            <v>23768413</v>
          </cell>
          <cell r="B302" t="str">
            <v>ЗАО ФИРМА "РОСТ"</v>
          </cell>
          <cell r="C302">
            <v>2</v>
          </cell>
          <cell r="D302">
            <v>14</v>
          </cell>
          <cell r="E302">
            <v>50</v>
          </cell>
        </row>
        <row r="303">
          <cell r="A303" t="str">
            <v>23870755</v>
          </cell>
          <cell r="B303" t="str">
            <v>ТСОО ШКОЛА ОХРАНЫ "ЭСКОРТ"</v>
          </cell>
          <cell r="C303">
            <v>14</v>
          </cell>
          <cell r="D303">
            <v>31</v>
          </cell>
          <cell r="E303">
            <v>11</v>
          </cell>
        </row>
        <row r="304">
          <cell r="A304" t="str">
            <v>23893650</v>
          </cell>
          <cell r="B304" t="str">
            <v>АО ЗТ ПЕРВОМАЙСКИЙ СПИРТОЛИКЕРОВОДОЧНЫЙ З-Д (АООТ "ОРЕНБУРГАЛКО")</v>
          </cell>
          <cell r="C304">
            <v>1</v>
          </cell>
          <cell r="D304">
            <v>13</v>
          </cell>
          <cell r="E304">
            <v>13</v>
          </cell>
        </row>
        <row r="305">
          <cell r="A305" t="str">
            <v>23908908</v>
          </cell>
          <cell r="B305" t="str">
            <v>УР И ОНМ П."ОРЕНБУРГГАЗПРОМ" РАО "ГАЗПРОМ"</v>
          </cell>
          <cell r="C305">
            <v>65</v>
          </cell>
          <cell r="D305">
            <v>65</v>
          </cell>
          <cell r="E305">
            <v>65</v>
          </cell>
        </row>
        <row r="306">
          <cell r="A306" t="str">
            <v>23938016</v>
          </cell>
          <cell r="B306" t="str">
            <v>АОЗТ "АССОЛЬ"</v>
          </cell>
          <cell r="C306">
            <v>14</v>
          </cell>
          <cell r="D306">
            <v>20</v>
          </cell>
          <cell r="E306">
            <v>45</v>
          </cell>
        </row>
        <row r="307">
          <cell r="A307" t="str">
            <v>23980403</v>
          </cell>
          <cell r="B307" t="str">
            <v>УПП ВОИ "НАДЕЖДА"</v>
          </cell>
          <cell r="C307">
            <v>2</v>
          </cell>
          <cell r="D307">
            <v>0</v>
          </cell>
          <cell r="E307">
            <v>44</v>
          </cell>
        </row>
        <row r="308">
          <cell r="A308" t="str">
            <v>24207177</v>
          </cell>
          <cell r="B308" t="str">
            <v>АООТ "ЛИГО"</v>
          </cell>
          <cell r="C308">
            <v>1118</v>
          </cell>
          <cell r="D308">
            <v>135</v>
          </cell>
          <cell r="E308">
            <v>19</v>
          </cell>
        </row>
        <row r="309">
          <cell r="A309" t="str">
            <v>24224448</v>
          </cell>
          <cell r="B309" t="str">
            <v>ЧСП "НИМФО"</v>
          </cell>
          <cell r="C309">
            <v>31</v>
          </cell>
          <cell r="D309">
            <v>13</v>
          </cell>
          <cell r="E309">
            <v>13</v>
          </cell>
        </row>
        <row r="310">
          <cell r="A310" t="str">
            <v>24526066</v>
          </cell>
          <cell r="B310" t="str">
            <v>МУНИЦИПАЛЬНОЕ ПРЕДПРИЯТИЕ СОЦ "СОКОЛ"</v>
          </cell>
          <cell r="C310">
            <v>2</v>
          </cell>
          <cell r="D310">
            <v>3</v>
          </cell>
          <cell r="E310">
            <v>23</v>
          </cell>
        </row>
        <row r="311">
          <cell r="A311" t="str">
            <v>24552193</v>
          </cell>
          <cell r="B311" t="str">
            <v>ООО"ЛОТОС"</v>
          </cell>
          <cell r="C311">
            <v>14</v>
          </cell>
          <cell r="D311">
            <v>0</v>
          </cell>
          <cell r="E311">
            <v>0</v>
          </cell>
        </row>
        <row r="312">
          <cell r="A312" t="str">
            <v>24722944</v>
          </cell>
          <cell r="B312" t="str">
            <v>"ЯНВАРЬ" ЧАСТНОЕ ПРЕДПРИЯТИЕ</v>
          </cell>
          <cell r="C312">
            <v>0</v>
          </cell>
          <cell r="D312">
            <v>9</v>
          </cell>
          <cell r="E312">
            <v>65</v>
          </cell>
        </row>
        <row r="313">
          <cell r="A313" t="str">
            <v>24724335</v>
          </cell>
          <cell r="B313" t="str">
            <v>"АНТ" ИНДИВИДУАЛЬНОЕ ЧАСТНОЕ ПРЕДПРИЯТИЕ</v>
          </cell>
          <cell r="C313">
            <v>8</v>
          </cell>
          <cell r="D313">
            <v>2</v>
          </cell>
          <cell r="E313">
            <v>40</v>
          </cell>
        </row>
        <row r="314">
          <cell r="A314" t="str">
            <v>24740753</v>
          </cell>
          <cell r="B314" t="str">
            <v>ТОО ТОРГОВЫЙ ДОМ "МИНОРА"</v>
          </cell>
          <cell r="C314">
            <v>22</v>
          </cell>
          <cell r="D314">
            <v>22</v>
          </cell>
          <cell r="E314">
            <v>16</v>
          </cell>
        </row>
        <row r="315">
          <cell r="A315" t="str">
            <v>24771009</v>
          </cell>
          <cell r="B315" t="str">
            <v>"ВИРАЖ" ОБЩЕСТВО С ОГРАНИЧЕННОЙ ОТВЕТСТВЕННОСТЬЮ</v>
          </cell>
          <cell r="C315">
            <v>0</v>
          </cell>
          <cell r="D315">
            <v>3</v>
          </cell>
          <cell r="E315">
            <v>3</v>
          </cell>
        </row>
        <row r="316">
          <cell r="A316" t="str">
            <v>25001213</v>
          </cell>
          <cell r="B316" t="str">
            <v>ООО ПРЕДПРИЯТИЕ "ТЕХНОПОЛИС"</v>
          </cell>
          <cell r="C316">
            <v>21</v>
          </cell>
          <cell r="D316">
            <v>13</v>
          </cell>
          <cell r="E316">
            <v>13</v>
          </cell>
        </row>
        <row r="317">
          <cell r="A317" t="str">
            <v>25024125</v>
          </cell>
          <cell r="B317" t="str">
            <v>АОЗТ"ВОСТОКОГНЕУПОР"</v>
          </cell>
          <cell r="C317">
            <v>43</v>
          </cell>
          <cell r="D317">
            <v>52</v>
          </cell>
          <cell r="E317">
            <v>52</v>
          </cell>
        </row>
        <row r="318">
          <cell r="A318" t="str">
            <v>25048396</v>
          </cell>
          <cell r="B318" t="str">
            <v>АООТ СПП ("СТРОЙПЛАСТПОЛИМЕР")</v>
          </cell>
          <cell r="C318">
            <v>14</v>
          </cell>
          <cell r="D318">
            <v>13</v>
          </cell>
          <cell r="E318">
            <v>5</v>
          </cell>
        </row>
        <row r="319">
          <cell r="A319" t="str">
            <v>25081695</v>
          </cell>
          <cell r="B319" t="str">
            <v>ТОО ПКФ "ИНУС-ЛТД"</v>
          </cell>
          <cell r="C319">
            <v>7</v>
          </cell>
          <cell r="D319">
            <v>32</v>
          </cell>
          <cell r="E319">
            <v>37</v>
          </cell>
        </row>
        <row r="320">
          <cell r="A320" t="str">
            <v>25581742</v>
          </cell>
          <cell r="B320" t="str">
            <v>ПТ"ПКФ-АЛЕКСЕЕВ"</v>
          </cell>
          <cell r="C320">
            <v>0</v>
          </cell>
          <cell r="D320">
            <v>17</v>
          </cell>
          <cell r="E320">
            <v>20</v>
          </cell>
        </row>
        <row r="321">
          <cell r="A321" t="str">
            <v>25584597</v>
          </cell>
          <cell r="B321" t="str">
            <v>КОММЕРЧЕСКАЯ СЛУЖБА ГЖД</v>
          </cell>
          <cell r="C321">
            <v>10</v>
          </cell>
          <cell r="D321">
            <v>59</v>
          </cell>
          <cell r="E321">
            <v>48</v>
          </cell>
        </row>
        <row r="322">
          <cell r="A322" t="str">
            <v>25807347</v>
          </cell>
          <cell r="B322" t="str">
            <v>ЗАО  "СТРОЙКОМПЛЕКТ"</v>
          </cell>
          <cell r="C322">
            <v>106</v>
          </cell>
          <cell r="D322">
            <v>39</v>
          </cell>
          <cell r="E322">
            <v>71</v>
          </cell>
        </row>
        <row r="323">
          <cell r="A323" t="str">
            <v>25818084</v>
          </cell>
          <cell r="B323" t="str">
            <v>ООО "ЛИСТОРГ"</v>
          </cell>
          <cell r="C323">
            <v>0</v>
          </cell>
          <cell r="D323">
            <v>9</v>
          </cell>
          <cell r="E323">
            <v>40</v>
          </cell>
        </row>
        <row r="324">
          <cell r="A324" t="str">
            <v>25903878</v>
          </cell>
          <cell r="B324" t="str">
            <v>ЗАО "АЛЬБИОН ФОРВАРДИНГ"</v>
          </cell>
          <cell r="C324">
            <v>8</v>
          </cell>
          <cell r="D324">
            <v>12</v>
          </cell>
          <cell r="E324">
            <v>12</v>
          </cell>
        </row>
        <row r="325">
          <cell r="A325" t="str">
            <v>25931550</v>
          </cell>
          <cell r="B325" t="str">
            <v>ТОО "БИОН"</v>
          </cell>
          <cell r="C325">
            <v>0</v>
          </cell>
          <cell r="D325">
            <v>4</v>
          </cell>
          <cell r="E325">
            <v>33</v>
          </cell>
        </row>
        <row r="326">
          <cell r="A326" t="str">
            <v>26119655</v>
          </cell>
          <cell r="B326" t="str">
            <v>"ТЕХНОСТРОЙЭКСПОРТ"</v>
          </cell>
          <cell r="C326">
            <v>12</v>
          </cell>
          <cell r="D326">
            <v>0</v>
          </cell>
          <cell r="E326">
            <v>0</v>
          </cell>
        </row>
        <row r="327">
          <cell r="A327" t="str">
            <v>26165945</v>
          </cell>
          <cell r="B327" t="str">
            <v>АООТ "ТЮМЕНСКИЙ СУДОСТРОИТЕЛЬНЫЙ ЗАВОД"</v>
          </cell>
          <cell r="C327">
            <v>5</v>
          </cell>
          <cell r="D327">
            <v>12</v>
          </cell>
          <cell r="E327">
            <v>12</v>
          </cell>
        </row>
        <row r="328">
          <cell r="A328" t="str">
            <v>26240670</v>
          </cell>
          <cell r="B328" t="str">
            <v>ЗАО "СУДОТРЕЙД"</v>
          </cell>
          <cell r="C328">
            <v>12</v>
          </cell>
          <cell r="D328">
            <v>0</v>
          </cell>
          <cell r="E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0</v>
          </cell>
          <cell r="E330">
            <v>31</v>
          </cell>
        </row>
        <row r="331">
          <cell r="A331" t="str">
            <v>26419110</v>
          </cell>
          <cell r="B331" t="str">
            <v>ТОО "АСТЕР"</v>
          </cell>
          <cell r="C331">
            <v>11</v>
          </cell>
          <cell r="D331">
            <v>45</v>
          </cell>
          <cell r="E331">
            <v>45</v>
          </cell>
        </row>
        <row r="332">
          <cell r="A332" t="str">
            <v>26525160</v>
          </cell>
          <cell r="B332" t="str">
            <v>ЗАО "ЭНЕРГОИНВЕСТТЕХНИКА"</v>
          </cell>
          <cell r="C332">
            <v>0</v>
          </cell>
          <cell r="D332">
            <v>12</v>
          </cell>
          <cell r="E332">
            <v>12</v>
          </cell>
        </row>
        <row r="333">
          <cell r="A333" t="str">
            <v>26738915</v>
          </cell>
          <cell r="B333" t="str">
            <v>АОЗТ"САФО"</v>
          </cell>
          <cell r="C333">
            <v>12</v>
          </cell>
          <cell r="D333">
            <v>0</v>
          </cell>
          <cell r="E333">
            <v>18</v>
          </cell>
        </row>
        <row r="334">
          <cell r="A334" t="str">
            <v>27036167</v>
          </cell>
          <cell r="B334" t="str">
            <v>"ОРБИТА 96" ООО</v>
          </cell>
          <cell r="C334">
            <v>2</v>
          </cell>
          <cell r="D334">
            <v>11</v>
          </cell>
          <cell r="E334">
            <v>94</v>
          </cell>
        </row>
        <row r="335">
          <cell r="A335" t="str">
            <v>27163687</v>
          </cell>
          <cell r="B335" t="str">
            <v>ТОО "АГДАМ"</v>
          </cell>
          <cell r="C335">
            <v>30</v>
          </cell>
          <cell r="D335">
            <v>20</v>
          </cell>
          <cell r="E335">
            <v>20</v>
          </cell>
        </row>
        <row r="336">
          <cell r="A336" t="str">
            <v>27163977</v>
          </cell>
          <cell r="B336" t="str">
            <v>АООТ "ЖИЛКОМСЕРВИС"</v>
          </cell>
          <cell r="C336">
            <v>49</v>
          </cell>
          <cell r="D336">
            <v>20</v>
          </cell>
          <cell r="E336">
            <v>20</v>
          </cell>
        </row>
        <row r="337">
          <cell r="A337" t="str">
            <v>27185306</v>
          </cell>
          <cell r="B337" t="str">
            <v>ТОО "ИКПО-Т"</v>
          </cell>
          <cell r="C337">
            <v>200</v>
          </cell>
          <cell r="D337">
            <v>63</v>
          </cell>
          <cell r="E337">
            <v>57</v>
          </cell>
        </row>
        <row r="338">
          <cell r="A338" t="str">
            <v>27193820</v>
          </cell>
          <cell r="B338" t="str">
            <v>"РОСТОВСКАЯ СОТОВАЯ СВЯЗЬ" АОЗТ</v>
          </cell>
          <cell r="C338">
            <v>11</v>
          </cell>
          <cell r="D338">
            <v>0</v>
          </cell>
          <cell r="E338">
            <v>0</v>
          </cell>
        </row>
        <row r="339">
          <cell r="A339" t="str">
            <v>27274760</v>
          </cell>
          <cell r="B339" t="str">
            <v>ООО "АСКОНА"</v>
          </cell>
          <cell r="C339">
            <v>13</v>
          </cell>
          <cell r="D339">
            <v>5</v>
          </cell>
          <cell r="E339">
            <v>0</v>
          </cell>
        </row>
        <row r="340">
          <cell r="A340" t="str">
            <v>27435884</v>
          </cell>
          <cell r="B340" t="str">
            <v>ООО "НЕПТУН"</v>
          </cell>
          <cell r="C340">
            <v>0</v>
          </cell>
          <cell r="D340">
            <v>11</v>
          </cell>
          <cell r="E340">
            <v>12</v>
          </cell>
        </row>
        <row r="341">
          <cell r="A341" t="str">
            <v>27440715</v>
          </cell>
          <cell r="B341" t="str">
            <v>ЗАО "НАВИДАН"</v>
          </cell>
          <cell r="C341">
            <v>3</v>
          </cell>
          <cell r="D341">
            <v>3</v>
          </cell>
          <cell r="E341">
            <v>3</v>
          </cell>
        </row>
        <row r="342">
          <cell r="A342" t="str">
            <v>27446563</v>
          </cell>
          <cell r="B342" t="str">
            <v>ЗАО "СЕВЗАПМЕТАЛЛКОМПЛЕКТ"</v>
          </cell>
          <cell r="C342">
            <v>40</v>
          </cell>
          <cell r="D342">
            <v>0</v>
          </cell>
          <cell r="E342">
            <v>22</v>
          </cell>
        </row>
        <row r="343">
          <cell r="A343" t="str">
            <v>27518434</v>
          </cell>
          <cell r="B343" t="str">
            <v>"РЕПАР" АОЗТ</v>
          </cell>
          <cell r="C343">
            <v>4</v>
          </cell>
          <cell r="D343">
            <v>21</v>
          </cell>
          <cell r="E343">
            <v>21</v>
          </cell>
        </row>
        <row r="344">
          <cell r="A344" t="str">
            <v>27572003</v>
          </cell>
          <cell r="B344" t="str">
            <v>АОЗТ"РТТ"</v>
          </cell>
          <cell r="C344">
            <v>3</v>
          </cell>
          <cell r="D344">
            <v>46</v>
          </cell>
          <cell r="E344">
            <v>2</v>
          </cell>
        </row>
        <row r="345">
          <cell r="A345" t="str">
            <v>27671567</v>
          </cell>
          <cell r="B345" t="str">
            <v>ЗАО "ТРИ БОГАТЫРЯ"</v>
          </cell>
          <cell r="C345">
            <v>40</v>
          </cell>
          <cell r="D345">
            <v>40</v>
          </cell>
          <cell r="E345">
            <v>40</v>
          </cell>
        </row>
        <row r="346">
          <cell r="A346" t="str">
            <v>27757866</v>
          </cell>
          <cell r="B346" t="str">
            <v>ТОО "ИНВЕСТ"</v>
          </cell>
          <cell r="C346">
            <v>10</v>
          </cell>
          <cell r="D346">
            <v>120</v>
          </cell>
          <cell r="E346">
            <v>120</v>
          </cell>
        </row>
        <row r="347">
          <cell r="A347" t="str">
            <v>27839104</v>
          </cell>
          <cell r="B347" t="str">
            <v>АГЕНСТВО ПО РАЗВ-Ю МЕЖД.СОТРУД.ПРИ МВЭС РТ</v>
          </cell>
          <cell r="C347">
            <v>0</v>
          </cell>
          <cell r="D347">
            <v>0</v>
          </cell>
          <cell r="E347">
            <v>20</v>
          </cell>
        </row>
        <row r="348">
          <cell r="A348" t="str">
            <v>27893977</v>
          </cell>
          <cell r="B348" t="str">
            <v>АОЗТ "ТЕХНОЛОГИЯ "</v>
          </cell>
          <cell r="C348">
            <v>152</v>
          </cell>
          <cell r="D348">
            <v>10</v>
          </cell>
          <cell r="E348">
            <v>10</v>
          </cell>
        </row>
        <row r="349">
          <cell r="A349" t="str">
            <v>29002215</v>
          </cell>
          <cell r="B349" t="str">
            <v>ТОО "СЕРМАР",МОСКВА,РОССИЯ,</v>
          </cell>
          <cell r="C349">
            <v>1000</v>
          </cell>
          <cell r="D349">
            <v>10</v>
          </cell>
          <cell r="E349">
            <v>10</v>
          </cell>
        </row>
        <row r="350">
          <cell r="A350" t="str">
            <v>29081278</v>
          </cell>
          <cell r="B350" t="str">
            <v>АОЗТ НПО АВАНГАРД</v>
          </cell>
          <cell r="C350">
            <v>3</v>
          </cell>
          <cell r="D350">
            <v>10</v>
          </cell>
          <cell r="E350">
            <v>10</v>
          </cell>
        </row>
        <row r="351">
          <cell r="A351" t="str">
            <v>29121248</v>
          </cell>
          <cell r="B351" t="str">
            <v>АОЗТ КЮНЕ И НАГЕЛЬ</v>
          </cell>
          <cell r="C351">
            <v>10</v>
          </cell>
          <cell r="D351">
            <v>110</v>
          </cell>
          <cell r="E351">
            <v>500</v>
          </cell>
        </row>
        <row r="352">
          <cell r="A352" t="str">
            <v>29186617</v>
          </cell>
          <cell r="B352" t="str">
            <v>ТОО ТУРИСТИЧЕСКОЕ АГЕНТСТВО"КВАДРО-ТУР"</v>
          </cell>
          <cell r="C352">
            <v>0</v>
          </cell>
          <cell r="D352">
            <v>57</v>
          </cell>
          <cell r="E352">
            <v>19</v>
          </cell>
        </row>
        <row r="353">
          <cell r="A353" t="str">
            <v>29447957</v>
          </cell>
          <cell r="B353" t="str">
            <v>ЗЭРКТ ФИЛИАЛ ГКНПЦ ИМ.ХРУНИЧЕВА</v>
          </cell>
          <cell r="C353">
            <v>10</v>
          </cell>
          <cell r="D353">
            <v>39</v>
          </cell>
          <cell r="E353">
            <v>39</v>
          </cell>
        </row>
        <row r="354">
          <cell r="A354" t="str">
            <v>29655130</v>
          </cell>
          <cell r="B354" t="str">
            <v>АОЗТ "НЕФТЬПРОМСНАБ"</v>
          </cell>
          <cell r="C354">
            <v>415</v>
          </cell>
          <cell r="D354">
            <v>10</v>
          </cell>
          <cell r="E354">
            <v>10</v>
          </cell>
        </row>
        <row r="355">
          <cell r="A355" t="str">
            <v>29714192</v>
          </cell>
          <cell r="B355" t="str">
            <v>НЕФТЕПЕРЕРАБАТЫВАЮЩАЯ СТАНЦИЯ "СУСЛОВО"-ФИЛИАЛ ПО УРАЛО-СИБИРСКИХ МА</v>
          </cell>
          <cell r="C355">
            <v>32</v>
          </cell>
          <cell r="D355">
            <v>52</v>
          </cell>
          <cell r="E355">
            <v>18</v>
          </cell>
        </row>
        <row r="356">
          <cell r="A356" t="str">
            <v>29861384</v>
          </cell>
          <cell r="B356" t="str">
            <v>ИЧП МУСТАФАЕВА "ЩЕКИ"</v>
          </cell>
          <cell r="C356">
            <v>2</v>
          </cell>
          <cell r="D356">
            <v>13</v>
          </cell>
          <cell r="E356">
            <v>18</v>
          </cell>
        </row>
        <row r="357">
          <cell r="A357" t="str">
            <v>29937963</v>
          </cell>
          <cell r="B357" t="str">
            <v>АОЗТ "УЗНЕФТЬИМПЭКС"</v>
          </cell>
          <cell r="C357">
            <v>195</v>
          </cell>
          <cell r="D357">
            <v>334</v>
          </cell>
          <cell r="E357">
            <v>17</v>
          </cell>
        </row>
        <row r="358">
          <cell r="A358" t="str">
            <v>31008449</v>
          </cell>
          <cell r="B358" t="str">
            <v>АОЗТ ПКФ "КВАЛИТЕТ"</v>
          </cell>
          <cell r="C358">
            <v>6</v>
          </cell>
          <cell r="D358">
            <v>9</v>
          </cell>
          <cell r="E358">
            <v>9</v>
          </cell>
        </row>
        <row r="359">
          <cell r="A359" t="str">
            <v>31051474</v>
          </cell>
          <cell r="B359" t="str">
            <v>"РЕЕС" АОЗТ</v>
          </cell>
          <cell r="C359">
            <v>12</v>
          </cell>
          <cell r="D359">
            <v>17</v>
          </cell>
          <cell r="E359">
            <v>0</v>
          </cell>
        </row>
        <row r="360">
          <cell r="A360" t="str">
            <v>31197462</v>
          </cell>
          <cell r="B360" t="str">
            <v>АО"УРАЛАВТО"</v>
          </cell>
          <cell r="C360">
            <v>14</v>
          </cell>
          <cell r="D360">
            <v>7</v>
          </cell>
          <cell r="E360">
            <v>6</v>
          </cell>
        </row>
        <row r="361">
          <cell r="A361" t="str">
            <v>31209389</v>
          </cell>
          <cell r="B361" t="str">
            <v>АОЗТ "ДАЛХА"</v>
          </cell>
          <cell r="C361">
            <v>20</v>
          </cell>
          <cell r="D361">
            <v>16</v>
          </cell>
          <cell r="E361">
            <v>0</v>
          </cell>
        </row>
        <row r="362">
          <cell r="A362" t="str">
            <v>31213698</v>
          </cell>
          <cell r="B362" t="str">
            <v>ТОО "ПЕРСПЕКТИВА"</v>
          </cell>
          <cell r="C362">
            <v>10</v>
          </cell>
          <cell r="D362">
            <v>0</v>
          </cell>
          <cell r="E362">
            <v>15</v>
          </cell>
        </row>
        <row r="363">
          <cell r="A363" t="str">
            <v>31323949</v>
          </cell>
          <cell r="B363" t="str">
            <v>АО "ВНИИГАЗ"</v>
          </cell>
          <cell r="C363">
            <v>2</v>
          </cell>
          <cell r="D363">
            <v>0</v>
          </cell>
          <cell r="E363">
            <v>15</v>
          </cell>
        </row>
        <row r="364">
          <cell r="A364" t="str">
            <v>31402063</v>
          </cell>
          <cell r="B364" t="str">
            <v>ВНЕДРЕНЧЕСКАЯ ФИРМА "УРАЛЬСКИЙ ВАРИАНТ" *6660009177</v>
          </cell>
          <cell r="C364">
            <v>15</v>
          </cell>
          <cell r="D364">
            <v>32</v>
          </cell>
          <cell r="E364">
            <v>15</v>
          </cell>
        </row>
        <row r="365">
          <cell r="A365" t="str">
            <v>31402270</v>
          </cell>
          <cell r="B365" t="str">
            <v>АОЗТ СП "УЗЭЛЕКТРО"                                                         0246</v>
          </cell>
          <cell r="C365">
            <v>8</v>
          </cell>
          <cell r="D365">
            <v>129</v>
          </cell>
          <cell r="E365">
            <v>129</v>
          </cell>
        </row>
        <row r="366">
          <cell r="A366" t="str">
            <v>31721495</v>
          </cell>
          <cell r="B366" t="str">
            <v>ТОО "СЕРВИС-ЦЕНТР"</v>
          </cell>
          <cell r="C366">
            <v>8</v>
          </cell>
          <cell r="D366">
            <v>0</v>
          </cell>
          <cell r="E366">
            <v>0</v>
          </cell>
        </row>
        <row r="367">
          <cell r="A367" t="str">
            <v>31760182</v>
          </cell>
          <cell r="B367" t="str">
            <v>АОЗТ "ГЕЛЬВЕТИКА"</v>
          </cell>
          <cell r="C367">
            <v>0</v>
          </cell>
          <cell r="D367">
            <v>0</v>
          </cell>
          <cell r="E367">
            <v>8</v>
          </cell>
        </row>
        <row r="368">
          <cell r="A368" t="str">
            <v>31788507</v>
          </cell>
          <cell r="B368" t="str">
            <v>АСМУ ПО "УРЕНГОЙГАЗПРОМ",</v>
          </cell>
          <cell r="C368">
            <v>3</v>
          </cell>
          <cell r="D368">
            <v>0</v>
          </cell>
          <cell r="E368">
            <v>0</v>
          </cell>
        </row>
        <row r="369">
          <cell r="A369" t="str">
            <v>31807328</v>
          </cell>
          <cell r="B369" t="str">
            <v>КРЫМСКИЙ ХРУ-2 ТРЕСТА "ЮЖСТАЛЬМОНТАЖ"</v>
          </cell>
          <cell r="C369">
            <v>3</v>
          </cell>
          <cell r="D369">
            <v>0</v>
          </cell>
          <cell r="E369">
            <v>13</v>
          </cell>
        </row>
        <row r="370">
          <cell r="A370" t="str">
            <v>32114722</v>
          </cell>
          <cell r="B370" t="str">
            <v>ПОО "ГАМБИТ-1"                                                              0721</v>
          </cell>
          <cell r="C370">
            <v>155</v>
          </cell>
          <cell r="D370">
            <v>10</v>
          </cell>
          <cell r="E370">
            <v>13</v>
          </cell>
        </row>
        <row r="371">
          <cell r="A371" t="str">
            <v>32287316</v>
          </cell>
          <cell r="B371" t="str">
            <v>ТОО "ЮНОНА-МЕД"</v>
          </cell>
          <cell r="C371">
            <v>40</v>
          </cell>
          <cell r="D371">
            <v>40</v>
          </cell>
          <cell r="E371">
            <v>40</v>
          </cell>
        </row>
        <row r="372">
          <cell r="A372" t="str">
            <v>32516248</v>
          </cell>
          <cell r="B372" t="str">
            <v>ТОО"СУВОР"</v>
          </cell>
          <cell r="C372">
            <v>13</v>
          </cell>
          <cell r="D372">
            <v>12</v>
          </cell>
          <cell r="E372">
            <v>0</v>
          </cell>
        </row>
        <row r="373">
          <cell r="A373" t="str">
            <v>32537434</v>
          </cell>
          <cell r="B373" t="str">
            <v>ТОО"КАЛЛОРИЯ"</v>
          </cell>
          <cell r="C373">
            <v>9</v>
          </cell>
          <cell r="D373">
            <v>8</v>
          </cell>
          <cell r="E373">
            <v>8</v>
          </cell>
        </row>
        <row r="374">
          <cell r="A374" t="str">
            <v>32538942</v>
          </cell>
          <cell r="B374" t="str">
            <v>ФИЛИАЛ "ЗАВОД ТСМ" АООТ "АКСИ"</v>
          </cell>
          <cell r="C374">
            <v>7</v>
          </cell>
          <cell r="D374">
            <v>60</v>
          </cell>
          <cell r="E374">
            <v>7</v>
          </cell>
        </row>
        <row r="375">
          <cell r="A375" t="str">
            <v>32552161</v>
          </cell>
          <cell r="B375" t="str">
            <v>ТОВАРИЩЕСТВО С ОГРАНИЧЕННОЙ ОТВЕТСТВЕННОСТЬЮ "ЮПИТЕР"</v>
          </cell>
          <cell r="C375">
            <v>5</v>
          </cell>
          <cell r="D375">
            <v>11</v>
          </cell>
          <cell r="E375">
            <v>0</v>
          </cell>
        </row>
        <row r="376">
          <cell r="A376" t="str">
            <v>32767234</v>
          </cell>
          <cell r="B376" t="str">
            <v>АОЗТ "ГЛЕHАР"</v>
          </cell>
          <cell r="C376">
            <v>11</v>
          </cell>
          <cell r="D376">
            <v>4</v>
          </cell>
          <cell r="E376">
            <v>4</v>
          </cell>
        </row>
        <row r="377">
          <cell r="A377" t="str">
            <v>32847726</v>
          </cell>
          <cell r="B377" t="str">
            <v>ООО "ЭКСТРОМ"</v>
          </cell>
          <cell r="C377">
            <v>7</v>
          </cell>
          <cell r="D377">
            <v>0</v>
          </cell>
          <cell r="E377">
            <v>0</v>
          </cell>
        </row>
        <row r="378">
          <cell r="A378" t="str">
            <v>33089156</v>
          </cell>
          <cell r="B378" t="str">
            <v>УЗБЕКСКО-ЗАПАДНОСИБИРСКАЯ КОМПАНИЯ ПО ИНВЕСТИЦИИ НЕФТЯНОЙ ПРОМЫШЛЕННОСТИ</v>
          </cell>
          <cell r="C378">
            <v>120</v>
          </cell>
          <cell r="D378">
            <v>11</v>
          </cell>
          <cell r="E378">
            <v>11</v>
          </cell>
        </row>
        <row r="379">
          <cell r="A379" t="str">
            <v>33208170</v>
          </cell>
          <cell r="B379" t="str">
            <v>ООО ВЭП "ЮНИОН"</v>
          </cell>
          <cell r="C379">
            <v>0</v>
          </cell>
          <cell r="D379">
            <v>0</v>
          </cell>
          <cell r="E379">
            <v>44</v>
          </cell>
        </row>
        <row r="380">
          <cell r="A380" t="str">
            <v>33238642</v>
          </cell>
          <cell r="B380" t="str">
            <v>АОЗТ"ДРАЙВЕР"</v>
          </cell>
          <cell r="C380">
            <v>20</v>
          </cell>
          <cell r="D380">
            <v>7</v>
          </cell>
          <cell r="E380">
            <v>7</v>
          </cell>
        </row>
        <row r="381">
          <cell r="A381" t="str">
            <v>33259828</v>
          </cell>
          <cell r="B381" t="str">
            <v>ТОО "ВОСТСИБПРОДУКТ"</v>
          </cell>
          <cell r="C381">
            <v>7</v>
          </cell>
          <cell r="D381">
            <v>1</v>
          </cell>
          <cell r="E381">
            <v>1</v>
          </cell>
        </row>
        <row r="382">
          <cell r="A382" t="str">
            <v>33333691</v>
          </cell>
          <cell r="B382" t="str">
            <v>"КРАСНОДАРГЛАВСНАБ"АООТ ККПК</v>
          </cell>
          <cell r="C382">
            <v>10</v>
          </cell>
          <cell r="D382">
            <v>10</v>
          </cell>
          <cell r="E382">
            <v>28</v>
          </cell>
        </row>
        <row r="383">
          <cell r="A383" t="str">
            <v>33386836</v>
          </cell>
          <cell r="B383" t="str">
            <v>СП ЗОЛОТОЙ ДРАКОН 674650 ЧИТИНСКАЯ</v>
          </cell>
          <cell r="C383">
            <v>6</v>
          </cell>
          <cell r="D383">
            <v>10</v>
          </cell>
          <cell r="E383">
            <v>11</v>
          </cell>
        </row>
        <row r="384">
          <cell r="A384" t="str">
            <v>33400743</v>
          </cell>
          <cell r="B384" t="str">
            <v>"ФРАММ"ОБЩЕСТВО С ОГРАНИЧЕННОЙ ОТВЕТСТВЕ</v>
          </cell>
          <cell r="C384">
            <v>7</v>
          </cell>
          <cell r="D384">
            <v>0</v>
          </cell>
          <cell r="E384">
            <v>7</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6</v>
          </cell>
          <cell r="D386">
            <v>12</v>
          </cell>
          <cell r="E386">
            <v>12</v>
          </cell>
        </row>
        <row r="387">
          <cell r="A387" t="str">
            <v>33608248</v>
          </cell>
          <cell r="B387" t="str">
            <v>"ЦЗИЛИ" АО ЗАКРЫТОГО ТИПА</v>
          </cell>
          <cell r="C387">
            <v>6</v>
          </cell>
          <cell r="D387">
            <v>15</v>
          </cell>
          <cell r="E387">
            <v>10</v>
          </cell>
        </row>
        <row r="388">
          <cell r="A388" t="str">
            <v>33680607</v>
          </cell>
          <cell r="B388" t="str">
            <v>ЗАО "МОСФЛОУЛАЙН"</v>
          </cell>
          <cell r="C388">
            <v>0</v>
          </cell>
          <cell r="D388">
            <v>0</v>
          </cell>
          <cell r="E388">
            <v>0</v>
          </cell>
        </row>
        <row r="389">
          <cell r="A389" t="str">
            <v>33735739</v>
          </cell>
          <cell r="B389" t="str">
            <v>"ОТЕЧЕСТВО " ТОО</v>
          </cell>
          <cell r="C389">
            <v>6</v>
          </cell>
          <cell r="D389">
            <v>31</v>
          </cell>
          <cell r="E389">
            <v>31</v>
          </cell>
        </row>
        <row r="390">
          <cell r="A390" t="str">
            <v>33841527</v>
          </cell>
          <cell r="B390" t="str">
            <v>ФИЛИАЛ ФИРМЫ "ПЕНТА ИНТЕРНАЦИОНАЛЬ ЛИМИТЕД" В Г.УФЕ Р.БАШКОРТОСТАН</v>
          </cell>
          <cell r="C390">
            <v>31</v>
          </cell>
          <cell r="D390">
            <v>10</v>
          </cell>
          <cell r="E390">
            <v>0</v>
          </cell>
        </row>
        <row r="391">
          <cell r="A391" t="str">
            <v>33884540</v>
          </cell>
          <cell r="B391" t="str">
            <v>ТОО "СТРОЙКОМПЛЕКТ ЛТД"</v>
          </cell>
          <cell r="C391">
            <v>0</v>
          </cell>
          <cell r="D391">
            <v>6</v>
          </cell>
          <cell r="E391">
            <v>6</v>
          </cell>
        </row>
        <row r="392">
          <cell r="A392" t="str">
            <v>33886295</v>
          </cell>
          <cell r="B392" t="str">
            <v>ТОО ВТК "ТРИВИС" *6658029017</v>
          </cell>
          <cell r="C392">
            <v>52</v>
          </cell>
          <cell r="D392">
            <v>496</v>
          </cell>
          <cell r="E392">
            <v>496</v>
          </cell>
        </row>
        <row r="393">
          <cell r="A393" t="str">
            <v>33894768</v>
          </cell>
          <cell r="B393" t="str">
            <v>ТОО "ХИМЭНЕРГОСНАБ" *6663016662</v>
          </cell>
          <cell r="C393">
            <v>5</v>
          </cell>
          <cell r="D393">
            <v>32</v>
          </cell>
          <cell r="E393">
            <v>32</v>
          </cell>
        </row>
        <row r="394">
          <cell r="A394" t="str">
            <v>33900227</v>
          </cell>
          <cell r="B394" t="str">
            <v>ООО КОНЦЕРН "УРАЛЬСКИЙ ПРОКАТ"</v>
          </cell>
          <cell r="C394">
            <v>289</v>
          </cell>
          <cell r="D394">
            <v>6</v>
          </cell>
          <cell r="E394">
            <v>6</v>
          </cell>
        </row>
        <row r="395">
          <cell r="A395" t="str">
            <v>33913846</v>
          </cell>
          <cell r="B395" t="str">
            <v>АОЗТ "УРАЛ-ФИНПРОМКО"</v>
          </cell>
          <cell r="C395">
            <v>39</v>
          </cell>
          <cell r="D395">
            <v>49</v>
          </cell>
          <cell r="E395">
            <v>49</v>
          </cell>
        </row>
        <row r="396">
          <cell r="A396" t="str">
            <v>34137779</v>
          </cell>
          <cell r="B396" t="str">
            <v>ТОО "МАП"</v>
          </cell>
          <cell r="C396">
            <v>10</v>
          </cell>
          <cell r="D396">
            <v>53</v>
          </cell>
          <cell r="E396">
            <v>53</v>
          </cell>
        </row>
        <row r="397">
          <cell r="A397" t="str">
            <v>34211978</v>
          </cell>
          <cell r="B397" t="str">
            <v>ОАО ОПТОРГМЕТАЛЛ</v>
          </cell>
          <cell r="C397">
            <v>1</v>
          </cell>
          <cell r="D397">
            <v>6</v>
          </cell>
          <cell r="E397">
            <v>6</v>
          </cell>
        </row>
        <row r="398">
          <cell r="A398" t="str">
            <v>34404602</v>
          </cell>
          <cell r="B398" t="str">
            <v>АСТИНТЕРКОМ АО</v>
          </cell>
          <cell r="C398">
            <v>415</v>
          </cell>
          <cell r="D398">
            <v>6</v>
          </cell>
          <cell r="E398">
            <v>6</v>
          </cell>
        </row>
        <row r="399">
          <cell r="A399" t="str">
            <v>34517312</v>
          </cell>
          <cell r="B399" t="str">
            <v>АОЗТ "ВОСТОЧНАЯ ТОРГОВО-ФИНАНСОВАЯ КОМПАНИЯ"</v>
          </cell>
          <cell r="C399">
            <v>45</v>
          </cell>
          <cell r="D399">
            <v>5</v>
          </cell>
          <cell r="E399">
            <v>5</v>
          </cell>
        </row>
        <row r="400">
          <cell r="A400" t="str">
            <v>34522916</v>
          </cell>
          <cell r="B400" t="str">
            <v>ЧИП"ТАИР"</v>
          </cell>
          <cell r="C400">
            <v>79</v>
          </cell>
          <cell r="D400">
            <v>2</v>
          </cell>
          <cell r="E400">
            <v>6</v>
          </cell>
        </row>
        <row r="401">
          <cell r="A401" t="str">
            <v>34531157</v>
          </cell>
          <cell r="B401" t="str">
            <v>"ГП УС-30 ТО-45"</v>
          </cell>
          <cell r="C401">
            <v>46</v>
          </cell>
          <cell r="D401">
            <v>0</v>
          </cell>
          <cell r="E401">
            <v>8</v>
          </cell>
        </row>
        <row r="402">
          <cell r="A402" t="str">
            <v>34595200</v>
          </cell>
          <cell r="B402" t="str">
            <v>ЗАО "МЕТАЛЛОЛИТЕЙНЫЙ ЗАВОД"</v>
          </cell>
          <cell r="C402">
            <v>6</v>
          </cell>
          <cell r="D402">
            <v>6</v>
          </cell>
          <cell r="E402">
            <v>6</v>
          </cell>
        </row>
        <row r="403">
          <cell r="A403" t="str">
            <v>34598138</v>
          </cell>
          <cell r="B403" t="str">
            <v>АОЗТ "ИКОЗИМ"</v>
          </cell>
          <cell r="C403">
            <v>0</v>
          </cell>
          <cell r="D403">
            <v>5</v>
          </cell>
          <cell r="E403">
            <v>5</v>
          </cell>
        </row>
        <row r="404">
          <cell r="A404" t="str">
            <v>34874667</v>
          </cell>
          <cell r="B404" t="str">
            <v>ТОО РОСАЛИТ</v>
          </cell>
          <cell r="C404">
            <v>10</v>
          </cell>
          <cell r="D404">
            <v>0</v>
          </cell>
          <cell r="E404">
            <v>73</v>
          </cell>
        </row>
        <row r="405">
          <cell r="A405" t="str">
            <v>34879765</v>
          </cell>
          <cell r="B405" t="str">
            <v>АОЗТ"ТЕРМИНАЛ СЕРВИС+"</v>
          </cell>
          <cell r="C405">
            <v>245</v>
          </cell>
          <cell r="D405">
            <v>54</v>
          </cell>
          <cell r="E405">
            <v>8</v>
          </cell>
        </row>
        <row r="406">
          <cell r="A406" t="str">
            <v>34890761</v>
          </cell>
          <cell r="B406" t="str">
            <v>УПТК АООТ "СПЕЦМОНТАЖМЕХАНИЗАЦИЯ"</v>
          </cell>
          <cell r="C406">
            <v>75</v>
          </cell>
          <cell r="D406">
            <v>5</v>
          </cell>
          <cell r="E406">
            <v>490</v>
          </cell>
        </row>
        <row r="407">
          <cell r="A407" t="str">
            <v>34890867</v>
          </cell>
          <cell r="B407" t="str">
            <v>ТОО "РИБОН"</v>
          </cell>
          <cell r="C407">
            <v>3</v>
          </cell>
          <cell r="D407">
            <v>46</v>
          </cell>
          <cell r="E407">
            <v>6</v>
          </cell>
        </row>
        <row r="408">
          <cell r="A408" t="str">
            <v>35064373</v>
          </cell>
          <cell r="B408" t="str">
            <v>ТОО "ФЛОТ"</v>
          </cell>
          <cell r="C408">
            <v>0</v>
          </cell>
          <cell r="D408">
            <v>61</v>
          </cell>
          <cell r="E408">
            <v>6</v>
          </cell>
        </row>
        <row r="409">
          <cell r="A409" t="str">
            <v>35186366</v>
          </cell>
          <cell r="B409" t="str">
            <v>ТОО "ЭЛИТА"  0048</v>
          </cell>
          <cell r="C409">
            <v>13</v>
          </cell>
          <cell r="D409">
            <v>2</v>
          </cell>
          <cell r="E409">
            <v>90</v>
          </cell>
        </row>
        <row r="410">
          <cell r="A410" t="str">
            <v>35466344</v>
          </cell>
          <cell r="B410" t="str">
            <v>АОЗТ "ГЕОСТАТИКА"</v>
          </cell>
          <cell r="C410">
            <v>5</v>
          </cell>
          <cell r="D410">
            <v>0</v>
          </cell>
          <cell r="E410">
            <v>0</v>
          </cell>
        </row>
        <row r="411">
          <cell r="A411" t="str">
            <v>35498060</v>
          </cell>
          <cell r="B411" t="str">
            <v>ДЗАО ВТФ "СУДМАШ" *7811047299</v>
          </cell>
          <cell r="C411">
            <v>0</v>
          </cell>
          <cell r="D411">
            <v>40</v>
          </cell>
          <cell r="E411">
            <v>6</v>
          </cell>
        </row>
        <row r="412">
          <cell r="A412" t="str">
            <v>35553095</v>
          </cell>
          <cell r="B412" t="str">
            <v>ТОО "ТЕХРЕСУРСЫ"</v>
          </cell>
          <cell r="C412">
            <v>5</v>
          </cell>
          <cell r="D412">
            <v>108</v>
          </cell>
          <cell r="E412">
            <v>108</v>
          </cell>
        </row>
        <row r="413">
          <cell r="A413" t="str">
            <v>35566850</v>
          </cell>
          <cell r="B413" t="str">
            <v>АОЗТ "ЭЛРОС""СИБЭНЕРГО"</v>
          </cell>
          <cell r="C413">
            <v>12</v>
          </cell>
          <cell r="D413">
            <v>3</v>
          </cell>
          <cell r="E413">
            <v>9</v>
          </cell>
        </row>
        <row r="414">
          <cell r="A414" t="str">
            <v>35847655</v>
          </cell>
          <cell r="B414" t="str">
            <v>ТОО ФИРМА "ТЕКЕСТМА" Г.ВОРОНЕЖ</v>
          </cell>
          <cell r="C414">
            <v>10</v>
          </cell>
          <cell r="D414">
            <v>10</v>
          </cell>
          <cell r="E414">
            <v>10</v>
          </cell>
        </row>
        <row r="415">
          <cell r="A415" t="str">
            <v>35998331</v>
          </cell>
          <cell r="B415" t="str">
            <v>ТОО "АГРОХИМТОРГ"</v>
          </cell>
          <cell r="C415">
            <v>620</v>
          </cell>
          <cell r="D415">
            <v>0</v>
          </cell>
          <cell r="E415">
            <v>5</v>
          </cell>
        </row>
        <row r="416">
          <cell r="A416" t="str">
            <v>36408194</v>
          </cell>
          <cell r="B416" t="str">
            <v>ТОО "КОМПАНИЯ СИ"</v>
          </cell>
          <cell r="C416">
            <v>7</v>
          </cell>
          <cell r="D416">
            <v>15</v>
          </cell>
          <cell r="E416">
            <v>14</v>
          </cell>
        </row>
        <row r="417">
          <cell r="A417" t="str">
            <v>36424767</v>
          </cell>
          <cell r="B417" t="str">
            <v>ТОО ТТЦ "ОРСК-ЕКАТЕРИНБУРГ"</v>
          </cell>
          <cell r="C417">
            <v>143</v>
          </cell>
          <cell r="D417">
            <v>59</v>
          </cell>
          <cell r="E417">
            <v>59</v>
          </cell>
        </row>
        <row r="418">
          <cell r="A418" t="str">
            <v>36510076</v>
          </cell>
          <cell r="B418" t="str">
            <v>ЗАО "ВТОРЦВЕТМЕТ-М"</v>
          </cell>
          <cell r="C418">
            <v>14</v>
          </cell>
          <cell r="D418">
            <v>4</v>
          </cell>
          <cell r="E418">
            <v>4</v>
          </cell>
        </row>
        <row r="419">
          <cell r="A419" t="str">
            <v>36561783</v>
          </cell>
          <cell r="B419" t="str">
            <v>АОЗТ "КАРГО-ЭКСПРЕСС"</v>
          </cell>
          <cell r="C419">
            <v>0</v>
          </cell>
          <cell r="D419">
            <v>4</v>
          </cell>
          <cell r="E419">
            <v>4</v>
          </cell>
        </row>
        <row r="420">
          <cell r="A420" t="str">
            <v>36566964</v>
          </cell>
          <cell r="B420" t="str">
            <v>ЗАО "МОСКВА-КРАСНЫЕ ХОЛМЫ"</v>
          </cell>
          <cell r="C420">
            <v>4</v>
          </cell>
          <cell r="D420">
            <v>10</v>
          </cell>
          <cell r="E420">
            <v>10</v>
          </cell>
        </row>
        <row r="421">
          <cell r="A421" t="str">
            <v>36714554</v>
          </cell>
          <cell r="B421" t="str">
            <v>КАЛИТА ФИРМА ООО</v>
          </cell>
          <cell r="C421">
            <v>0</v>
          </cell>
          <cell r="D421">
            <v>0</v>
          </cell>
          <cell r="E421">
            <v>0</v>
          </cell>
        </row>
        <row r="422">
          <cell r="A422" t="str">
            <v>36743946</v>
          </cell>
          <cell r="B422" t="str">
            <v>ООО " РЕСУРСЫ И МЕТАЛЛЫ" R&amp;M</v>
          </cell>
          <cell r="C422">
            <v>40</v>
          </cell>
          <cell r="D422">
            <v>4</v>
          </cell>
          <cell r="E422">
            <v>4</v>
          </cell>
        </row>
        <row r="423">
          <cell r="A423" t="str">
            <v>36775188</v>
          </cell>
          <cell r="B423" t="str">
            <v>"ВЕЛИКАН"  АОЗТ 100%</v>
          </cell>
          <cell r="C423">
            <v>1</v>
          </cell>
          <cell r="D423">
            <v>4</v>
          </cell>
          <cell r="E423">
            <v>0</v>
          </cell>
        </row>
        <row r="424">
          <cell r="A424" t="str">
            <v>36789641</v>
          </cell>
          <cell r="B424" t="str">
            <v>"ДАЛЬВИК" РОССИЙСКО-ВЬЕТНАМСКОЕ СП (ООО)</v>
          </cell>
          <cell r="C424">
            <v>3</v>
          </cell>
          <cell r="D424">
            <v>20</v>
          </cell>
          <cell r="E424">
            <v>20</v>
          </cell>
        </row>
        <row r="425">
          <cell r="A425" t="str">
            <v>36892959</v>
          </cell>
          <cell r="B425" t="str">
            <v>ТОО ЦНИС "ЛА ВИДА"</v>
          </cell>
          <cell r="C425">
            <v>13</v>
          </cell>
          <cell r="D425">
            <v>4</v>
          </cell>
          <cell r="E425">
            <v>3</v>
          </cell>
        </row>
        <row r="426">
          <cell r="A426" t="str">
            <v>36900038</v>
          </cell>
          <cell r="B426" t="str">
            <v>ЗАО"УМООТ"</v>
          </cell>
          <cell r="C426">
            <v>96</v>
          </cell>
          <cell r="D426">
            <v>3</v>
          </cell>
          <cell r="E426">
            <v>8</v>
          </cell>
        </row>
        <row r="427">
          <cell r="A427" t="str">
            <v>36903350</v>
          </cell>
          <cell r="B427" t="str">
            <v>ООО"ТРАHС-УРАЛ"</v>
          </cell>
          <cell r="C427">
            <v>224</v>
          </cell>
          <cell r="D427">
            <v>0</v>
          </cell>
          <cell r="E427">
            <v>302</v>
          </cell>
        </row>
        <row r="428">
          <cell r="A428" t="str">
            <v>36903574</v>
          </cell>
          <cell r="B428" t="str">
            <v>ЗАО "БОН-ЛТД"</v>
          </cell>
          <cell r="C428">
            <v>116</v>
          </cell>
          <cell r="D428">
            <v>30</v>
          </cell>
          <cell r="E428">
            <v>30</v>
          </cell>
        </row>
        <row r="429">
          <cell r="A429" t="str">
            <v>36907170</v>
          </cell>
          <cell r="B429" t="str">
            <v>ООО "УРАЛСПЕЦСТАЛЬ"</v>
          </cell>
          <cell r="C429">
            <v>112</v>
          </cell>
          <cell r="D429">
            <v>58</v>
          </cell>
          <cell r="E429">
            <v>58</v>
          </cell>
        </row>
        <row r="430">
          <cell r="A430" t="str">
            <v>36908904</v>
          </cell>
          <cell r="B430" t="str">
            <v>ЗАО"СТОИК ОИЛ" *7451051748</v>
          </cell>
          <cell r="C430">
            <v>55</v>
          </cell>
          <cell r="D430">
            <v>55</v>
          </cell>
          <cell r="E430">
            <v>55</v>
          </cell>
        </row>
        <row r="431">
          <cell r="A431" t="str">
            <v>36909128</v>
          </cell>
          <cell r="B431" t="str">
            <v>ООО"МЕТА"</v>
          </cell>
          <cell r="C431">
            <v>10</v>
          </cell>
          <cell r="D431">
            <v>90</v>
          </cell>
          <cell r="E431">
            <v>90</v>
          </cell>
        </row>
        <row r="432">
          <cell r="A432" t="str">
            <v>36911332</v>
          </cell>
          <cell r="B432" t="str">
            <v>ООО "ЭНЕРГОМОНТАЖ"</v>
          </cell>
          <cell r="C432">
            <v>31</v>
          </cell>
          <cell r="D432">
            <v>31</v>
          </cell>
          <cell r="E432">
            <v>31</v>
          </cell>
        </row>
        <row r="433">
          <cell r="A433" t="str">
            <v>36911711</v>
          </cell>
          <cell r="B433" t="str">
            <v>ООО ПКФ "УРАЛЭЛЕКТРОКОМПЛЕКТ"</v>
          </cell>
          <cell r="C433">
            <v>8</v>
          </cell>
          <cell r="D433">
            <v>50</v>
          </cell>
          <cell r="E433">
            <v>50</v>
          </cell>
        </row>
        <row r="434">
          <cell r="A434" t="str">
            <v>36915175</v>
          </cell>
          <cell r="B434" t="str">
            <v>ООО "МОТЕКС-СЕРВИС"</v>
          </cell>
          <cell r="C434">
            <v>0</v>
          </cell>
          <cell r="D434">
            <v>3</v>
          </cell>
          <cell r="E434">
            <v>3</v>
          </cell>
        </row>
        <row r="435">
          <cell r="A435" t="str">
            <v>36915318</v>
          </cell>
          <cell r="B435" t="str">
            <v>ООО"КОДА"</v>
          </cell>
          <cell r="C435">
            <v>19</v>
          </cell>
          <cell r="D435">
            <v>1</v>
          </cell>
          <cell r="E435">
            <v>0</v>
          </cell>
        </row>
        <row r="436">
          <cell r="A436" t="str">
            <v>36915749</v>
          </cell>
          <cell r="B436" t="str">
            <v>ООО"УРАЛМЕТЛЕС"</v>
          </cell>
          <cell r="C436">
            <v>3</v>
          </cell>
          <cell r="D436">
            <v>40</v>
          </cell>
          <cell r="E436">
            <v>40</v>
          </cell>
        </row>
        <row r="437">
          <cell r="A437" t="str">
            <v>36919256</v>
          </cell>
          <cell r="B437" t="str">
            <v>ООО"КАРАВАН"</v>
          </cell>
          <cell r="C437">
            <v>3</v>
          </cell>
          <cell r="D437">
            <v>12</v>
          </cell>
          <cell r="E437">
            <v>12</v>
          </cell>
        </row>
        <row r="438">
          <cell r="A438" t="str">
            <v>36919470</v>
          </cell>
          <cell r="B438" t="str">
            <v>ООО "СТАЛЬ ЛТД"</v>
          </cell>
          <cell r="C438">
            <v>81</v>
          </cell>
          <cell r="D438">
            <v>2</v>
          </cell>
          <cell r="E438">
            <v>120</v>
          </cell>
        </row>
        <row r="439">
          <cell r="A439" t="str">
            <v>36921968</v>
          </cell>
          <cell r="B439" t="str">
            <v>ЗАО"ДЕДАЛ-ИНСТРУМЕНТ"</v>
          </cell>
          <cell r="C439">
            <v>24</v>
          </cell>
          <cell r="D439">
            <v>2</v>
          </cell>
          <cell r="E439">
            <v>12</v>
          </cell>
        </row>
        <row r="440">
          <cell r="A440" t="str">
            <v>36924702</v>
          </cell>
          <cell r="B440" t="str">
            <v>ЗАО "СПЕЦСТАЛЬКОНСТРУКЦИЯ"</v>
          </cell>
          <cell r="C440">
            <v>5</v>
          </cell>
          <cell r="D440">
            <v>5</v>
          </cell>
          <cell r="E440">
            <v>5</v>
          </cell>
        </row>
        <row r="441">
          <cell r="A441" t="str">
            <v>37633935</v>
          </cell>
          <cell r="B441" t="str">
            <v>ТОО СИСТЕМА САПР</v>
          </cell>
          <cell r="C441">
            <v>3</v>
          </cell>
          <cell r="D441">
            <v>8</v>
          </cell>
          <cell r="E441">
            <v>8</v>
          </cell>
        </row>
        <row r="442">
          <cell r="A442" t="str">
            <v>39133875</v>
          </cell>
          <cell r="B442" t="str">
            <v>ТОО "СИБЛЕС-1"</v>
          </cell>
          <cell r="C442">
            <v>1</v>
          </cell>
          <cell r="D442">
            <v>45</v>
          </cell>
          <cell r="E442">
            <v>45</v>
          </cell>
        </row>
        <row r="443">
          <cell r="A443" t="str">
            <v>39158993</v>
          </cell>
          <cell r="B443" t="str">
            <v>АО ТОРГОВЫЙ ДОМ "СПЕЦСТАЛЬ"</v>
          </cell>
          <cell r="C443">
            <v>2</v>
          </cell>
          <cell r="D443">
            <v>3</v>
          </cell>
          <cell r="E443">
            <v>3</v>
          </cell>
        </row>
        <row r="444">
          <cell r="A444" t="str">
            <v>39214817</v>
          </cell>
          <cell r="B444" t="str">
            <v>ООО "ВЕСТАЛ"</v>
          </cell>
          <cell r="C444">
            <v>6</v>
          </cell>
          <cell r="D444">
            <v>2</v>
          </cell>
          <cell r="E444">
            <v>2</v>
          </cell>
        </row>
        <row r="445">
          <cell r="A445" t="str">
            <v>39312069</v>
          </cell>
          <cell r="B445" t="str">
            <v>ООО "БИОИНТЕРСЕРВИС"</v>
          </cell>
          <cell r="C445">
            <v>2</v>
          </cell>
          <cell r="D445">
            <v>195</v>
          </cell>
          <cell r="E445">
            <v>195</v>
          </cell>
        </row>
        <row r="446">
          <cell r="A446" t="str">
            <v>39344460</v>
          </cell>
          <cell r="B446" t="str">
            <v>ПРЕДСТАВИТЕЛЬСТВО "ЕНТЕС ЕНДУСТРИ ТЕСИСЛЕРИ ИМАЛЯТ ВЕ МОНТАЖ ТААХХЮТ А Ш"</v>
          </cell>
          <cell r="C446">
            <v>1</v>
          </cell>
          <cell r="D446">
            <v>118</v>
          </cell>
          <cell r="E446">
            <v>9</v>
          </cell>
        </row>
        <row r="447">
          <cell r="A447" t="str">
            <v>39443908</v>
          </cell>
          <cell r="B447" t="str">
            <v>АОЗТ "ИЖОРА-АТОМСЕРВИС"</v>
          </cell>
          <cell r="C447">
            <v>1</v>
          </cell>
          <cell r="D447">
            <v>2</v>
          </cell>
          <cell r="E447">
            <v>0</v>
          </cell>
        </row>
        <row r="448">
          <cell r="A448" t="str">
            <v>39482334</v>
          </cell>
          <cell r="B448" t="str">
            <v>ООО "КРИСС ЛТД"</v>
          </cell>
          <cell r="C448">
            <v>0</v>
          </cell>
          <cell r="D448">
            <v>0</v>
          </cell>
          <cell r="E448">
            <v>0</v>
          </cell>
        </row>
        <row r="449">
          <cell r="A449" t="str">
            <v>39513738</v>
          </cell>
          <cell r="B449" t="str">
            <v>ООО "БОЯРШИЙ ДВОР И К"</v>
          </cell>
          <cell r="C449">
            <v>1</v>
          </cell>
          <cell r="D449">
            <v>14</v>
          </cell>
          <cell r="E449">
            <v>2</v>
          </cell>
        </row>
        <row r="450">
          <cell r="A450" t="str">
            <v>39541083</v>
          </cell>
          <cell r="B450" t="str">
            <v>АОЗТ"НОВЫЕ ОКНА"</v>
          </cell>
          <cell r="C450">
            <v>0</v>
          </cell>
          <cell r="D450">
            <v>0</v>
          </cell>
          <cell r="E450">
            <v>0</v>
          </cell>
        </row>
        <row r="451">
          <cell r="A451" t="str">
            <v>39618466</v>
          </cell>
          <cell r="B451" t="str">
            <v>"ЦЕРАРА" ОБЩЕСТВО С ОГРАНИЧЕННОЙ ОТВЕТСТВЕННОСТЬЮ</v>
          </cell>
          <cell r="C451">
            <v>33</v>
          </cell>
          <cell r="D451">
            <v>0</v>
          </cell>
          <cell r="E451">
            <v>1</v>
          </cell>
        </row>
        <row r="452">
          <cell r="A452" t="str">
            <v>39896219</v>
          </cell>
          <cell r="B452" t="str">
            <v>ООО "ТРИВИАЛЬ"</v>
          </cell>
          <cell r="C452">
            <v>18</v>
          </cell>
          <cell r="D452">
            <v>1</v>
          </cell>
          <cell r="E452">
            <v>143</v>
          </cell>
        </row>
        <row r="453">
          <cell r="A453" t="str">
            <v>39923867</v>
          </cell>
          <cell r="B453" t="str">
            <v>ООО "АМА"</v>
          </cell>
          <cell r="C453">
            <v>52</v>
          </cell>
          <cell r="D453">
            <v>96</v>
          </cell>
          <cell r="E453">
            <v>1</v>
          </cell>
        </row>
        <row r="454">
          <cell r="A454" t="str">
            <v>39932642</v>
          </cell>
          <cell r="B454" t="str">
            <v>ООО "УРАЛТРУБОТЭК"</v>
          </cell>
          <cell r="C454">
            <v>65</v>
          </cell>
          <cell r="D454">
            <v>6</v>
          </cell>
          <cell r="E454">
            <v>6</v>
          </cell>
        </row>
        <row r="455">
          <cell r="A455" t="str">
            <v>39939271</v>
          </cell>
          <cell r="B455" t="str">
            <v>ООО АПКП "УРАЛАГРОСЕРВИС"</v>
          </cell>
          <cell r="C455">
            <v>2</v>
          </cell>
          <cell r="D455">
            <v>10</v>
          </cell>
          <cell r="E455">
            <v>10</v>
          </cell>
        </row>
        <row r="456">
          <cell r="A456" t="str">
            <v>39954365</v>
          </cell>
          <cell r="B456" t="str">
            <v>ЗАО"САМАРАЭЛЕКТРОМАШ"</v>
          </cell>
          <cell r="C456">
            <v>50</v>
          </cell>
          <cell r="D456">
            <v>42</v>
          </cell>
          <cell r="E456">
            <v>62</v>
          </cell>
        </row>
        <row r="457">
          <cell r="A457" t="str">
            <v>40028474</v>
          </cell>
          <cell r="B457" t="str">
            <v>ЗАО "СТРОЙПРОМТЕХ"</v>
          </cell>
          <cell r="C457">
            <v>184</v>
          </cell>
          <cell r="D457">
            <v>1</v>
          </cell>
          <cell r="E457">
            <v>100</v>
          </cell>
        </row>
        <row r="458">
          <cell r="A458" t="str">
            <v>40084627</v>
          </cell>
          <cell r="B458" t="str">
            <v>ОАО ФИРМА "РЭМИК-ЦЕНТР",</v>
          </cell>
          <cell r="C458">
            <v>7</v>
          </cell>
          <cell r="D458">
            <v>99</v>
          </cell>
          <cell r="E458">
            <v>1</v>
          </cell>
        </row>
        <row r="459">
          <cell r="A459" t="str">
            <v>40105275</v>
          </cell>
          <cell r="B459" t="str">
            <v>ДП "МЕТКОМ" ДЛЯ ООО "НПКО "ПРОМРЕСУРСЫ"</v>
          </cell>
          <cell r="C459">
            <v>2</v>
          </cell>
          <cell r="D459">
            <v>60</v>
          </cell>
          <cell r="E459">
            <v>60</v>
          </cell>
        </row>
        <row r="460">
          <cell r="A460" t="str">
            <v>40114110</v>
          </cell>
          <cell r="B460" t="str">
            <v>ЗАО "ЭНЕРГОРЕНОВАЦИЯ"</v>
          </cell>
          <cell r="C460">
            <v>15</v>
          </cell>
          <cell r="D460">
            <v>22</v>
          </cell>
          <cell r="E460">
            <v>1</v>
          </cell>
        </row>
        <row r="461">
          <cell r="A461" t="str">
            <v>40250571</v>
          </cell>
          <cell r="B461" t="str">
            <v>ЗАО "АНИНА-М"</v>
          </cell>
          <cell r="C461">
            <v>4</v>
          </cell>
          <cell r="D461">
            <v>17</v>
          </cell>
          <cell r="E461">
            <v>1</v>
          </cell>
        </row>
        <row r="462">
          <cell r="A462" t="str">
            <v>40323552</v>
          </cell>
          <cell r="B462" t="str">
            <v>ООО "ТЕРМИН"</v>
          </cell>
          <cell r="C462">
            <v>0</v>
          </cell>
          <cell r="D462">
            <v>1</v>
          </cell>
          <cell r="E462">
            <v>0</v>
          </cell>
        </row>
        <row r="463">
          <cell r="A463" t="str">
            <v>40365970</v>
          </cell>
          <cell r="B463" t="str">
            <v>ООО "СЕТРО"</v>
          </cell>
          <cell r="C463">
            <v>2</v>
          </cell>
          <cell r="D463">
            <v>0</v>
          </cell>
          <cell r="E463">
            <v>0</v>
          </cell>
        </row>
        <row r="464">
          <cell r="A464" t="str">
            <v>40542076</v>
          </cell>
          <cell r="B464" t="str">
            <v>ЗАО"АО РОДОНИТ"</v>
          </cell>
          <cell r="C464">
            <v>0</v>
          </cell>
          <cell r="D464">
            <v>200</v>
          </cell>
          <cell r="E464">
            <v>200</v>
          </cell>
        </row>
        <row r="465">
          <cell r="A465" t="str">
            <v>40542685</v>
          </cell>
          <cell r="B465" t="str">
            <v>ТОО "МЕДИУМ"</v>
          </cell>
          <cell r="C465">
            <v>1</v>
          </cell>
          <cell r="D465">
            <v>0</v>
          </cell>
          <cell r="E465">
            <v>0</v>
          </cell>
        </row>
        <row r="466">
          <cell r="A466" t="str">
            <v>40547108</v>
          </cell>
          <cell r="B466" t="str">
            <v>ООО"НИКОПОЛ"</v>
          </cell>
          <cell r="C466">
            <v>0</v>
          </cell>
          <cell r="D466">
            <v>1</v>
          </cell>
          <cell r="E466">
            <v>1</v>
          </cell>
        </row>
        <row r="467">
          <cell r="A467" t="str">
            <v>40548624</v>
          </cell>
          <cell r="B467" t="str">
            <v>ООО "ЮГТРАНЗИТСЕРВИС"</v>
          </cell>
          <cell r="C467">
            <v>499</v>
          </cell>
          <cell r="D467">
            <v>105</v>
          </cell>
          <cell r="E467">
            <v>12</v>
          </cell>
        </row>
        <row r="468">
          <cell r="A468" t="str">
            <v>40659571</v>
          </cell>
          <cell r="B468" t="str">
            <v>ООО "ТАУРУС"</v>
          </cell>
          <cell r="C468">
            <v>8</v>
          </cell>
          <cell r="D468">
            <v>1</v>
          </cell>
          <cell r="E468">
            <v>1</v>
          </cell>
        </row>
        <row r="469">
          <cell r="A469" t="str">
            <v>40982295</v>
          </cell>
          <cell r="B469" t="str">
            <v>ООО "ПАСП"</v>
          </cell>
          <cell r="C469">
            <v>3</v>
          </cell>
          <cell r="D469">
            <v>119</v>
          </cell>
          <cell r="E469">
            <v>119</v>
          </cell>
        </row>
        <row r="470">
          <cell r="A470" t="str">
            <v>41035832</v>
          </cell>
          <cell r="B470" t="str">
            <v>ООО ПКФ "ДА И В ЛТД"</v>
          </cell>
          <cell r="C470">
            <v>1</v>
          </cell>
          <cell r="D470">
            <v>115</v>
          </cell>
          <cell r="E470">
            <v>115</v>
          </cell>
        </row>
        <row r="471">
          <cell r="A471" t="str">
            <v>41085540</v>
          </cell>
          <cell r="B471" t="str">
            <v>ЗАО "ТЕХОПТТОРГСЕРВИС"</v>
          </cell>
          <cell r="C471">
            <v>279</v>
          </cell>
          <cell r="D471">
            <v>0</v>
          </cell>
          <cell r="E471">
            <v>46</v>
          </cell>
        </row>
        <row r="472">
          <cell r="A472" t="str">
            <v>41091196</v>
          </cell>
          <cell r="B472" t="str">
            <v>ЗАО "ДАУМОС"</v>
          </cell>
          <cell r="C472">
            <v>0</v>
          </cell>
          <cell r="D472">
            <v>1</v>
          </cell>
          <cell r="E472">
            <v>1</v>
          </cell>
        </row>
        <row r="473">
          <cell r="A473" t="str">
            <v>41195464</v>
          </cell>
          <cell r="B473" t="str">
            <v>ОАО ФИРМА "КАФ"</v>
          </cell>
          <cell r="C473">
            <v>734</v>
          </cell>
          <cell r="D473">
            <v>851</v>
          </cell>
          <cell r="E473">
            <v>493</v>
          </cell>
        </row>
        <row r="474">
          <cell r="A474" t="str">
            <v>41278470</v>
          </cell>
          <cell r="B474" t="str">
            <v>ЗАО "КОММЕРЧЕСКИЙ ЦЕНТР БРЯНСК-СОВТРАНСЭКСПЕДИЦИЯ"</v>
          </cell>
          <cell r="C474">
            <v>1</v>
          </cell>
          <cell r="D474">
            <v>0</v>
          </cell>
          <cell r="E474">
            <v>0</v>
          </cell>
        </row>
        <row r="475">
          <cell r="A475" t="str">
            <v>41280307</v>
          </cell>
          <cell r="B475" t="str">
            <v>ООО "БМЗ-ДИЗЕЛЬ"</v>
          </cell>
          <cell r="C475">
            <v>0</v>
          </cell>
          <cell r="D475">
            <v>1</v>
          </cell>
          <cell r="E475">
            <v>1</v>
          </cell>
        </row>
        <row r="476">
          <cell r="A476" t="str">
            <v>41571045</v>
          </cell>
          <cell r="B476" t="str">
            <v>ООО КОМПАНИЯ"ВИАН"</v>
          </cell>
          <cell r="C476">
            <v>1</v>
          </cell>
          <cell r="D476">
            <v>95</v>
          </cell>
          <cell r="E476">
            <v>0</v>
          </cell>
        </row>
        <row r="477">
          <cell r="A477" t="str">
            <v>41665616</v>
          </cell>
          <cell r="B477" t="str">
            <v>ФИЛИАЛ ФИРМЫ ПАРКЕР ДРИЛЛИНГ КОМПАНИ    ИСТЕРН ХЕМИСФИР ЛТД</v>
          </cell>
          <cell r="C477">
            <v>6</v>
          </cell>
          <cell r="D477">
            <v>5</v>
          </cell>
          <cell r="E477">
            <v>0</v>
          </cell>
        </row>
        <row r="478">
          <cell r="A478" t="str">
            <v>41688445</v>
          </cell>
          <cell r="B478" t="str">
            <v>ОРЛОВСКИЙ ФИЛИАЛ ЗАО "ФОНД РАЗВИТИЯ СТРОИТЕЛЬСТВА"</v>
          </cell>
          <cell r="C478">
            <v>1</v>
          </cell>
          <cell r="D478">
            <v>4</v>
          </cell>
          <cell r="E478">
            <v>4</v>
          </cell>
        </row>
        <row r="479">
          <cell r="A479" t="str">
            <v>41718070</v>
          </cell>
          <cell r="B479" t="str">
            <v>ЗАО "ИНТЕРТЕХНО"</v>
          </cell>
          <cell r="C479">
            <v>15</v>
          </cell>
          <cell r="D479">
            <v>39</v>
          </cell>
          <cell r="E479">
            <v>39</v>
          </cell>
        </row>
        <row r="480">
          <cell r="A480" t="str">
            <v>41721639</v>
          </cell>
          <cell r="B480" t="str">
            <v>ООИ "СОЦИАЛЬНАЯ ЗАЩИТА"</v>
          </cell>
          <cell r="C480">
            <v>1</v>
          </cell>
          <cell r="D480">
            <v>81</v>
          </cell>
          <cell r="E480">
            <v>81</v>
          </cell>
        </row>
        <row r="481">
          <cell r="A481" t="str">
            <v>41743724</v>
          </cell>
          <cell r="B481" t="str">
            <v>ООО "ТЭО"                                                                   1023</v>
          </cell>
          <cell r="C481">
            <v>863</v>
          </cell>
          <cell r="D481">
            <v>65</v>
          </cell>
          <cell r="E481">
            <v>24</v>
          </cell>
        </row>
        <row r="482">
          <cell r="A482" t="str">
            <v>41744801</v>
          </cell>
          <cell r="B482" t="str">
            <v>ООО КОММЕРЧЕЦСКИЙ ЦЕНТР "АГЕНТСТВА</v>
          </cell>
          <cell r="C482">
            <v>5</v>
          </cell>
          <cell r="D482">
            <v>65</v>
          </cell>
          <cell r="E482">
            <v>87</v>
          </cell>
        </row>
        <row r="483">
          <cell r="A483" t="str">
            <v>41750285</v>
          </cell>
          <cell r="B483" t="str">
            <v>ЗАО "УРАЛСЕРВИСЭНЕРГО"</v>
          </cell>
          <cell r="C483">
            <v>3</v>
          </cell>
          <cell r="D483">
            <v>8</v>
          </cell>
          <cell r="E483">
            <v>0</v>
          </cell>
        </row>
        <row r="484">
          <cell r="A484" t="str">
            <v>41898786</v>
          </cell>
          <cell r="B484" t="str">
            <v>ООО "ФЕРРО-ГЕАЦИНТ"</v>
          </cell>
          <cell r="C484">
            <v>18</v>
          </cell>
          <cell r="D484">
            <v>199</v>
          </cell>
          <cell r="E484">
            <v>48</v>
          </cell>
        </row>
        <row r="485">
          <cell r="A485" t="str">
            <v>42037034</v>
          </cell>
          <cell r="B485" t="str">
            <v>ЗАО "АГРОСТРОЙКОМПЛЕКТ"</v>
          </cell>
          <cell r="C485">
            <v>0</v>
          </cell>
          <cell r="D485">
            <v>0</v>
          </cell>
          <cell r="E485">
            <v>0</v>
          </cell>
        </row>
        <row r="486">
          <cell r="A486" t="str">
            <v>42053861</v>
          </cell>
          <cell r="B486" t="str">
            <v>АООТ"ЛПДС МОСКАЛЕНКИ"</v>
          </cell>
          <cell r="C486">
            <v>7</v>
          </cell>
          <cell r="D486">
            <v>19</v>
          </cell>
          <cell r="E486">
            <v>43</v>
          </cell>
        </row>
        <row r="487">
          <cell r="A487" t="str">
            <v>42076796</v>
          </cell>
          <cell r="B487" t="str">
            <v>ООО "ЭРЛАН" ПРОИЗВОДСТВЕННО-КОММЕРЧЕСКАЯ ФИРМА</v>
          </cell>
          <cell r="C487">
            <v>1</v>
          </cell>
          <cell r="D487">
            <v>66</v>
          </cell>
          <cell r="E487">
            <v>66</v>
          </cell>
        </row>
        <row r="488">
          <cell r="A488" t="str">
            <v>42220833</v>
          </cell>
          <cell r="B488" t="str">
            <v>ООО "ТРАНСПРОМСЕРВИС"</v>
          </cell>
          <cell r="C488">
            <v>119</v>
          </cell>
          <cell r="D488">
            <v>119</v>
          </cell>
          <cell r="E488">
            <v>119</v>
          </cell>
        </row>
        <row r="489">
          <cell r="A489" t="str">
            <v>42234427</v>
          </cell>
          <cell r="B489" t="str">
            <v>ООО "РОСИБАЛТ" 142092 МОСКОВСКАЯ ОБЛ.,</v>
          </cell>
          <cell r="C489">
            <v>49</v>
          </cell>
          <cell r="D489">
            <v>60</v>
          </cell>
          <cell r="E489">
            <v>170</v>
          </cell>
        </row>
        <row r="490">
          <cell r="A490" t="str">
            <v>42362912</v>
          </cell>
          <cell r="B490" t="str">
            <v>СП ЗАО "РТ-ВЕСТ"</v>
          </cell>
          <cell r="C490">
            <v>13</v>
          </cell>
          <cell r="D490">
            <v>20</v>
          </cell>
          <cell r="E490">
            <v>5</v>
          </cell>
        </row>
        <row r="491">
          <cell r="A491" t="str">
            <v>42420673</v>
          </cell>
          <cell r="B491" t="str">
            <v>ООО ТКП "КОМТОР"</v>
          </cell>
          <cell r="C491">
            <v>0</v>
          </cell>
          <cell r="D491">
            <v>0</v>
          </cell>
          <cell r="E491">
            <v>0</v>
          </cell>
        </row>
        <row r="492">
          <cell r="A492" t="str">
            <v>42434037</v>
          </cell>
          <cell r="B492" t="str">
            <v>ЗАО "ФИРМА АГИС"</v>
          </cell>
          <cell r="C492">
            <v>130</v>
          </cell>
          <cell r="D492">
            <v>58</v>
          </cell>
          <cell r="E492">
            <v>57</v>
          </cell>
        </row>
        <row r="493">
          <cell r="A493" t="str">
            <v>42470381</v>
          </cell>
          <cell r="B493" t="str">
            <v>ООО"ПРОМСНАБ"</v>
          </cell>
          <cell r="C493">
            <v>1128</v>
          </cell>
          <cell r="D493">
            <v>1128</v>
          </cell>
          <cell r="E493">
            <v>0</v>
          </cell>
        </row>
        <row r="494">
          <cell r="A494" t="str">
            <v>42475970</v>
          </cell>
          <cell r="B494" t="str">
            <v>ООО "ТЕРМОСЕРВИС"</v>
          </cell>
          <cell r="C494">
            <v>0</v>
          </cell>
          <cell r="D494">
            <v>51</v>
          </cell>
          <cell r="E494">
            <v>51</v>
          </cell>
        </row>
        <row r="495">
          <cell r="A495" t="str">
            <v>42480310</v>
          </cell>
          <cell r="B495" t="str">
            <v>ЗАО"АВТОН" *7448017828</v>
          </cell>
          <cell r="C495">
            <v>119</v>
          </cell>
          <cell r="D495">
            <v>119</v>
          </cell>
          <cell r="E495">
            <v>119</v>
          </cell>
        </row>
        <row r="496">
          <cell r="A496" t="str">
            <v>42484489</v>
          </cell>
          <cell r="B496" t="str">
            <v>ООО"УРАЛ-СОЮЗ"</v>
          </cell>
          <cell r="C496">
            <v>0</v>
          </cell>
          <cell r="D496">
            <v>115</v>
          </cell>
          <cell r="E496">
            <v>115</v>
          </cell>
        </row>
        <row r="497">
          <cell r="A497" t="str">
            <v>42485566</v>
          </cell>
          <cell r="B497" t="str">
            <v>ЗАО "УРАЛТЕХНОПЛЮС"</v>
          </cell>
          <cell r="C497">
            <v>80</v>
          </cell>
          <cell r="D497">
            <v>66</v>
          </cell>
          <cell r="E497">
            <v>52</v>
          </cell>
        </row>
        <row r="498">
          <cell r="A498" t="str">
            <v>42487571</v>
          </cell>
          <cell r="B498" t="str">
            <v>ООО "АДИС"</v>
          </cell>
          <cell r="C498">
            <v>0</v>
          </cell>
          <cell r="D498">
            <v>18</v>
          </cell>
          <cell r="E498">
            <v>18</v>
          </cell>
        </row>
        <row r="499">
          <cell r="A499" t="str">
            <v>42504465</v>
          </cell>
          <cell r="B499" t="str">
            <v>ЗАО"ЧЕЛЯБМЕТАЛЛООПТОРГ"</v>
          </cell>
          <cell r="C499">
            <v>143</v>
          </cell>
          <cell r="D499">
            <v>143</v>
          </cell>
          <cell r="E499">
            <v>143</v>
          </cell>
        </row>
        <row r="500">
          <cell r="A500" t="str">
            <v>42588036</v>
          </cell>
          <cell r="B500" t="str">
            <v>ОБЩЕСТВО С ОГРАНИЧЕННОЙ ОТВЕТСТВЕННОСТЬЮ "ЭРА ВОДОЛЕЯ"</v>
          </cell>
          <cell r="C500">
            <v>5</v>
          </cell>
          <cell r="D500">
            <v>40</v>
          </cell>
          <cell r="E500">
            <v>0</v>
          </cell>
        </row>
        <row r="501">
          <cell r="A501" t="str">
            <v>42600783</v>
          </cell>
          <cell r="B501" t="str">
            <v>ОБЩЕСТВО С ОГРАНИЧЕННОЙ  ОТВЕТСТВЕННОСТЬЮ "МИФ".</v>
          </cell>
          <cell r="C501">
            <v>14</v>
          </cell>
          <cell r="D501">
            <v>0</v>
          </cell>
          <cell r="E501">
            <v>0</v>
          </cell>
        </row>
        <row r="502">
          <cell r="A502" t="str">
            <v>42694005</v>
          </cell>
          <cell r="B502" t="str">
            <v>ТОО"АРТ"</v>
          </cell>
          <cell r="C502">
            <v>0</v>
          </cell>
          <cell r="D502">
            <v>44</v>
          </cell>
          <cell r="E502">
            <v>31</v>
          </cell>
        </row>
        <row r="503">
          <cell r="A503" t="str">
            <v>42704235</v>
          </cell>
          <cell r="B503" t="str">
            <v>ФАО"УЧГЕН ИНШААТ ВЕ ТИДЖАР.АНОНИМ ШИРКЕТИ"</v>
          </cell>
          <cell r="C503">
            <v>5</v>
          </cell>
          <cell r="D503">
            <v>0</v>
          </cell>
          <cell r="E503">
            <v>0</v>
          </cell>
        </row>
        <row r="504">
          <cell r="A504" t="str">
            <v>42752599</v>
          </cell>
          <cell r="B504" t="str">
            <v>ЗАО МОБ СТРОЙСНАБКОМПЛЕКТ</v>
          </cell>
          <cell r="C504">
            <v>0</v>
          </cell>
          <cell r="D504">
            <v>6</v>
          </cell>
          <cell r="E504">
            <v>6</v>
          </cell>
        </row>
        <row r="505">
          <cell r="A505" t="str">
            <v>42775181</v>
          </cell>
          <cell r="B505" t="str">
            <v>ООО "ХАГУС"</v>
          </cell>
          <cell r="C505">
            <v>0</v>
          </cell>
          <cell r="D505">
            <v>0</v>
          </cell>
          <cell r="E505">
            <v>1065</v>
          </cell>
        </row>
        <row r="506">
          <cell r="A506" t="str">
            <v>42875020</v>
          </cell>
          <cell r="B506" t="str">
            <v>ООО СФЕРА И К</v>
          </cell>
          <cell r="C506">
            <v>14</v>
          </cell>
          <cell r="D506">
            <v>61</v>
          </cell>
          <cell r="E506">
            <v>36</v>
          </cell>
        </row>
        <row r="507">
          <cell r="A507" t="str">
            <v>42877361</v>
          </cell>
          <cell r="B507" t="str">
            <v>ЗАО ФИРМА "УКРОС"</v>
          </cell>
          <cell r="C507">
            <v>182</v>
          </cell>
          <cell r="D507">
            <v>0</v>
          </cell>
          <cell r="E507">
            <v>0</v>
          </cell>
        </row>
        <row r="508">
          <cell r="A508" t="str">
            <v>42930954</v>
          </cell>
          <cell r="B508" t="str">
            <v>ФИЛИАЛ КОМПАНИИ "ЭКСОН НЕФТЕГАЗ ЛИМИТЕД"</v>
          </cell>
          <cell r="C508">
            <v>0</v>
          </cell>
          <cell r="D508">
            <v>26</v>
          </cell>
          <cell r="E508">
            <v>61</v>
          </cell>
        </row>
        <row r="509">
          <cell r="A509" t="str">
            <v>42974147</v>
          </cell>
          <cell r="B509" t="str">
            <v>АООТ "БАШСЕЛЬХОЗТЕХНИКА"</v>
          </cell>
          <cell r="C509">
            <v>80</v>
          </cell>
          <cell r="D509">
            <v>0</v>
          </cell>
          <cell r="E509">
            <v>0</v>
          </cell>
        </row>
        <row r="510">
          <cell r="A510" t="str">
            <v>43125261</v>
          </cell>
          <cell r="B510" t="str">
            <v>ООО "РЭД СТАР"</v>
          </cell>
          <cell r="C510">
            <v>28</v>
          </cell>
          <cell r="D510">
            <v>0</v>
          </cell>
          <cell r="E510">
            <v>0</v>
          </cell>
        </row>
        <row r="511">
          <cell r="A511" t="str">
            <v>43130486</v>
          </cell>
          <cell r="B511" t="str">
            <v>ЗАКРЫТОЕ АКЦИОНЕРНОЕ ОБЩЕСТВО "НИЖНЕВАРТОВСКМЕДЬ"</v>
          </cell>
          <cell r="C511">
            <v>3163</v>
          </cell>
          <cell r="D511">
            <v>181</v>
          </cell>
          <cell r="E511">
            <v>0</v>
          </cell>
        </row>
        <row r="512">
          <cell r="A512" t="str">
            <v>43238918</v>
          </cell>
          <cell r="B512" t="str">
            <v>ЗАО "ПРОМИНВЕСТСТРОЙ"</v>
          </cell>
          <cell r="C512">
            <v>128</v>
          </cell>
          <cell r="D512">
            <v>0</v>
          </cell>
          <cell r="E512">
            <v>0</v>
          </cell>
        </row>
        <row r="513">
          <cell r="A513" t="str">
            <v>43246467</v>
          </cell>
          <cell r="B513" t="str">
            <v>ЗАО НПО "АВИАТЕХНОЛОГИЯ"</v>
          </cell>
          <cell r="C513">
            <v>75</v>
          </cell>
          <cell r="D513">
            <v>0</v>
          </cell>
          <cell r="E513">
            <v>0</v>
          </cell>
        </row>
        <row r="514">
          <cell r="A514" t="str">
            <v>43331121</v>
          </cell>
          <cell r="B514" t="str">
            <v>ООО ОЛИВЕР-МЕТАЛЛ</v>
          </cell>
          <cell r="C514">
            <v>32</v>
          </cell>
          <cell r="D514">
            <v>7</v>
          </cell>
          <cell r="E514">
            <v>7</v>
          </cell>
        </row>
        <row r="515">
          <cell r="A515" t="str">
            <v>43437262</v>
          </cell>
          <cell r="B515" t="str">
            <v>"ОПТИЧЕСКИЕ НАБЛЮДАТЕЛЬНЫЕ ПPИБОPЫ"ЗАО</v>
          </cell>
          <cell r="C515">
            <v>0</v>
          </cell>
          <cell r="D515">
            <v>0</v>
          </cell>
          <cell r="E515">
            <v>0</v>
          </cell>
        </row>
        <row r="516">
          <cell r="A516" t="str">
            <v>43454542</v>
          </cell>
          <cell r="B516" t="str">
            <v>"РИК" ЗАО</v>
          </cell>
          <cell r="C516">
            <v>23</v>
          </cell>
          <cell r="D516">
            <v>0</v>
          </cell>
          <cell r="E516">
            <v>0</v>
          </cell>
        </row>
        <row r="517">
          <cell r="A517" t="str">
            <v>43457402</v>
          </cell>
          <cell r="B517" t="str">
            <v>ООО "ИЖОРАМАШСЕРВИС"</v>
          </cell>
          <cell r="C517">
            <v>59</v>
          </cell>
          <cell r="D517">
            <v>0</v>
          </cell>
          <cell r="E517">
            <v>0</v>
          </cell>
        </row>
        <row r="518">
          <cell r="A518" t="str">
            <v>43620121</v>
          </cell>
          <cell r="B518" t="str">
            <v>ЦЕНТР "КОМПЛЕКТ-СОЧИКАПСТРОЙ"</v>
          </cell>
          <cell r="C518">
            <v>0</v>
          </cell>
          <cell r="D518">
            <v>150</v>
          </cell>
          <cell r="E518">
            <v>150</v>
          </cell>
        </row>
        <row r="519">
          <cell r="A519" t="str">
            <v>43833443</v>
          </cell>
          <cell r="B519" t="str">
            <v>ООО "АМАЛЬ"</v>
          </cell>
          <cell r="C519">
            <v>10</v>
          </cell>
          <cell r="D519">
            <v>10</v>
          </cell>
          <cell r="E519">
            <v>0</v>
          </cell>
        </row>
        <row r="520">
          <cell r="A520" t="str">
            <v>44044917</v>
          </cell>
          <cell r="B520" t="str">
            <v>НОВОСИБИРСКИЙ ФИЛИАЛ ОАО "КРАСНОЯРСКАЯ ГЭС"</v>
          </cell>
          <cell r="C520">
            <v>0</v>
          </cell>
          <cell r="D520">
            <v>186</v>
          </cell>
          <cell r="E520">
            <v>186</v>
          </cell>
        </row>
        <row r="521">
          <cell r="A521" t="str">
            <v>44050602</v>
          </cell>
          <cell r="B521" t="str">
            <v>ООО "СИБЭНЕРГОСНАБЖЕНИЕ"</v>
          </cell>
          <cell r="C521">
            <v>0</v>
          </cell>
          <cell r="D521">
            <v>16</v>
          </cell>
          <cell r="E521">
            <v>16</v>
          </cell>
        </row>
        <row r="522">
          <cell r="A522" t="str">
            <v>44061273</v>
          </cell>
          <cell r="B522" t="str">
            <v>ООО ПКФ "СЕВЕРИНА-96"</v>
          </cell>
          <cell r="C522">
            <v>50</v>
          </cell>
          <cell r="D522">
            <v>7</v>
          </cell>
          <cell r="E522">
            <v>1</v>
          </cell>
        </row>
        <row r="523">
          <cell r="A523" t="str">
            <v>44151177</v>
          </cell>
          <cell r="B523" t="str">
            <v>"ДАНГ" ООО</v>
          </cell>
          <cell r="C523">
            <v>2</v>
          </cell>
          <cell r="D523">
            <v>0</v>
          </cell>
          <cell r="E523">
            <v>0</v>
          </cell>
        </row>
        <row r="524">
          <cell r="A524" t="str">
            <v>44197363</v>
          </cell>
          <cell r="B524" t="str">
            <v>ООО "БАЛТХОЛОД-СЕРВИС"</v>
          </cell>
          <cell r="C524">
            <v>0</v>
          </cell>
          <cell r="D524">
            <v>107</v>
          </cell>
          <cell r="E524">
            <v>0</v>
          </cell>
        </row>
        <row r="525">
          <cell r="A525" t="str">
            <v>44277501</v>
          </cell>
          <cell r="B525" t="str">
            <v>"ФИРМА "ЭНЕРГОКОМПЛЕКТ" ЗАО</v>
          </cell>
          <cell r="C525">
            <v>0</v>
          </cell>
          <cell r="D525">
            <v>6</v>
          </cell>
          <cell r="E525">
            <v>6</v>
          </cell>
        </row>
        <row r="526">
          <cell r="A526" t="str">
            <v>44296697</v>
          </cell>
          <cell r="B526" t="str">
            <v>ООО "КОМТЕХ-СЕPВИС"</v>
          </cell>
          <cell r="C526">
            <v>67</v>
          </cell>
          <cell r="D526">
            <v>0</v>
          </cell>
          <cell r="E526">
            <v>6</v>
          </cell>
        </row>
        <row r="527">
          <cell r="A527" t="str">
            <v>44308124</v>
          </cell>
          <cell r="B527" t="str">
            <v>ЗАО "КВАЛИТЕТ"</v>
          </cell>
          <cell r="C527">
            <v>0</v>
          </cell>
          <cell r="D527">
            <v>0</v>
          </cell>
          <cell r="E527">
            <v>0</v>
          </cell>
        </row>
        <row r="528">
          <cell r="A528" t="str">
            <v>44332588</v>
          </cell>
          <cell r="B528" t="str">
            <v>ООО"ТРАСТ-РЕПАР"</v>
          </cell>
          <cell r="C528">
            <v>2</v>
          </cell>
          <cell r="D528">
            <v>0</v>
          </cell>
          <cell r="E528">
            <v>0</v>
          </cell>
        </row>
        <row r="529">
          <cell r="A529" t="str">
            <v>44333240</v>
          </cell>
          <cell r="B529" t="str">
            <v>ООО "ЛИТЕР СПБ"</v>
          </cell>
          <cell r="C529">
            <v>1</v>
          </cell>
          <cell r="D529">
            <v>0</v>
          </cell>
          <cell r="E529">
            <v>0</v>
          </cell>
        </row>
        <row r="530">
          <cell r="A530" t="str">
            <v>44420921</v>
          </cell>
          <cell r="B530" t="str">
            <v>МЕДИ - ООО ("MEDI" CO.LTD)</v>
          </cell>
          <cell r="C530">
            <v>0</v>
          </cell>
          <cell r="D530">
            <v>1</v>
          </cell>
          <cell r="E530">
            <v>1</v>
          </cell>
        </row>
        <row r="531">
          <cell r="A531" t="str">
            <v>44488190</v>
          </cell>
          <cell r="B531" t="str">
            <v>ООО "КВЕТТА"</v>
          </cell>
          <cell r="C531">
            <v>0</v>
          </cell>
          <cell r="D531">
            <v>20</v>
          </cell>
          <cell r="E531">
            <v>20</v>
          </cell>
        </row>
        <row r="532">
          <cell r="A532" t="str">
            <v>44647286</v>
          </cell>
          <cell r="B532" t="str">
            <v>ЗАО "УРАЛЬСКИЙ МЕТАЛЛ"</v>
          </cell>
          <cell r="C532">
            <v>10</v>
          </cell>
          <cell r="D532">
            <v>13</v>
          </cell>
          <cell r="E532">
            <v>13</v>
          </cell>
        </row>
        <row r="533">
          <cell r="A533" t="str">
            <v>44650450</v>
          </cell>
          <cell r="B533" t="str">
            <v>ООО "ВОЙМА-УРАЛ"</v>
          </cell>
          <cell r="C533">
            <v>35</v>
          </cell>
          <cell r="D533">
            <v>35</v>
          </cell>
          <cell r="E533">
            <v>35</v>
          </cell>
        </row>
        <row r="534">
          <cell r="A534" t="str">
            <v>44656150</v>
          </cell>
          <cell r="B534" t="str">
            <v>ЗАО ПО "СТАЛЬЗАВОД"</v>
          </cell>
          <cell r="C534">
            <v>41</v>
          </cell>
          <cell r="D534">
            <v>0</v>
          </cell>
          <cell r="E534">
            <v>0</v>
          </cell>
        </row>
        <row r="535">
          <cell r="A535" t="str">
            <v>44657480</v>
          </cell>
          <cell r="B535" t="str">
            <v>ЗАО "ОБЪЕДИНЕНИЕ МЕТАЛЛОЗАВОД"</v>
          </cell>
          <cell r="C535">
            <v>29</v>
          </cell>
          <cell r="D535">
            <v>0</v>
          </cell>
          <cell r="E535">
            <v>0</v>
          </cell>
        </row>
        <row r="536">
          <cell r="A536" t="str">
            <v>44668584</v>
          </cell>
          <cell r="B536" t="str">
            <v>ЗАО "ЭНЕРГОКОМ" *6658073922</v>
          </cell>
          <cell r="C536">
            <v>85</v>
          </cell>
          <cell r="D536">
            <v>0</v>
          </cell>
          <cell r="E536">
            <v>0</v>
          </cell>
        </row>
        <row r="537">
          <cell r="A537" t="str">
            <v>44669589</v>
          </cell>
          <cell r="B537" t="str">
            <v>ЗАО "СОЮЗНЕФТЕХИМ" *6662043198</v>
          </cell>
          <cell r="C537">
            <v>7</v>
          </cell>
          <cell r="D537">
            <v>0</v>
          </cell>
          <cell r="E537">
            <v>0</v>
          </cell>
        </row>
        <row r="538">
          <cell r="A538" t="str">
            <v>44768274</v>
          </cell>
          <cell r="B538" t="str">
            <v>ООО"ОБЕРОН"</v>
          </cell>
          <cell r="C538">
            <v>4</v>
          </cell>
          <cell r="D538">
            <v>0</v>
          </cell>
          <cell r="E538">
            <v>58</v>
          </cell>
        </row>
        <row r="539">
          <cell r="A539" t="str">
            <v>44867898</v>
          </cell>
          <cell r="B539" t="str">
            <v>ООО"КАВКАЗПРОМСНАБ"</v>
          </cell>
          <cell r="C539">
            <v>59</v>
          </cell>
          <cell r="D539">
            <v>0</v>
          </cell>
          <cell r="E539">
            <v>0</v>
          </cell>
        </row>
        <row r="540">
          <cell r="A540" t="str">
            <v>44994208</v>
          </cell>
          <cell r="B540" t="str">
            <v>ЗАО "МЕТАЛЛИНВЕСТ-МАРКЕТ"</v>
          </cell>
          <cell r="C540">
            <v>8</v>
          </cell>
          <cell r="D540">
            <v>151</v>
          </cell>
          <cell r="E540">
            <v>151</v>
          </cell>
        </row>
        <row r="541">
          <cell r="A541" t="str">
            <v>45144771</v>
          </cell>
          <cell r="B541" t="str">
            <v>ЗАО "КОМПАНИЯ ТЕХНОПРОМ"</v>
          </cell>
          <cell r="C541">
            <v>0</v>
          </cell>
          <cell r="D541">
            <v>60</v>
          </cell>
          <cell r="E541">
            <v>60</v>
          </cell>
        </row>
        <row r="542">
          <cell r="A542" t="str">
            <v>45176086</v>
          </cell>
          <cell r="B542" t="str">
            <v>ООО "СТРОЙЛЕСМОHТАЖ"</v>
          </cell>
          <cell r="C542">
            <v>0</v>
          </cell>
          <cell r="D542">
            <v>20</v>
          </cell>
          <cell r="E542">
            <v>20</v>
          </cell>
        </row>
        <row r="543">
          <cell r="A543" t="str">
            <v>45323232</v>
          </cell>
          <cell r="B543" t="str">
            <v>ЗАО "ТОРГОВАЯ ФИРМА "УНИВЕРСАЛ"</v>
          </cell>
          <cell r="C543">
            <v>1000</v>
          </cell>
          <cell r="D543">
            <v>0</v>
          </cell>
          <cell r="E543">
            <v>0</v>
          </cell>
        </row>
        <row r="544">
          <cell r="A544" t="str">
            <v>45448927</v>
          </cell>
          <cell r="B544" t="str">
            <v>ООО "СИБИРЬ-НАМАНГАМ" СОВМЕСТНОЕ РОССИЙСКО-УЗБЕКСКОЕ</v>
          </cell>
          <cell r="C544">
            <v>0</v>
          </cell>
          <cell r="D544">
            <v>61</v>
          </cell>
          <cell r="E544">
            <v>61</v>
          </cell>
        </row>
        <row r="545">
          <cell r="A545" t="str">
            <v>45458989</v>
          </cell>
          <cell r="B545" t="str">
            <v>ООО"СИБФАРМАСЕРВИС"</v>
          </cell>
          <cell r="C545">
            <v>110</v>
          </cell>
          <cell r="D545">
            <v>110</v>
          </cell>
          <cell r="E545">
            <v>110</v>
          </cell>
        </row>
        <row r="546">
          <cell r="A546" t="str">
            <v>45554322</v>
          </cell>
          <cell r="B546" t="str">
            <v>"ИНТЕРТЕХСЕРВИС" ГУП СПБ</v>
          </cell>
          <cell r="C546">
            <v>0</v>
          </cell>
          <cell r="D546">
            <v>0</v>
          </cell>
          <cell r="E546">
            <v>0</v>
          </cell>
        </row>
        <row r="547">
          <cell r="A547" t="str">
            <v>45583542</v>
          </cell>
          <cell r="B547" t="str">
            <v>ООО "АЛЕМ"</v>
          </cell>
          <cell r="C547">
            <v>280</v>
          </cell>
          <cell r="D547">
            <v>280</v>
          </cell>
          <cell r="E547">
            <v>280</v>
          </cell>
        </row>
        <row r="548">
          <cell r="A548" t="str">
            <v>45596832</v>
          </cell>
          <cell r="B548" t="str">
            <v>ООО "АДАКС ЛТД"</v>
          </cell>
          <cell r="C548">
            <v>23</v>
          </cell>
          <cell r="D548">
            <v>0</v>
          </cell>
          <cell r="E548">
            <v>0</v>
          </cell>
        </row>
        <row r="549">
          <cell r="A549" t="str">
            <v>45669019</v>
          </cell>
          <cell r="B549" t="str">
            <v>ЗАО "УРАЛМЕТАЛЛКОМПЛЕКТ"</v>
          </cell>
          <cell r="C549">
            <v>1</v>
          </cell>
          <cell r="D549">
            <v>0</v>
          </cell>
          <cell r="E549">
            <v>20</v>
          </cell>
        </row>
        <row r="550">
          <cell r="A550" t="str">
            <v>45670749</v>
          </cell>
          <cell r="B550" t="str">
            <v>ЗАО "КОМПАНИЯ УРАЛ-ВОСТОК"</v>
          </cell>
          <cell r="C550">
            <v>10</v>
          </cell>
          <cell r="D550">
            <v>10</v>
          </cell>
          <cell r="E550">
            <v>10</v>
          </cell>
        </row>
        <row r="551">
          <cell r="A551" t="str">
            <v>45845093</v>
          </cell>
          <cell r="B551" t="str">
            <v>ЗАО "ВТЗ-МОСКВА"</v>
          </cell>
          <cell r="C551">
            <v>3597</v>
          </cell>
          <cell r="D551">
            <v>0</v>
          </cell>
          <cell r="E551">
            <v>55</v>
          </cell>
        </row>
        <row r="552">
          <cell r="A552" t="str">
            <v>45848905</v>
          </cell>
          <cell r="B552" t="str">
            <v>ЗАО "ПАРТИ"</v>
          </cell>
          <cell r="C552">
            <v>881</v>
          </cell>
          <cell r="D552">
            <v>333</v>
          </cell>
          <cell r="E552">
            <v>347</v>
          </cell>
        </row>
        <row r="553">
          <cell r="A553" t="str">
            <v>45923601</v>
          </cell>
          <cell r="B553" t="str">
            <v>ООО "НОБ ЛТД"</v>
          </cell>
          <cell r="C553">
            <v>0</v>
          </cell>
          <cell r="D553">
            <v>315</v>
          </cell>
          <cell r="E553">
            <v>315</v>
          </cell>
        </row>
        <row r="554">
          <cell r="A554" t="str">
            <v>45994311</v>
          </cell>
          <cell r="B554" t="str">
            <v>СОЧИНСКИЙ ФИЛИАЛ СОВМЕСТНОГО РОССИЙСКО-ВЕН</v>
          </cell>
          <cell r="C554">
            <v>0</v>
          </cell>
          <cell r="D554">
            <v>0</v>
          </cell>
          <cell r="E554">
            <v>0</v>
          </cell>
        </row>
        <row r="555">
          <cell r="A555" t="str">
            <v>46036517</v>
          </cell>
          <cell r="B555" t="str">
            <v>ЗАО "ВОЛГОПРОМКОМПЛЕКТ"</v>
          </cell>
          <cell r="C555">
            <v>288</v>
          </cell>
          <cell r="D555">
            <v>0</v>
          </cell>
          <cell r="E555">
            <v>6</v>
          </cell>
        </row>
        <row r="556">
          <cell r="A556" t="str">
            <v>46462697</v>
          </cell>
          <cell r="B556" t="str">
            <v>ООО "АНГЕТЕКС"</v>
          </cell>
          <cell r="C556">
            <v>0</v>
          </cell>
          <cell r="D556">
            <v>0</v>
          </cell>
          <cell r="E556">
            <v>0</v>
          </cell>
        </row>
        <row r="557">
          <cell r="A557" t="str">
            <v>46503120</v>
          </cell>
          <cell r="B557" t="str">
            <v>ООО"НПКО"ПРОМРЕСУРСЫ"</v>
          </cell>
          <cell r="C557">
            <v>29</v>
          </cell>
          <cell r="D557">
            <v>29</v>
          </cell>
          <cell r="E557">
            <v>29</v>
          </cell>
        </row>
        <row r="558">
          <cell r="A558" t="str">
            <v>46628070</v>
          </cell>
          <cell r="B558" t="str">
            <v>ООО"СБ-КРЕДО"</v>
          </cell>
          <cell r="C558">
            <v>6</v>
          </cell>
          <cell r="D558">
            <v>6</v>
          </cell>
          <cell r="E558">
            <v>6</v>
          </cell>
        </row>
        <row r="559">
          <cell r="A559" t="str">
            <v>46786000</v>
          </cell>
          <cell r="B559" t="str">
            <v>"РУСМЕХИНВЕСТ" ОБЩЕСТВО С ОГРАНИЧЕННОЙ ОТВЕТСТВЕННОСТЬЮ</v>
          </cell>
          <cell r="C559">
            <v>0</v>
          </cell>
          <cell r="D559">
            <v>0</v>
          </cell>
          <cell r="E559">
            <v>0</v>
          </cell>
        </row>
        <row r="560">
          <cell r="A560" t="str">
            <v>46861078</v>
          </cell>
          <cell r="B560" t="str">
            <v>ООО "ЭКСПОРЕСУРС"</v>
          </cell>
          <cell r="C560">
            <v>0</v>
          </cell>
          <cell r="D560">
            <v>0</v>
          </cell>
          <cell r="E560">
            <v>0</v>
          </cell>
        </row>
        <row r="561">
          <cell r="A561" t="str">
            <v>47164393</v>
          </cell>
          <cell r="B561" t="str">
            <v>ООО МАКТАР</v>
          </cell>
          <cell r="C561">
            <v>0</v>
          </cell>
          <cell r="D561">
            <v>0</v>
          </cell>
          <cell r="E561">
            <v>0</v>
          </cell>
        </row>
        <row r="562">
          <cell r="A562" t="str">
            <v>47165760</v>
          </cell>
          <cell r="B562" t="str">
            <v>ОБЩЕСТВО С ОГРАНИЧЕННОЙ ОТВЕТСТВЕННОСТЬЮ "АЙЮН"</v>
          </cell>
          <cell r="C562">
            <v>0</v>
          </cell>
          <cell r="D562">
            <v>0</v>
          </cell>
          <cell r="E562">
            <v>204</v>
          </cell>
        </row>
        <row r="563">
          <cell r="A563" t="str">
            <v>47660880</v>
          </cell>
          <cell r="B563" t="str">
            <v>ДЗАО "УРАЛЭНЕРГОРЕМОНТ-КОМПЛЕКТ"                                            2797</v>
          </cell>
          <cell r="C563">
            <v>56</v>
          </cell>
          <cell r="D563">
            <v>1</v>
          </cell>
          <cell r="E563">
            <v>0</v>
          </cell>
        </row>
        <row r="564">
          <cell r="A564" t="str">
            <v>80002349</v>
          </cell>
          <cell r="B564" t="str">
            <v>КОЛЫШКИН ВИКТОР ВАСИЛЬЕВИЧ XXVII-МЮ # 559833</v>
          </cell>
          <cell r="C564">
            <v>0</v>
          </cell>
          <cell r="D564">
            <v>0</v>
          </cell>
          <cell r="E564">
            <v>0</v>
          </cell>
        </row>
        <row r="565">
          <cell r="A565" t="str">
            <v>80403634</v>
          </cell>
          <cell r="B565" t="str">
            <v>КОРОЛЬ НАТАЛЬЯ РОМАНОВНА ПАСП.VIII-ВС 507158 ВЫД.14.07.86 ОКТЯБРЬСКИМ РОВД</v>
          </cell>
          <cell r="C565">
            <v>2</v>
          </cell>
          <cell r="D565">
            <v>0</v>
          </cell>
          <cell r="E565">
            <v>0</v>
          </cell>
        </row>
        <row r="566">
          <cell r="A566" t="str">
            <v>80403686</v>
          </cell>
          <cell r="B566" t="str">
            <v>БУКРЕЕВ НИКОЛАЙ ГАВРИЛОВИЧ П-Т IХ-ТО № 601956 ОВД АЛТАЙСКОГО КРАЯ</v>
          </cell>
          <cell r="C566">
            <v>6</v>
          </cell>
          <cell r="D566">
            <v>0</v>
          </cell>
          <cell r="E566">
            <v>0</v>
          </cell>
        </row>
        <row r="567">
          <cell r="A567" t="str">
            <v>80471601</v>
          </cell>
          <cell r="B567" t="str">
            <v>ЧУВАШОВА ЛЮДМИЛА ИГОРЕВHА</v>
          </cell>
          <cell r="C567">
            <v>10</v>
          </cell>
          <cell r="D567">
            <v>0</v>
          </cell>
          <cell r="E567">
            <v>60</v>
          </cell>
        </row>
        <row r="568">
          <cell r="A568" t="str">
            <v>81375236</v>
          </cell>
          <cell r="B568" t="str">
            <v>ИП КУЗНЕЦОВ ЛЕОНИД НИКОЛАЕВАИЧ</v>
          </cell>
          <cell r="C568">
            <v>0</v>
          </cell>
          <cell r="D568">
            <v>0</v>
          </cell>
          <cell r="E568">
            <v>0</v>
          </cell>
        </row>
        <row r="569">
          <cell r="A569" t="str">
            <v>81582403</v>
          </cell>
          <cell r="B569" t="str">
            <v>ПРЕДПРИНИМАТЕЛЬ МАКЕЕВ СЕРГЕЙ ИВАНОВИЧ</v>
          </cell>
          <cell r="C569">
            <v>57</v>
          </cell>
          <cell r="D569">
            <v>0</v>
          </cell>
          <cell r="E569">
            <v>0</v>
          </cell>
        </row>
        <row r="570">
          <cell r="A570" t="str">
            <v>81725506</v>
          </cell>
          <cell r="B570" t="str">
            <v>ПРЕДПРИНИМАТЕЛЬ РЕДЬКИН В.А.</v>
          </cell>
          <cell r="C570">
            <v>1</v>
          </cell>
          <cell r="D570">
            <v>2</v>
          </cell>
          <cell r="E570">
            <v>2</v>
          </cell>
        </row>
        <row r="571">
          <cell r="A571" t="str">
            <v>81920544</v>
          </cell>
          <cell r="B571" t="str">
            <v>ЧП БРОДЯНСКИЙ С.А.</v>
          </cell>
          <cell r="C571">
            <v>45</v>
          </cell>
          <cell r="D571">
            <v>45</v>
          </cell>
          <cell r="E571">
            <v>45</v>
          </cell>
        </row>
        <row r="572">
          <cell r="A572" t="str">
            <v>81920567</v>
          </cell>
          <cell r="B572" t="str">
            <v>ЧП ШАМСУТДИНОВ М.М.</v>
          </cell>
          <cell r="C572">
            <v>0</v>
          </cell>
          <cell r="D572">
            <v>50</v>
          </cell>
          <cell r="E572">
            <v>50</v>
          </cell>
        </row>
        <row r="573">
          <cell r="A573" t="str">
            <v>81965009</v>
          </cell>
          <cell r="B573" t="str">
            <v>ИНДИВИДУАЛЬНЫЙ ПРЕДПРИНИМАТЕЛЬ ЛУКИН АЛЕКСЕЙ ЮРЬЕВИЧ</v>
          </cell>
          <cell r="C573">
            <v>42</v>
          </cell>
          <cell r="D573">
            <v>0</v>
          </cell>
          <cell r="E573">
            <v>0</v>
          </cell>
        </row>
        <row r="574">
          <cell r="A574" t="str">
            <v>82210879</v>
          </cell>
          <cell r="B574" t="str">
            <v>ПРЕДПРИНИМАТЕЛЬ МИННИАХМЕТОВ РАМИЛЬ ЗУФАРОВИЧ</v>
          </cell>
          <cell r="C574">
            <v>0</v>
          </cell>
          <cell r="D574">
            <v>0</v>
          </cell>
          <cell r="E574">
            <v>0</v>
          </cell>
        </row>
        <row r="575">
          <cell r="A575" t="str">
            <v>82807123</v>
          </cell>
          <cell r="B575" t="str">
            <v>ИНДИВИДУАЛЬНЫЙ ПРЕДПРИНИМАТЕЛЬ МИХАЛЕВ МИХАИЛ ВЛАДИМИРОВИЧ</v>
          </cell>
          <cell r="C575">
            <v>2</v>
          </cell>
          <cell r="D575">
            <v>0</v>
          </cell>
          <cell r="E575">
            <v>0</v>
          </cell>
        </row>
        <row r="576">
          <cell r="A576" t="str">
            <v>82808654</v>
          </cell>
          <cell r="B576" t="str">
            <v>ИНДИВИДУАЛЬНЫЙ ПРЕДПРИНИМАТЕЛЬ НОСКО ВИКТОРИЯ АНАТОЛЬЕВНА</v>
          </cell>
          <cell r="C576">
            <v>0</v>
          </cell>
          <cell r="D576">
            <v>8</v>
          </cell>
          <cell r="E576">
            <v>8</v>
          </cell>
        </row>
        <row r="577">
          <cell r="A577" t="str">
            <v>82816808</v>
          </cell>
          <cell r="B577" t="str">
            <v>СОЛОВЬЕВ Н.К.ЧАСТ.ПРЕДПРИН.С-ВО И |2963</v>
          </cell>
          <cell r="C577">
            <v>10</v>
          </cell>
          <cell r="D577">
            <v>39</v>
          </cell>
          <cell r="E577">
            <v>0</v>
          </cell>
        </row>
        <row r="578">
          <cell r="A578" t="str">
            <v>83794687</v>
          </cell>
          <cell r="B578" t="str">
            <v>ИП КАБАНОВ АСЛАНБЕК РАМАЗАНОВИЧ (СВ-ВО ЧП | 1598 ОТ 21.03.97 ПРОМЫШЛЕННЫЙ МО)</v>
          </cell>
          <cell r="C578">
            <v>0</v>
          </cell>
          <cell r="D578">
            <v>28</v>
          </cell>
          <cell r="E578">
            <v>28</v>
          </cell>
        </row>
        <row r="579">
          <cell r="A579" t="str">
            <v>84972346</v>
          </cell>
          <cell r="B579" t="str">
            <v>ЧИП КЛЮШИН В.В.</v>
          </cell>
          <cell r="C579">
            <v>5</v>
          </cell>
          <cell r="D579">
            <v>30</v>
          </cell>
          <cell r="E579">
            <v>0</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6</v>
          </cell>
          <cell r="D581">
            <v>6</v>
          </cell>
          <cell r="E581">
            <v>6</v>
          </cell>
        </row>
        <row r="582">
          <cell r="A582" t="str">
            <v>N230625</v>
          </cell>
          <cell r="B582" t="str">
            <v>АОЗТ "ВЫХОД-2"</v>
          </cell>
          <cell r="C582">
            <v>0</v>
          </cell>
          <cell r="D582">
            <v>320</v>
          </cell>
          <cell r="E582">
            <v>320</v>
          </cell>
        </row>
        <row r="583">
          <cell r="A583" t="str">
            <v>N247720</v>
          </cell>
          <cell r="B583" t="str">
            <v>ЗАО "АЛТИКА"</v>
          </cell>
          <cell r="C583">
            <v>10</v>
          </cell>
          <cell r="D583">
            <v>0</v>
          </cell>
          <cell r="E583">
            <v>0</v>
          </cell>
        </row>
        <row r="584">
          <cell r="A584" t="str">
            <v>N2504200</v>
          </cell>
          <cell r="B584" t="str">
            <v>ПОСОЛЬСТВО ЧЕШСКОЙ РЕСПУБЛИКИ</v>
          </cell>
          <cell r="C584">
            <v>0</v>
          </cell>
          <cell r="D584">
            <v>0</v>
          </cell>
          <cell r="E584">
            <v>0</v>
          </cell>
        </row>
        <row r="585">
          <cell r="A585" t="str">
            <v>N289063</v>
          </cell>
          <cell r="B585" t="str">
            <v>ПРОКАЕВ СЕРГЕЙ ИВАНОВИЧ,ПАС.111-ИВ 746520</v>
          </cell>
          <cell r="C585">
            <v>2</v>
          </cell>
          <cell r="D585">
            <v>965</v>
          </cell>
          <cell r="E585">
            <v>0</v>
          </cell>
        </row>
        <row r="586">
          <cell r="A586" t="str">
            <v>N314678</v>
          </cell>
          <cell r="B586" t="str">
            <v>ЕРОФЕЕВ ОЛЕГ ЮРЬЕВИЧ,ПАС.613872</v>
          </cell>
          <cell r="C586">
            <v>0</v>
          </cell>
          <cell r="D586">
            <v>14</v>
          </cell>
          <cell r="E586">
            <v>14</v>
          </cell>
        </row>
        <row r="587">
          <cell r="A587" t="str">
            <v>N39133</v>
          </cell>
          <cell r="B587" t="str">
            <v>ООО"УРАЛБИЗНЕССЕРВИС"</v>
          </cell>
          <cell r="C587">
            <v>18</v>
          </cell>
          <cell r="D587">
            <v>0</v>
          </cell>
          <cell r="E587">
            <v>0</v>
          </cell>
        </row>
        <row r="588">
          <cell r="A588" t="str">
            <v>N68675</v>
          </cell>
          <cell r="B588" t="str">
            <v>КАДИРОВ НАРМАМАТ МАМАЛЖАНОВИЧ П-РТ 3-МВ 523154 БАЗАР-КУРГАН</v>
          </cell>
          <cell r="C588">
            <v>36</v>
          </cell>
          <cell r="D588">
            <v>0</v>
          </cell>
          <cell r="E588">
            <v>0</v>
          </cell>
        </row>
        <row r="589">
          <cell r="A589" t="str">
            <v>N69033</v>
          </cell>
          <cell r="B589" t="str">
            <v>ИСАЕВ СЕРГЕЙ ДМИТРИЕВИЧ ПАС. 4-ФЛ 726521</v>
          </cell>
          <cell r="C589">
            <v>47</v>
          </cell>
          <cell r="D589">
            <v>0</v>
          </cell>
          <cell r="E589">
            <v>0</v>
          </cell>
        </row>
        <row r="590">
          <cell r="A590" t="str">
            <v>N69088</v>
          </cell>
          <cell r="B590" t="str">
            <v>"ЮРЧЕНКО НИКОЛАЙ ДМИТРИЕВИЧ." ПАСП 6 АИ 534589</v>
          </cell>
          <cell r="C590">
            <v>39</v>
          </cell>
          <cell r="D590">
            <v>0</v>
          </cell>
          <cell r="E590">
            <v>0</v>
          </cell>
        </row>
        <row r="591">
          <cell r="A591" t="str">
            <v>А0006826</v>
          </cell>
          <cell r="B591" t="str">
            <v>ПР-ВО А/К"БРИТИШ ЭРУЭЙЗ"</v>
          </cell>
          <cell r="C591">
            <v>0</v>
          </cell>
          <cell r="D591">
            <v>18</v>
          </cell>
          <cell r="E591">
            <v>0</v>
          </cell>
        </row>
      </sheetData>
      <sheetData sheetId="8" refreshError="1">
        <row r="1">
          <cell r="A1" t="str">
            <v>экспорт по-месячно за N мес 97</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 xml:space="preserve"> ЛЯХОВ СЕРГЕЙ ВЛАДИМИРОВИЧ ПАС. 1-ФЛ 725326</v>
          </cell>
          <cell r="C2">
            <v>35</v>
          </cell>
          <cell r="D2">
            <v>73</v>
          </cell>
          <cell r="E2">
            <v>9</v>
          </cell>
          <cell r="F2">
            <v>1</v>
          </cell>
          <cell r="G2">
            <v>35</v>
          </cell>
          <cell r="H2">
            <v>35</v>
          </cell>
          <cell r="I2">
            <v>73</v>
          </cell>
          <cell r="J2">
            <v>1</v>
          </cell>
          <cell r="K2">
            <v>9</v>
          </cell>
          <cell r="L2">
            <v>1</v>
          </cell>
        </row>
        <row r="3">
          <cell r="A3" t="str">
            <v>00000000</v>
          </cell>
          <cell r="B3" t="str">
            <v>ООО "НОБ ЛТД"</v>
          </cell>
          <cell r="C3">
            <v>241</v>
          </cell>
          <cell r="D3">
            <v>157</v>
          </cell>
          <cell r="E3">
            <v>241</v>
          </cell>
          <cell r="F3">
            <v>157</v>
          </cell>
          <cell r="G3">
            <v>0</v>
          </cell>
          <cell r="H3">
            <v>0</v>
          </cell>
          <cell r="I3">
            <v>241</v>
          </cell>
          <cell r="J3">
            <v>157</v>
          </cell>
        </row>
        <row r="4">
          <cell r="A4" t="str">
            <v>00000001</v>
          </cell>
          <cell r="B4" t="str">
            <v xml:space="preserve"> ПИНЕГИН ЮРИЙ АЛЕКСАНДРОВИЧ ПАС.N 1990836</v>
          </cell>
          <cell r="C4">
            <v>16</v>
          </cell>
          <cell r="D4">
            <v>14</v>
          </cell>
          <cell r="E4">
            <v>61</v>
          </cell>
          <cell r="F4">
            <v>29</v>
          </cell>
          <cell r="G4">
            <v>222</v>
          </cell>
          <cell r="H4">
            <v>98</v>
          </cell>
          <cell r="I4">
            <v>45</v>
          </cell>
          <cell r="J4">
            <v>70</v>
          </cell>
          <cell r="K4">
            <v>222</v>
          </cell>
          <cell r="L4">
            <v>230</v>
          </cell>
        </row>
        <row r="5">
          <cell r="A5" t="str">
            <v>00001293</v>
          </cell>
          <cell r="B5" t="str">
            <v>АО "КОНЦЕРН СТРОЙИНСТРУМЕНТ"</v>
          </cell>
          <cell r="C5">
            <v>12</v>
          </cell>
          <cell r="D5">
            <v>12</v>
          </cell>
          <cell r="E5">
            <v>7067</v>
          </cell>
        </row>
        <row r="6">
          <cell r="A6" t="str">
            <v>00105710</v>
          </cell>
          <cell r="B6" t="str">
            <v>ОАО"НОВОСИБИРСКЭНЕРГО"</v>
          </cell>
          <cell r="C6">
            <v>0</v>
          </cell>
          <cell r="D6">
            <v>0</v>
          </cell>
          <cell r="E6">
            <v>0</v>
          </cell>
          <cell r="F6">
            <v>0</v>
          </cell>
          <cell r="G6">
            <v>0</v>
          </cell>
          <cell r="H6">
            <v>0</v>
          </cell>
          <cell r="I6">
            <v>0</v>
          </cell>
          <cell r="J6">
            <v>0</v>
          </cell>
          <cell r="K6">
            <v>0</v>
          </cell>
          <cell r="L6">
            <v>0</v>
          </cell>
        </row>
        <row r="7">
          <cell r="A7" t="str">
            <v>00110833</v>
          </cell>
          <cell r="B7" t="str">
            <v>ОАО "УРАЛЭНЕРГОРЕМОНТ"                                                      1322</v>
          </cell>
          <cell r="C7">
            <v>50</v>
          </cell>
          <cell r="D7">
            <v>42</v>
          </cell>
          <cell r="E7">
            <v>49</v>
          </cell>
          <cell r="F7">
            <v>15</v>
          </cell>
          <cell r="G7">
            <v>60</v>
          </cell>
          <cell r="H7">
            <v>49</v>
          </cell>
          <cell r="I7">
            <v>15</v>
          </cell>
          <cell r="J7">
            <v>60</v>
          </cell>
          <cell r="K7">
            <v>0</v>
          </cell>
          <cell r="L7">
            <v>60</v>
          </cell>
        </row>
        <row r="8">
          <cell r="A8" t="str">
            <v>00117794</v>
          </cell>
          <cell r="B8" t="str">
            <v>АО "ТРЕСТ ГИДРОМОНТАЖ"</v>
          </cell>
          <cell r="C8">
            <v>273</v>
          </cell>
          <cell r="D8">
            <v>273</v>
          </cell>
          <cell r="E8">
            <v>0</v>
          </cell>
          <cell r="F8">
            <v>0</v>
          </cell>
          <cell r="G8">
            <v>0</v>
          </cell>
          <cell r="H8">
            <v>0</v>
          </cell>
          <cell r="I8">
            <v>0</v>
          </cell>
          <cell r="J8">
            <v>0</v>
          </cell>
          <cell r="K8">
            <v>0</v>
          </cell>
          <cell r="L8">
            <v>273</v>
          </cell>
        </row>
        <row r="9">
          <cell r="A9" t="str">
            <v>00120649</v>
          </cell>
          <cell r="B9" t="str">
            <v>АОЗТ "ПУСКОНАЛАДОЧНОЕ УПРАВЛЕНИЕ СЕВЗАПЭНЕРГОМОНТАЖ"</v>
          </cell>
          <cell r="C9">
            <v>113</v>
          </cell>
          <cell r="D9">
            <v>113</v>
          </cell>
          <cell r="E9">
            <v>0</v>
          </cell>
          <cell r="F9">
            <v>0</v>
          </cell>
          <cell r="G9">
            <v>0</v>
          </cell>
          <cell r="H9">
            <v>0</v>
          </cell>
          <cell r="I9">
            <v>0</v>
          </cell>
          <cell r="J9">
            <v>0</v>
          </cell>
          <cell r="K9">
            <v>0</v>
          </cell>
          <cell r="L9">
            <v>113</v>
          </cell>
        </row>
        <row r="10">
          <cell r="A10" t="str">
            <v>00121293</v>
          </cell>
          <cell r="B10" t="str">
            <v>БЕЛОЯРСКОЕ МОНТАЖНОЕ УПРАВЛЕНИЕ АОЗТ "ТРЕСТ|УРАЛЭНЕРГОМОНТАЖ"</v>
          </cell>
          <cell r="C10">
            <v>10</v>
          </cell>
          <cell r="D10">
            <v>10</v>
          </cell>
        </row>
        <row r="11">
          <cell r="A11" t="str">
            <v>00121413</v>
          </cell>
          <cell r="B11" t="str">
            <v>АООТ "МОСЭНЕРГОМОНТАЖ"</v>
          </cell>
          <cell r="C11">
            <v>5</v>
          </cell>
          <cell r="D11">
            <v>168</v>
          </cell>
          <cell r="E11">
            <v>5</v>
          </cell>
          <cell r="F11">
            <v>168</v>
          </cell>
          <cell r="G11">
            <v>45</v>
          </cell>
          <cell r="H11">
            <v>5</v>
          </cell>
          <cell r="I11">
            <v>135</v>
          </cell>
          <cell r="J11">
            <v>0</v>
          </cell>
          <cell r="K11">
            <v>0</v>
          </cell>
          <cell r="L11">
            <v>135</v>
          </cell>
        </row>
        <row r="12">
          <cell r="A12" t="str">
            <v>00135964</v>
          </cell>
          <cell r="B12" t="str">
            <v>АООТ ОПЫТНЫЙ ЗАВОД "ЭЛЕКТРОН"</v>
          </cell>
          <cell r="C12">
            <v>55</v>
          </cell>
          <cell r="D12">
            <v>55</v>
          </cell>
          <cell r="E12">
            <v>0</v>
          </cell>
          <cell r="F12">
            <v>0</v>
          </cell>
          <cell r="G12">
            <v>0</v>
          </cell>
          <cell r="H12">
            <v>0</v>
          </cell>
          <cell r="I12">
            <v>55</v>
          </cell>
        </row>
        <row r="13">
          <cell r="A13" t="str">
            <v>00136171</v>
          </cell>
          <cell r="B13" t="str">
            <v>ОАО "РОСНЕФТЬ-КРАСНОДАРНЕФТЕГАЗ"</v>
          </cell>
          <cell r="C13">
            <v>55</v>
          </cell>
          <cell r="D13">
            <v>152</v>
          </cell>
          <cell r="E13">
            <v>55</v>
          </cell>
          <cell r="F13">
            <v>152</v>
          </cell>
          <cell r="G13">
            <v>0</v>
          </cell>
          <cell r="H13">
            <v>0</v>
          </cell>
          <cell r="I13">
            <v>55</v>
          </cell>
          <cell r="J13">
            <v>152</v>
          </cell>
        </row>
        <row r="14">
          <cell r="A14" t="str">
            <v>00149245</v>
          </cell>
          <cell r="B14" t="str">
            <v>"КУРСКРЕЗИНОТЕХНИКА"-АО ЗАКРЫТОГО ТИПА</v>
          </cell>
          <cell r="C14">
            <v>113</v>
          </cell>
          <cell r="D14">
            <v>152</v>
          </cell>
          <cell r="E14">
            <v>113</v>
          </cell>
          <cell r="F14">
            <v>152</v>
          </cell>
          <cell r="G14">
            <v>0</v>
          </cell>
          <cell r="H14">
            <v>0</v>
          </cell>
          <cell r="I14">
            <v>0</v>
          </cell>
          <cell r="J14">
            <v>152</v>
          </cell>
        </row>
        <row r="15">
          <cell r="A15" t="str">
            <v>00149386</v>
          </cell>
          <cell r="B15" t="str">
            <v>ОАО "УРАЛ АТИ"</v>
          </cell>
          <cell r="C15">
            <v>35</v>
          </cell>
          <cell r="D15">
            <v>35</v>
          </cell>
          <cell r="E15">
            <v>35</v>
          </cell>
        </row>
        <row r="16">
          <cell r="A16" t="str">
            <v>00153229</v>
          </cell>
          <cell r="B16" t="str">
            <v>АО "ГАЗСТРОЙДЕТАЛЬ"</v>
          </cell>
          <cell r="C16">
            <v>2</v>
          </cell>
          <cell r="D16">
            <v>2</v>
          </cell>
          <cell r="E16">
            <v>2</v>
          </cell>
          <cell r="F16">
            <v>2</v>
          </cell>
          <cell r="G16">
            <v>0</v>
          </cell>
          <cell r="H16">
            <v>0</v>
          </cell>
          <cell r="I16">
            <v>0</v>
          </cell>
          <cell r="J16">
            <v>2</v>
          </cell>
        </row>
        <row r="17">
          <cell r="A17" t="str">
            <v>00155406</v>
          </cell>
          <cell r="B17" t="str">
            <v>ПМК-5 "СПЕЦГАЗРЕМСТРОЙ"</v>
          </cell>
          <cell r="C17">
            <v>2</v>
          </cell>
          <cell r="D17">
            <v>11</v>
          </cell>
          <cell r="E17">
            <v>2</v>
          </cell>
          <cell r="F17">
            <v>8</v>
          </cell>
          <cell r="G17">
            <v>11</v>
          </cell>
          <cell r="H17">
            <v>2</v>
          </cell>
          <cell r="I17">
            <v>8</v>
          </cell>
          <cell r="J17">
            <v>2</v>
          </cell>
          <cell r="K17">
            <v>8</v>
          </cell>
        </row>
        <row r="18">
          <cell r="A18" t="str">
            <v>00158149</v>
          </cell>
          <cell r="B18" t="str">
            <v>БПТО И К П"ОРЕНБУРГГАЗПРОМ"</v>
          </cell>
          <cell r="C18">
            <v>11</v>
          </cell>
          <cell r="D18">
            <v>0</v>
          </cell>
          <cell r="E18">
            <v>8</v>
          </cell>
          <cell r="F18">
            <v>11</v>
          </cell>
          <cell r="G18">
            <v>11</v>
          </cell>
          <cell r="H18">
            <v>0</v>
          </cell>
          <cell r="I18">
            <v>0</v>
          </cell>
          <cell r="J18">
            <v>0</v>
          </cell>
          <cell r="K18">
            <v>8</v>
          </cell>
        </row>
        <row r="19">
          <cell r="A19" t="str">
            <v>00159261</v>
          </cell>
          <cell r="B19" t="str">
            <v>Ф-Л АООТ"ВАХРУШЕВУГОЛЬ",ШАХТОУПР.-Е "ЕГОРШИНСКОЕ"</v>
          </cell>
          <cell r="C19">
            <v>0</v>
          </cell>
          <cell r="D19">
            <v>67</v>
          </cell>
          <cell r="E19">
            <v>0</v>
          </cell>
          <cell r="F19">
            <v>67</v>
          </cell>
          <cell r="G19">
            <v>0</v>
          </cell>
          <cell r="H19">
            <v>0</v>
          </cell>
          <cell r="I19">
            <v>67</v>
          </cell>
        </row>
        <row r="20">
          <cell r="A20" t="str">
            <v>00163127</v>
          </cell>
          <cell r="B20" t="str">
            <v>БАЗА УМТС АООТ "ЛЕНИНСКУГОЛЬ"</v>
          </cell>
          <cell r="C20">
            <v>12</v>
          </cell>
          <cell r="D20">
            <v>67</v>
          </cell>
          <cell r="E20">
            <v>12</v>
          </cell>
          <cell r="F20">
            <v>67</v>
          </cell>
          <cell r="G20">
            <v>12</v>
          </cell>
          <cell r="H20">
            <v>0</v>
          </cell>
          <cell r="I20">
            <v>67</v>
          </cell>
        </row>
        <row r="21">
          <cell r="A21" t="str">
            <v>00172511</v>
          </cell>
          <cell r="B21" t="str">
            <v>АО ПТП "РЕЗОНАНС"                                                           0113</v>
          </cell>
          <cell r="C21">
            <v>12</v>
          </cell>
          <cell r="D21">
            <v>75</v>
          </cell>
          <cell r="E21">
            <v>12</v>
          </cell>
          <cell r="F21">
            <v>75</v>
          </cell>
          <cell r="G21">
            <v>12</v>
          </cell>
          <cell r="H21">
            <v>75</v>
          </cell>
        </row>
        <row r="22">
          <cell r="A22" t="str">
            <v>00186217</v>
          </cell>
          <cell r="B22" t="str">
            <v>АО "СЕВЕРСТАЛЬ"</v>
          </cell>
          <cell r="C22">
            <v>4300</v>
          </cell>
          <cell r="D22">
            <v>2734</v>
          </cell>
          <cell r="E22">
            <v>4021</v>
          </cell>
          <cell r="F22">
            <v>4419</v>
          </cell>
          <cell r="G22">
            <v>3858</v>
          </cell>
          <cell r="H22">
            <v>3532</v>
          </cell>
          <cell r="I22">
            <v>3304</v>
          </cell>
          <cell r="J22">
            <v>3099</v>
          </cell>
          <cell r="K22">
            <v>2452</v>
          </cell>
          <cell r="L22">
            <v>3092</v>
          </cell>
        </row>
        <row r="23">
          <cell r="A23" t="str">
            <v>00186246</v>
          </cell>
          <cell r="B23" t="str">
            <v>АООТ "НОСТА"</v>
          </cell>
          <cell r="C23">
            <v>4300</v>
          </cell>
          <cell r="D23">
            <v>2734</v>
          </cell>
          <cell r="E23">
            <v>4021</v>
          </cell>
          <cell r="F23">
            <v>4419</v>
          </cell>
          <cell r="G23">
            <v>3858</v>
          </cell>
          <cell r="H23">
            <v>3532</v>
          </cell>
          <cell r="I23">
            <v>51</v>
          </cell>
          <cell r="J23">
            <v>3099</v>
          </cell>
          <cell r="K23">
            <v>40</v>
          </cell>
          <cell r="L23">
            <v>36</v>
          </cell>
        </row>
        <row r="24">
          <cell r="A24" t="str">
            <v>00186424</v>
          </cell>
          <cell r="B24" t="str">
            <v>АО "МАГНИТОГОPСКИЙ МЕТ.КОМБИНАТ"</v>
          </cell>
          <cell r="C24">
            <v>255</v>
          </cell>
          <cell r="D24">
            <v>544</v>
          </cell>
          <cell r="E24">
            <v>255</v>
          </cell>
          <cell r="F24">
            <v>544</v>
          </cell>
          <cell r="G24">
            <v>130</v>
          </cell>
          <cell r="H24">
            <v>338</v>
          </cell>
          <cell r="I24">
            <v>539</v>
          </cell>
          <cell r="J24">
            <v>120</v>
          </cell>
          <cell r="K24">
            <v>306</v>
          </cell>
          <cell r="L24">
            <v>210</v>
          </cell>
        </row>
        <row r="25">
          <cell r="A25" t="str">
            <v>00186465</v>
          </cell>
          <cell r="B25" t="str">
            <v>ОАО "МЕЧЕЛ"</v>
          </cell>
          <cell r="C25">
            <v>255</v>
          </cell>
          <cell r="D25">
            <v>9</v>
          </cell>
          <cell r="E25">
            <v>255</v>
          </cell>
          <cell r="F25">
            <v>9</v>
          </cell>
          <cell r="G25">
            <v>130</v>
          </cell>
          <cell r="H25">
            <v>338</v>
          </cell>
          <cell r="I25">
            <v>539</v>
          </cell>
          <cell r="J25">
            <v>120</v>
          </cell>
          <cell r="K25">
            <v>306</v>
          </cell>
          <cell r="L25">
            <v>210</v>
          </cell>
        </row>
        <row r="26">
          <cell r="A26" t="str">
            <v>00186565</v>
          </cell>
          <cell r="B26" t="str">
            <v>АООТ "ВЭСТ-МД"</v>
          </cell>
          <cell r="C26">
            <v>11</v>
          </cell>
          <cell r="D26">
            <v>58</v>
          </cell>
          <cell r="E26">
            <v>33</v>
          </cell>
          <cell r="F26">
            <v>1</v>
          </cell>
          <cell r="G26">
            <v>3</v>
          </cell>
          <cell r="H26">
            <v>49</v>
          </cell>
          <cell r="I26">
            <v>4</v>
          </cell>
          <cell r="J26">
            <v>49</v>
          </cell>
          <cell r="K26">
            <v>4</v>
          </cell>
          <cell r="L26">
            <v>4</v>
          </cell>
        </row>
        <row r="27">
          <cell r="A27" t="str">
            <v>00186571</v>
          </cell>
          <cell r="B27" t="str">
            <v>АООТ "ВОЛЖСКИЙ ТРУБНЫЙ ЗАВОД"</v>
          </cell>
          <cell r="C27">
            <v>857</v>
          </cell>
          <cell r="D27">
            <v>3052</v>
          </cell>
          <cell r="E27">
            <v>64</v>
          </cell>
          <cell r="F27">
            <v>42</v>
          </cell>
          <cell r="G27">
            <v>4945</v>
          </cell>
          <cell r="H27">
            <v>1997</v>
          </cell>
          <cell r="I27">
            <v>2771</v>
          </cell>
          <cell r="J27">
            <v>376</v>
          </cell>
          <cell r="K27">
            <v>9</v>
          </cell>
          <cell r="L27">
            <v>4110</v>
          </cell>
        </row>
        <row r="28">
          <cell r="A28" t="str">
            <v>00186602</v>
          </cell>
          <cell r="B28" t="str">
            <v>ОАО "ТАГАНРОГСКИЙ МЕТАЛЛУРГИЧЕСКИЙ З-Д"</v>
          </cell>
          <cell r="C28">
            <v>2335</v>
          </cell>
          <cell r="D28">
            <v>1344</v>
          </cell>
          <cell r="E28">
            <v>4474</v>
          </cell>
          <cell r="F28">
            <v>5417</v>
          </cell>
          <cell r="G28">
            <v>1830</v>
          </cell>
          <cell r="H28">
            <v>1926</v>
          </cell>
          <cell r="I28">
            <v>1534</v>
          </cell>
          <cell r="J28">
            <v>524</v>
          </cell>
          <cell r="K28">
            <v>1258</v>
          </cell>
          <cell r="L28">
            <v>1094</v>
          </cell>
        </row>
        <row r="29">
          <cell r="A29" t="str">
            <v>00186619</v>
          </cell>
          <cell r="B29" t="str">
            <v>АО"ПЕРВОУРАЛЬСКИЙ НОВОТРУБНЫЙ ЗА-</v>
          </cell>
          <cell r="C29">
            <v>2360</v>
          </cell>
          <cell r="D29">
            <v>2472</v>
          </cell>
          <cell r="E29">
            <v>3615</v>
          </cell>
          <cell r="F29">
            <v>2695</v>
          </cell>
          <cell r="G29">
            <v>1967</v>
          </cell>
          <cell r="H29">
            <v>3407</v>
          </cell>
          <cell r="I29">
            <v>2977</v>
          </cell>
          <cell r="J29">
            <v>2084</v>
          </cell>
          <cell r="K29">
            <v>3320</v>
          </cell>
          <cell r="L29">
            <v>3791</v>
          </cell>
        </row>
        <row r="30">
          <cell r="A30" t="str">
            <v>00186625</v>
          </cell>
          <cell r="B30" t="str">
            <v>АО СЕВЕРСКИЙ ТРУБНЫЙ ЗАВОД</v>
          </cell>
          <cell r="C30">
            <v>1797</v>
          </cell>
          <cell r="D30">
            <v>1939</v>
          </cell>
          <cell r="E30">
            <v>733</v>
          </cell>
          <cell r="F30">
            <v>643</v>
          </cell>
          <cell r="G30">
            <v>2166</v>
          </cell>
          <cell r="H30">
            <v>3303</v>
          </cell>
          <cell r="I30">
            <v>4257</v>
          </cell>
          <cell r="J30">
            <v>2844</v>
          </cell>
          <cell r="K30">
            <v>2462</v>
          </cell>
          <cell r="L30">
            <v>2117</v>
          </cell>
        </row>
        <row r="31">
          <cell r="A31" t="str">
            <v>00186631</v>
          </cell>
          <cell r="B31" t="str">
            <v>АООТ"СИНАРСКИЙ ТРУБНЫЙ ЗАВОД"</v>
          </cell>
          <cell r="C31">
            <v>1881</v>
          </cell>
          <cell r="D31">
            <v>1844</v>
          </cell>
          <cell r="E31">
            <v>1180</v>
          </cell>
          <cell r="F31">
            <v>653</v>
          </cell>
          <cell r="G31">
            <v>331</v>
          </cell>
          <cell r="H31">
            <v>62</v>
          </cell>
          <cell r="I31">
            <v>114</v>
          </cell>
          <cell r="J31">
            <v>445</v>
          </cell>
          <cell r="K31">
            <v>12</v>
          </cell>
          <cell r="L31">
            <v>58</v>
          </cell>
        </row>
        <row r="32">
          <cell r="A32" t="str">
            <v>00186654</v>
          </cell>
          <cell r="B32" t="str">
            <v>АО ОТ "ЧЕЛЯБИНСКИЙ ТРУБОПРОКАТНЫЙ ЗАВОД"</v>
          </cell>
          <cell r="C32">
            <v>10431</v>
          </cell>
          <cell r="D32">
            <v>3465</v>
          </cell>
          <cell r="E32">
            <v>3806</v>
          </cell>
          <cell r="F32">
            <v>3065</v>
          </cell>
          <cell r="G32">
            <v>3544</v>
          </cell>
          <cell r="H32">
            <v>2327</v>
          </cell>
          <cell r="I32">
            <v>4321</v>
          </cell>
          <cell r="J32">
            <v>2438</v>
          </cell>
          <cell r="K32">
            <v>2059</v>
          </cell>
          <cell r="L32">
            <v>2210</v>
          </cell>
        </row>
        <row r="33">
          <cell r="A33" t="str">
            <v>00186849</v>
          </cell>
          <cell r="B33" t="str">
            <v>"МИХАЙЛОВСКИЙ ГОК"-АО ОТКРЫТОГО ТИПА</v>
          </cell>
          <cell r="C33">
            <v>10431</v>
          </cell>
          <cell r="D33">
            <v>3465</v>
          </cell>
          <cell r="E33">
            <v>3806</v>
          </cell>
          <cell r="F33">
            <v>3065</v>
          </cell>
          <cell r="G33">
            <v>0</v>
          </cell>
          <cell r="H33">
            <v>1</v>
          </cell>
          <cell r="I33">
            <v>0</v>
          </cell>
          <cell r="J33">
            <v>2438</v>
          </cell>
          <cell r="K33">
            <v>2059</v>
          </cell>
          <cell r="L33">
            <v>0</v>
          </cell>
        </row>
        <row r="34">
          <cell r="A34" t="str">
            <v>00188110</v>
          </cell>
          <cell r="B34" t="str">
            <v>АООТ "АЛТАЙ-КОКС"</v>
          </cell>
          <cell r="C34">
            <v>8</v>
          </cell>
          <cell r="D34">
            <v>1</v>
          </cell>
          <cell r="E34">
            <v>0</v>
          </cell>
          <cell r="F34">
            <v>0</v>
          </cell>
          <cell r="G34">
            <v>8</v>
          </cell>
          <cell r="H34">
            <v>1</v>
          </cell>
          <cell r="I34">
            <v>0</v>
          </cell>
          <cell r="J34">
            <v>0</v>
          </cell>
          <cell r="K34">
            <v>0</v>
          </cell>
          <cell r="L34">
            <v>0</v>
          </cell>
        </row>
        <row r="35">
          <cell r="A35" t="str">
            <v>00194470</v>
          </cell>
          <cell r="B35" t="str">
            <v>УЧАЛИНСКИЙ ГОРНООБОГАТИТЕЛЬНЫЙ КОМБИНАТ</v>
          </cell>
          <cell r="C35">
            <v>25</v>
          </cell>
          <cell r="D35">
            <v>8</v>
          </cell>
          <cell r="E35">
            <v>8</v>
          </cell>
          <cell r="F35">
            <v>0</v>
          </cell>
          <cell r="G35">
            <v>8</v>
          </cell>
        </row>
        <row r="36">
          <cell r="A36" t="str">
            <v>00194547</v>
          </cell>
          <cell r="B36" t="str">
            <v>ОАО "ЮЖНО-УРАЛЬСКИЙ НИКЕЛЕВЫЙ КОМБИНАТ"</v>
          </cell>
          <cell r="C36">
            <v>25</v>
          </cell>
          <cell r="D36">
            <v>5</v>
          </cell>
          <cell r="E36">
            <v>5</v>
          </cell>
          <cell r="F36">
            <v>0</v>
          </cell>
          <cell r="G36">
            <v>0</v>
          </cell>
          <cell r="H36">
            <v>0</v>
          </cell>
          <cell r="I36">
            <v>0</v>
          </cell>
          <cell r="J36">
            <v>5</v>
          </cell>
        </row>
        <row r="37">
          <cell r="A37" t="str">
            <v>00196196</v>
          </cell>
          <cell r="B37" t="str">
            <v>ОАО "ЧЭЗ"</v>
          </cell>
          <cell r="C37">
            <v>134</v>
          </cell>
          <cell r="D37">
            <v>138</v>
          </cell>
          <cell r="E37">
            <v>134</v>
          </cell>
          <cell r="F37">
            <v>138</v>
          </cell>
          <cell r="G37">
            <v>0</v>
          </cell>
          <cell r="H37">
            <v>0</v>
          </cell>
          <cell r="I37">
            <v>0</v>
          </cell>
          <cell r="J37">
            <v>134</v>
          </cell>
          <cell r="K37">
            <v>138</v>
          </cell>
        </row>
        <row r="38">
          <cell r="A38" t="str">
            <v>00204760</v>
          </cell>
          <cell r="B38" t="str">
            <v>ОАО "УРАЛЬСКИЙ ЗАВОД ТЕХНИЧЕСКИХ ГАЗОВ" *6659010266</v>
          </cell>
          <cell r="C38">
            <v>134</v>
          </cell>
          <cell r="D38">
            <v>50</v>
          </cell>
          <cell r="E38">
            <v>134</v>
          </cell>
          <cell r="F38">
            <v>50</v>
          </cell>
          <cell r="G38">
            <v>0</v>
          </cell>
          <cell r="H38">
            <v>0</v>
          </cell>
          <cell r="I38">
            <v>0</v>
          </cell>
          <cell r="J38">
            <v>134</v>
          </cell>
          <cell r="K38">
            <v>50</v>
          </cell>
        </row>
        <row r="39">
          <cell r="A39" t="str">
            <v>00210654</v>
          </cell>
          <cell r="B39" t="str">
            <v>АО "ТУРБОМОТОРНЫЙ ЗАВОД"                                                    0705</v>
          </cell>
          <cell r="C39">
            <v>50</v>
          </cell>
          <cell r="D39">
            <v>0</v>
          </cell>
          <cell r="E39">
            <v>50</v>
          </cell>
          <cell r="F39">
            <v>0</v>
          </cell>
          <cell r="G39">
            <v>0</v>
          </cell>
          <cell r="H39">
            <v>0</v>
          </cell>
          <cell r="I39">
            <v>0</v>
          </cell>
          <cell r="J39">
            <v>0</v>
          </cell>
          <cell r="K39">
            <v>50</v>
          </cell>
          <cell r="L39">
            <v>0</v>
          </cell>
        </row>
        <row r="40">
          <cell r="A40" t="str">
            <v>00210766</v>
          </cell>
          <cell r="B40" t="str">
            <v>АО БМЗ</v>
          </cell>
          <cell r="C40">
            <v>0</v>
          </cell>
          <cell r="D40">
            <v>0</v>
          </cell>
          <cell r="E40">
            <v>0</v>
          </cell>
          <cell r="F40">
            <v>0</v>
          </cell>
          <cell r="G40">
            <v>0</v>
          </cell>
          <cell r="H40">
            <v>0</v>
          </cell>
          <cell r="I40">
            <v>0</v>
          </cell>
          <cell r="J40">
            <v>0</v>
          </cell>
          <cell r="K40">
            <v>0</v>
          </cell>
          <cell r="L40">
            <v>0</v>
          </cell>
        </row>
        <row r="41">
          <cell r="A41" t="str">
            <v>00210921</v>
          </cell>
          <cell r="B41" t="str">
            <v>АООТ ЗАВОД "ДАЛЬДИЗЕЛЬ"</v>
          </cell>
          <cell r="C41">
            <v>0</v>
          </cell>
          <cell r="D41">
            <v>0</v>
          </cell>
          <cell r="E41">
            <v>0</v>
          </cell>
          <cell r="F41">
            <v>0</v>
          </cell>
          <cell r="G41">
            <v>0</v>
          </cell>
          <cell r="H41">
            <v>0</v>
          </cell>
          <cell r="I41">
            <v>0</v>
          </cell>
          <cell r="J41">
            <v>0</v>
          </cell>
          <cell r="K41">
            <v>0</v>
          </cell>
        </row>
        <row r="42">
          <cell r="A42" t="str">
            <v>00211300</v>
          </cell>
          <cell r="B42" t="str">
            <v>АО ПОЛЕВСКОЙ МАШЗАВОД</v>
          </cell>
          <cell r="C42">
            <v>0</v>
          </cell>
          <cell r="D42">
            <v>0</v>
          </cell>
          <cell r="E42">
            <v>89</v>
          </cell>
          <cell r="F42">
            <v>0</v>
          </cell>
          <cell r="G42">
            <v>0</v>
          </cell>
          <cell r="H42">
            <v>0</v>
          </cell>
          <cell r="I42">
            <v>0</v>
          </cell>
          <cell r="J42">
            <v>0</v>
          </cell>
          <cell r="K42">
            <v>89</v>
          </cell>
        </row>
        <row r="43">
          <cell r="A43" t="str">
            <v>00217544</v>
          </cell>
          <cell r="B43" t="str">
            <v>ЗАО "МАШИНОСТРОИТЕЛЬНЫЙ ЗАВОД ИМ.ВОРОВСКОГО"</v>
          </cell>
          <cell r="C43">
            <v>1</v>
          </cell>
          <cell r="D43">
            <v>6</v>
          </cell>
          <cell r="E43">
            <v>1</v>
          </cell>
          <cell r="F43">
            <v>6</v>
          </cell>
          <cell r="G43">
            <v>0</v>
          </cell>
          <cell r="H43">
            <v>0</v>
          </cell>
          <cell r="I43">
            <v>0</v>
          </cell>
          <cell r="J43">
            <v>1</v>
          </cell>
          <cell r="K43">
            <v>6</v>
          </cell>
        </row>
        <row r="44">
          <cell r="A44" t="str">
            <v>00217610</v>
          </cell>
          <cell r="B44" t="str">
            <v>АООТ "ВОЛГОГРАДНЕФТЕМАШ"</v>
          </cell>
          <cell r="C44">
            <v>5</v>
          </cell>
          <cell r="D44">
            <v>5</v>
          </cell>
          <cell r="E44">
            <v>0</v>
          </cell>
          <cell r="F44">
            <v>5</v>
          </cell>
        </row>
        <row r="45">
          <cell r="A45" t="str">
            <v>00226253</v>
          </cell>
          <cell r="B45" t="str">
            <v>АКЦИОНЕPНОЕ ОБЩЕСТВО "ТЕПЛОПPИБОP"</v>
          </cell>
          <cell r="C45">
            <v>68</v>
          </cell>
          <cell r="D45">
            <v>1</v>
          </cell>
          <cell r="E45">
            <v>6</v>
          </cell>
          <cell r="F45">
            <v>68</v>
          </cell>
          <cell r="G45">
            <v>1</v>
          </cell>
          <cell r="H45">
            <v>6</v>
          </cell>
          <cell r="I45">
            <v>68</v>
          </cell>
          <cell r="J45">
            <v>1</v>
          </cell>
          <cell r="K45">
            <v>6</v>
          </cell>
        </row>
        <row r="46">
          <cell r="A46" t="str">
            <v>00231515</v>
          </cell>
          <cell r="B46" t="str">
            <v>АО КАМАЗ КУЗН З-Д</v>
          </cell>
          <cell r="C46">
            <v>0</v>
          </cell>
          <cell r="D46">
            <v>0</v>
          </cell>
          <cell r="E46">
            <v>0</v>
          </cell>
          <cell r="F46">
            <v>0</v>
          </cell>
          <cell r="G46">
            <v>0</v>
          </cell>
          <cell r="H46">
            <v>0</v>
          </cell>
          <cell r="I46">
            <v>0</v>
          </cell>
        </row>
        <row r="47">
          <cell r="A47" t="str">
            <v>00231703</v>
          </cell>
          <cell r="B47" t="str">
            <v>АО"ЛИКИНСКИЙ АВТОБУСНЫЙ ЗАВОД"</v>
          </cell>
          <cell r="C47">
            <v>4</v>
          </cell>
          <cell r="D47">
            <v>68</v>
          </cell>
          <cell r="E47">
            <v>68</v>
          </cell>
          <cell r="F47">
            <v>0</v>
          </cell>
          <cell r="G47">
            <v>0</v>
          </cell>
          <cell r="H47">
            <v>0</v>
          </cell>
          <cell r="I47">
            <v>68</v>
          </cell>
        </row>
        <row r="48">
          <cell r="A48" t="str">
            <v>00231768</v>
          </cell>
          <cell r="B48" t="str">
            <v>АО "МОСКВИЧ"</v>
          </cell>
          <cell r="C48">
            <v>37</v>
          </cell>
          <cell r="D48">
            <v>0</v>
          </cell>
          <cell r="E48">
            <v>0</v>
          </cell>
          <cell r="F48">
            <v>0</v>
          </cell>
          <cell r="G48">
            <v>0</v>
          </cell>
          <cell r="H48">
            <v>0</v>
          </cell>
          <cell r="I48">
            <v>0</v>
          </cell>
        </row>
        <row r="49">
          <cell r="A49" t="str">
            <v>00231952</v>
          </cell>
          <cell r="B49" t="str">
            <v>АООТ "ВОЛЖСКИЕ МОТОРЫ"</v>
          </cell>
          <cell r="C49">
            <v>4</v>
          </cell>
          <cell r="D49">
            <v>0</v>
          </cell>
          <cell r="E49">
            <v>0</v>
          </cell>
          <cell r="F49">
            <v>0</v>
          </cell>
          <cell r="G49">
            <v>0</v>
          </cell>
          <cell r="H49">
            <v>0</v>
          </cell>
          <cell r="I49">
            <v>0</v>
          </cell>
        </row>
        <row r="50">
          <cell r="A50" t="str">
            <v>00232532</v>
          </cell>
          <cell r="B50" t="str">
            <v>ОАО "ПРОКОПЬЕВСКИЙ ПОДШИПНИКОВЫЙ З-Д 14"</v>
          </cell>
          <cell r="C50">
            <v>37</v>
          </cell>
          <cell r="D50">
            <v>3</v>
          </cell>
          <cell r="E50">
            <v>3</v>
          </cell>
          <cell r="F50">
            <v>0</v>
          </cell>
          <cell r="G50">
            <v>0</v>
          </cell>
          <cell r="H50">
            <v>0</v>
          </cell>
          <cell r="I50">
            <v>3</v>
          </cell>
        </row>
        <row r="51">
          <cell r="A51" t="str">
            <v>00244676</v>
          </cell>
          <cell r="B51" t="str">
            <v>АО "АГРИСОВГАЗ"</v>
          </cell>
          <cell r="C51">
            <v>65</v>
          </cell>
          <cell r="D51">
            <v>65</v>
          </cell>
          <cell r="E51">
            <v>66</v>
          </cell>
          <cell r="F51">
            <v>54</v>
          </cell>
          <cell r="G51">
            <v>63</v>
          </cell>
          <cell r="H51">
            <v>74</v>
          </cell>
          <cell r="I51">
            <v>36</v>
          </cell>
          <cell r="J51">
            <v>95</v>
          </cell>
          <cell r="K51">
            <v>56</v>
          </cell>
          <cell r="L51">
            <v>56</v>
          </cell>
        </row>
        <row r="52">
          <cell r="A52" t="str">
            <v>00285126</v>
          </cell>
          <cell r="B52" t="str">
            <v>"АООТ"КЫШТЫМСКИЙ ГОРНО-ОБОГАТИТЕЛЬНЫЙ   КОМБИНАТ</v>
          </cell>
          <cell r="C52">
            <v>3</v>
          </cell>
          <cell r="D52">
            <v>41</v>
          </cell>
          <cell r="E52">
            <v>3</v>
          </cell>
          <cell r="F52">
            <v>41</v>
          </cell>
          <cell r="G52">
            <v>0</v>
          </cell>
          <cell r="H52">
            <v>0</v>
          </cell>
          <cell r="I52">
            <v>3</v>
          </cell>
          <cell r="J52">
            <v>0</v>
          </cell>
          <cell r="K52">
            <v>41</v>
          </cell>
        </row>
        <row r="53">
          <cell r="A53" t="str">
            <v>00288219</v>
          </cell>
          <cell r="B53" t="str">
            <v>МП "МОРЯКОВСКИЙ СТЕКОЛЬНЫЙ ЗАВОД"</v>
          </cell>
          <cell r="C53">
            <v>65</v>
          </cell>
          <cell r="D53">
            <v>65</v>
          </cell>
          <cell r="E53">
            <v>66</v>
          </cell>
          <cell r="F53">
            <v>54</v>
          </cell>
          <cell r="G53">
            <v>8</v>
          </cell>
          <cell r="H53">
            <v>74</v>
          </cell>
          <cell r="I53">
            <v>36</v>
          </cell>
          <cell r="J53">
            <v>95</v>
          </cell>
          <cell r="K53">
            <v>56</v>
          </cell>
          <cell r="L53">
            <v>56</v>
          </cell>
        </row>
        <row r="54">
          <cell r="A54" t="str">
            <v>00300239</v>
          </cell>
          <cell r="B54" t="str">
            <v>ОАО ПО ПРОИЗВОДСТВУ ИСКУССТВЕННЫХ КОЖ И ПЛЕНОЧНЫХ МАТЕРИАЛОВ (АО "ИСКОЖ")</v>
          </cell>
          <cell r="C54">
            <v>9</v>
          </cell>
          <cell r="D54">
            <v>9</v>
          </cell>
          <cell r="E54">
            <v>0</v>
          </cell>
          <cell r="F54">
            <v>9</v>
          </cell>
        </row>
        <row r="55">
          <cell r="A55" t="str">
            <v>00303806</v>
          </cell>
          <cell r="B55" t="str">
            <v>АОЗТ"ПРОКОПЬЕВСКИЙ ФАРФОР"</v>
          </cell>
          <cell r="C55">
            <v>2</v>
          </cell>
          <cell r="D55">
            <v>41</v>
          </cell>
          <cell r="E55">
            <v>2</v>
          </cell>
          <cell r="F55">
            <v>41</v>
          </cell>
          <cell r="G55">
            <v>0</v>
          </cell>
          <cell r="H55">
            <v>0</v>
          </cell>
          <cell r="I55">
            <v>0</v>
          </cell>
          <cell r="J55">
            <v>2</v>
          </cell>
          <cell r="K55">
            <v>41</v>
          </cell>
        </row>
        <row r="56">
          <cell r="A56" t="str">
            <v>00319138</v>
          </cell>
          <cell r="B56" t="str">
            <v>ОАО "МОСКОВСКАЯ СИТЦЕНАБИВНАЯ ФАБРИКА"</v>
          </cell>
          <cell r="C56">
            <v>8</v>
          </cell>
          <cell r="D56">
            <v>5</v>
          </cell>
          <cell r="E56">
            <v>8</v>
          </cell>
          <cell r="F56">
            <v>5</v>
          </cell>
          <cell r="G56">
            <v>8</v>
          </cell>
          <cell r="H56">
            <v>0</v>
          </cell>
          <cell r="I56">
            <v>0</v>
          </cell>
          <cell r="J56">
            <v>0</v>
          </cell>
          <cell r="K56">
            <v>5</v>
          </cell>
        </row>
        <row r="57">
          <cell r="A57" t="str">
            <v>00320147</v>
          </cell>
          <cell r="B57" t="str">
            <v>8 МАРТА</v>
          </cell>
          <cell r="C57">
            <v>0</v>
          </cell>
          <cell r="D57">
            <v>0</v>
          </cell>
          <cell r="E57">
            <v>0</v>
          </cell>
          <cell r="F57">
            <v>0</v>
          </cell>
        </row>
        <row r="58">
          <cell r="A58" t="str">
            <v>00461706</v>
          </cell>
          <cell r="B58" t="str">
            <v>БАМР НАХОДКИНСКАЯ БАЗА АКТИВНОГО МОРСКОГО РЫБОЛОВСТВА</v>
          </cell>
          <cell r="C58">
            <v>0</v>
          </cell>
          <cell r="D58">
            <v>2</v>
          </cell>
          <cell r="E58">
            <v>0</v>
          </cell>
          <cell r="F58">
            <v>2</v>
          </cell>
          <cell r="G58">
            <v>0</v>
          </cell>
          <cell r="H58">
            <v>0</v>
          </cell>
          <cell r="I58">
            <v>0</v>
          </cell>
          <cell r="J58">
            <v>2</v>
          </cell>
        </row>
        <row r="59">
          <cell r="A59" t="str">
            <v>00989927</v>
          </cell>
          <cell r="B59" t="str">
            <v>АООТ"ЧЕЛЕС"</v>
          </cell>
          <cell r="C59">
            <v>36</v>
          </cell>
          <cell r="D59">
            <v>5</v>
          </cell>
          <cell r="E59">
            <v>5</v>
          </cell>
          <cell r="F59">
            <v>0</v>
          </cell>
          <cell r="G59">
            <v>0</v>
          </cell>
          <cell r="H59">
            <v>0</v>
          </cell>
          <cell r="I59">
            <v>0</v>
          </cell>
          <cell r="J59">
            <v>0</v>
          </cell>
          <cell r="K59">
            <v>5</v>
          </cell>
        </row>
        <row r="60">
          <cell r="A60" t="str">
            <v>01003288</v>
          </cell>
          <cell r="B60" t="str">
            <v>АО "ТРУБНЫЙ ЗАВОД"</v>
          </cell>
          <cell r="C60">
            <v>0</v>
          </cell>
          <cell r="D60">
            <v>73</v>
          </cell>
          <cell r="E60">
            <v>69</v>
          </cell>
          <cell r="F60">
            <v>0</v>
          </cell>
          <cell r="G60">
            <v>73</v>
          </cell>
          <cell r="H60">
            <v>69</v>
          </cell>
          <cell r="I60">
            <v>59</v>
          </cell>
          <cell r="J60">
            <v>15</v>
          </cell>
          <cell r="K60">
            <v>0</v>
          </cell>
          <cell r="L60">
            <v>15</v>
          </cell>
        </row>
        <row r="61">
          <cell r="A61" t="str">
            <v>01030345</v>
          </cell>
          <cell r="B61" t="str">
            <v>ГП СПЕЦИАЛИЗИРОВАННАЯ ПЕРЕДВИЖНАЯ МЕХАНИЗИРОВАННАЯ КОЛОННА РЕМСЕЛЬБУРВОД</v>
          </cell>
          <cell r="C61">
            <v>0</v>
          </cell>
          <cell r="D61">
            <v>5</v>
          </cell>
          <cell r="E61">
            <v>0</v>
          </cell>
          <cell r="F61">
            <v>5</v>
          </cell>
          <cell r="G61">
            <v>0</v>
          </cell>
          <cell r="H61">
            <v>0</v>
          </cell>
          <cell r="I61">
            <v>0</v>
          </cell>
          <cell r="J61">
            <v>5</v>
          </cell>
        </row>
        <row r="62">
          <cell r="A62" t="str">
            <v>01103587</v>
          </cell>
          <cell r="B62" t="str">
            <v>ГП "ЦЕНТРЖЕЛДОРМЕТРОСНАБ"</v>
          </cell>
          <cell r="C62">
            <v>36</v>
          </cell>
          <cell r="D62">
            <v>80</v>
          </cell>
          <cell r="E62">
            <v>80</v>
          </cell>
          <cell r="F62">
            <v>0</v>
          </cell>
          <cell r="G62">
            <v>0</v>
          </cell>
          <cell r="H62">
            <v>0</v>
          </cell>
          <cell r="I62">
            <v>0</v>
          </cell>
          <cell r="J62">
            <v>0</v>
          </cell>
          <cell r="K62">
            <v>80</v>
          </cell>
        </row>
        <row r="63">
          <cell r="A63" t="str">
            <v>01105379</v>
          </cell>
          <cell r="B63" t="str">
            <v>"ГЛАВНЫЙ МАТЕРИАЛЬНЫЙ СКЛАД ЮУЖД"</v>
          </cell>
          <cell r="C63">
            <v>15</v>
          </cell>
          <cell r="D63">
            <v>15</v>
          </cell>
          <cell r="E63">
            <v>3</v>
          </cell>
          <cell r="F63">
            <v>7</v>
          </cell>
          <cell r="G63">
            <v>73</v>
          </cell>
          <cell r="H63">
            <v>6</v>
          </cell>
          <cell r="I63">
            <v>59</v>
          </cell>
          <cell r="J63">
            <v>101</v>
          </cell>
          <cell r="K63">
            <v>60</v>
          </cell>
          <cell r="L63">
            <v>10</v>
          </cell>
        </row>
        <row r="64">
          <cell r="A64" t="str">
            <v>01218149</v>
          </cell>
          <cell r="B64" t="str">
            <v>АОЗТ "ЖБИ-2"</v>
          </cell>
          <cell r="C64">
            <v>39</v>
          </cell>
          <cell r="D64">
            <v>5</v>
          </cell>
          <cell r="E64">
            <v>39</v>
          </cell>
          <cell r="F64">
            <v>5</v>
          </cell>
          <cell r="G64">
            <v>0</v>
          </cell>
          <cell r="H64">
            <v>39</v>
          </cell>
          <cell r="I64">
            <v>0</v>
          </cell>
          <cell r="J64">
            <v>5</v>
          </cell>
        </row>
        <row r="65">
          <cell r="A65" t="str">
            <v>01219887</v>
          </cell>
          <cell r="B65" t="str">
            <v>АО "Промтранс"</v>
          </cell>
          <cell r="C65">
            <v>180</v>
          </cell>
          <cell r="D65">
            <v>80</v>
          </cell>
          <cell r="E65">
            <v>180</v>
          </cell>
          <cell r="F65">
            <v>80</v>
          </cell>
          <cell r="G65">
            <v>180</v>
          </cell>
          <cell r="H65">
            <v>0</v>
          </cell>
          <cell r="I65">
            <v>0</v>
          </cell>
          <cell r="J65">
            <v>0</v>
          </cell>
          <cell r="K65">
            <v>80</v>
          </cell>
        </row>
        <row r="66">
          <cell r="A66" t="str">
            <v>01226462</v>
          </cell>
          <cell r="B66" t="str">
            <v>АОЗТ"ЗЛАТОУСТМЕТАЛЛУРГСТРОЙ"</v>
          </cell>
          <cell r="C66">
            <v>15</v>
          </cell>
          <cell r="D66">
            <v>15</v>
          </cell>
          <cell r="E66">
            <v>3</v>
          </cell>
          <cell r="F66">
            <v>7</v>
          </cell>
          <cell r="G66">
            <v>101</v>
          </cell>
          <cell r="H66">
            <v>6</v>
          </cell>
          <cell r="I66">
            <v>10</v>
          </cell>
          <cell r="J66">
            <v>101</v>
          </cell>
          <cell r="K66">
            <v>110</v>
          </cell>
          <cell r="L66">
            <v>10</v>
          </cell>
        </row>
        <row r="67">
          <cell r="A67" t="str">
            <v>01232416</v>
          </cell>
          <cell r="B67" t="str">
            <v>ООО "УПТК ТРЕСТА УРАЛАВТОСТРОЙ"</v>
          </cell>
          <cell r="C67">
            <v>60</v>
          </cell>
          <cell r="D67">
            <v>60</v>
          </cell>
          <cell r="E67">
            <v>164</v>
          </cell>
        </row>
        <row r="68">
          <cell r="A68" t="str">
            <v>01249782</v>
          </cell>
          <cell r="B68" t="str">
            <v>АООТ"ЗАВОД СБОРНОГО ЖЕЛЕЗОБЕТОНА N1"</v>
          </cell>
          <cell r="C68">
            <v>1</v>
          </cell>
          <cell r="D68">
            <v>39</v>
          </cell>
          <cell r="E68">
            <v>1</v>
          </cell>
          <cell r="F68">
            <v>39</v>
          </cell>
          <cell r="G68">
            <v>1</v>
          </cell>
          <cell r="H68">
            <v>39</v>
          </cell>
        </row>
        <row r="69">
          <cell r="A69" t="str">
            <v>01259415</v>
          </cell>
          <cell r="B69" t="str">
            <v>АО ПЯТЫЙ ТРЕСТ</v>
          </cell>
          <cell r="C69">
            <v>180</v>
          </cell>
          <cell r="D69">
            <v>0</v>
          </cell>
          <cell r="E69">
            <v>180</v>
          </cell>
          <cell r="F69">
            <v>0</v>
          </cell>
          <cell r="G69">
            <v>180</v>
          </cell>
          <cell r="H69">
            <v>0</v>
          </cell>
        </row>
        <row r="70">
          <cell r="A70" t="str">
            <v>01284695</v>
          </cell>
          <cell r="B70" t="str">
            <v>АО АЛЬМЕТЬЕВСКИЙ ТРУБНЫЙ ЗАВОД</v>
          </cell>
          <cell r="C70">
            <v>71</v>
          </cell>
          <cell r="D70">
            <v>96</v>
          </cell>
          <cell r="E70">
            <v>96</v>
          </cell>
          <cell r="F70">
            <v>170</v>
          </cell>
          <cell r="G70">
            <v>231</v>
          </cell>
          <cell r="H70">
            <v>110</v>
          </cell>
          <cell r="I70">
            <v>170</v>
          </cell>
          <cell r="J70">
            <v>332</v>
          </cell>
          <cell r="K70">
            <v>110</v>
          </cell>
        </row>
        <row r="71">
          <cell r="A71" t="str">
            <v>01289178</v>
          </cell>
          <cell r="B71" t="str">
            <v>АООТ "СЕВЕРГАЗСТРОЙ"</v>
          </cell>
          <cell r="C71">
            <v>60</v>
          </cell>
          <cell r="D71">
            <v>60</v>
          </cell>
          <cell r="E71">
            <v>7</v>
          </cell>
        </row>
        <row r="72">
          <cell r="A72" t="str">
            <v>01301703</v>
          </cell>
          <cell r="B72" t="str">
            <v>АОЗТ ГЕРМАНСКОЕ ПРЕДПРИЯТИЕ "НОВТРАК"</v>
          </cell>
          <cell r="C72">
            <v>0</v>
          </cell>
          <cell r="D72">
            <v>1</v>
          </cell>
          <cell r="E72">
            <v>0</v>
          </cell>
          <cell r="F72">
            <v>0</v>
          </cell>
          <cell r="G72">
            <v>1</v>
          </cell>
        </row>
        <row r="73">
          <cell r="A73" t="str">
            <v>01374109</v>
          </cell>
          <cell r="B73" t="str">
            <v>ЛЗМО</v>
          </cell>
          <cell r="C73">
            <v>0</v>
          </cell>
          <cell r="D73">
            <v>58</v>
          </cell>
          <cell r="E73">
            <v>41</v>
          </cell>
          <cell r="F73">
            <v>49</v>
          </cell>
          <cell r="G73">
            <v>49</v>
          </cell>
          <cell r="H73">
            <v>0</v>
          </cell>
          <cell r="I73">
            <v>58</v>
          </cell>
          <cell r="J73">
            <v>41</v>
          </cell>
          <cell r="K73">
            <v>49</v>
          </cell>
          <cell r="L73">
            <v>49</v>
          </cell>
        </row>
        <row r="74">
          <cell r="A74" t="str">
            <v>01386533</v>
          </cell>
          <cell r="B74" t="str">
            <v>АООТ "ВОЛГОМОСТ"</v>
          </cell>
          <cell r="C74">
            <v>71</v>
          </cell>
          <cell r="D74">
            <v>96</v>
          </cell>
          <cell r="E74">
            <v>96</v>
          </cell>
          <cell r="F74">
            <v>170</v>
          </cell>
          <cell r="G74">
            <v>231</v>
          </cell>
          <cell r="H74">
            <v>170</v>
          </cell>
          <cell r="I74">
            <v>170</v>
          </cell>
          <cell r="J74">
            <v>0</v>
          </cell>
        </row>
        <row r="75">
          <cell r="A75" t="str">
            <v>01390931</v>
          </cell>
          <cell r="B75" t="str">
            <v>ОАО " СВЕРДЛОВСКМЕТРОСТРОЙ"</v>
          </cell>
          <cell r="C75">
            <v>7</v>
          </cell>
          <cell r="D75">
            <v>96</v>
          </cell>
          <cell r="E75">
            <v>7</v>
          </cell>
          <cell r="F75">
            <v>96</v>
          </cell>
          <cell r="G75">
            <v>100</v>
          </cell>
          <cell r="H75">
            <v>96</v>
          </cell>
          <cell r="I75">
            <v>0</v>
          </cell>
          <cell r="J75">
            <v>100</v>
          </cell>
        </row>
        <row r="76">
          <cell r="A76" t="str">
            <v>01394395</v>
          </cell>
          <cell r="B76" t="str">
            <v>ОАО "З-Д СПЕЦИАЛЬНЫХ МОНТАЖНЫХ ИЗДЕЛИЙ "</v>
          </cell>
          <cell r="C76">
            <v>165</v>
          </cell>
          <cell r="D76">
            <v>694</v>
          </cell>
          <cell r="E76">
            <v>52</v>
          </cell>
          <cell r="F76">
            <v>0</v>
          </cell>
          <cell r="G76">
            <v>180</v>
          </cell>
          <cell r="H76">
            <v>69</v>
          </cell>
          <cell r="I76">
            <v>45</v>
          </cell>
        </row>
        <row r="77">
          <cell r="A77" t="str">
            <v>01395615</v>
          </cell>
          <cell r="B77" t="str">
            <v>АОЗТ УП-НИЕ "САНТЕХКОМПЛЕКТ ВОЛГОСАНТЕХМОНТАЖ</v>
          </cell>
          <cell r="C77">
            <v>20</v>
          </cell>
          <cell r="D77">
            <v>20</v>
          </cell>
          <cell r="E77">
            <v>8</v>
          </cell>
          <cell r="F77">
            <v>15</v>
          </cell>
          <cell r="G77">
            <v>49</v>
          </cell>
          <cell r="H77">
            <v>49</v>
          </cell>
          <cell r="I77">
            <v>58</v>
          </cell>
          <cell r="J77">
            <v>15</v>
          </cell>
          <cell r="K77">
            <v>49</v>
          </cell>
          <cell r="L77">
            <v>49</v>
          </cell>
        </row>
        <row r="78">
          <cell r="A78" t="str">
            <v>01395880</v>
          </cell>
          <cell r="B78" t="str">
            <v>ОАО "ЗАВОД МЕТАЛЛОКОНСТРУКЦИЙ"</v>
          </cell>
          <cell r="C78">
            <v>160</v>
          </cell>
          <cell r="D78">
            <v>0</v>
          </cell>
          <cell r="E78">
            <v>0</v>
          </cell>
          <cell r="F78">
            <v>0</v>
          </cell>
          <cell r="G78">
            <v>0</v>
          </cell>
          <cell r="H78">
            <v>0</v>
          </cell>
          <cell r="I78">
            <v>0</v>
          </cell>
          <cell r="J78">
            <v>0</v>
          </cell>
        </row>
        <row r="79">
          <cell r="A79" t="str">
            <v>01396425</v>
          </cell>
          <cell r="B79" t="str">
            <v>АО "З-Д ТРУБЧАТЫХ СТР.КОНСТРУКЦИЙ"</v>
          </cell>
          <cell r="C79">
            <v>40</v>
          </cell>
          <cell r="D79">
            <v>96</v>
          </cell>
          <cell r="E79">
            <v>100</v>
          </cell>
          <cell r="F79">
            <v>40</v>
          </cell>
          <cell r="G79">
            <v>96</v>
          </cell>
          <cell r="H79">
            <v>96</v>
          </cell>
          <cell r="I79">
            <v>0</v>
          </cell>
          <cell r="J79">
            <v>100</v>
          </cell>
        </row>
        <row r="80">
          <cell r="A80" t="str">
            <v>01400434</v>
          </cell>
          <cell r="B80" t="str">
            <v>АООТ ТРЕСТ N 7</v>
          </cell>
          <cell r="C80">
            <v>165</v>
          </cell>
          <cell r="D80">
            <v>694</v>
          </cell>
          <cell r="E80">
            <v>52</v>
          </cell>
          <cell r="F80">
            <v>180</v>
          </cell>
          <cell r="G80">
            <v>180</v>
          </cell>
          <cell r="H80">
            <v>69</v>
          </cell>
          <cell r="I80">
            <v>0</v>
          </cell>
          <cell r="J80">
            <v>0</v>
          </cell>
        </row>
        <row r="81">
          <cell r="A81" t="str">
            <v>01400440</v>
          </cell>
          <cell r="B81" t="str">
            <v>АО "ТРЕСТ-7"</v>
          </cell>
          <cell r="C81">
            <v>3</v>
          </cell>
          <cell r="D81">
            <v>3</v>
          </cell>
          <cell r="E81">
            <v>8</v>
          </cell>
          <cell r="F81">
            <v>15</v>
          </cell>
          <cell r="G81">
            <v>0</v>
          </cell>
          <cell r="H81">
            <v>0</v>
          </cell>
          <cell r="I81">
            <v>0</v>
          </cell>
          <cell r="J81">
            <v>15</v>
          </cell>
        </row>
        <row r="82">
          <cell r="A82" t="str">
            <v>01401327</v>
          </cell>
          <cell r="B82" t="str">
            <v>АО "АГРОЭНЕРГОТЕХМОНТАЖ"</v>
          </cell>
          <cell r="C82">
            <v>160</v>
          </cell>
          <cell r="D82">
            <v>0</v>
          </cell>
          <cell r="E82">
            <v>0</v>
          </cell>
          <cell r="F82">
            <v>0</v>
          </cell>
          <cell r="G82">
            <v>0</v>
          </cell>
          <cell r="H82">
            <v>0</v>
          </cell>
          <cell r="I82">
            <v>0</v>
          </cell>
          <cell r="J82">
            <v>0</v>
          </cell>
          <cell r="K82">
            <v>0</v>
          </cell>
        </row>
        <row r="83">
          <cell r="A83" t="str">
            <v>01407494</v>
          </cell>
          <cell r="B83" t="str">
            <v>СМУ АО "ОРЕНБУРГСАНТЕХМОНТАЖ"</v>
          </cell>
          <cell r="C83">
            <v>40</v>
          </cell>
          <cell r="D83">
            <v>58</v>
          </cell>
          <cell r="E83">
            <v>40</v>
          </cell>
          <cell r="F83">
            <v>40</v>
          </cell>
          <cell r="G83">
            <v>58</v>
          </cell>
        </row>
        <row r="84">
          <cell r="A84" t="str">
            <v>01424593</v>
          </cell>
          <cell r="B84" t="str">
            <v>В/О " ЗАРУБЕЖГЕОЛОГИЯ"</v>
          </cell>
          <cell r="C84">
            <v>0</v>
          </cell>
          <cell r="D84">
            <v>0</v>
          </cell>
          <cell r="E84">
            <v>0</v>
          </cell>
          <cell r="F84">
            <v>0</v>
          </cell>
          <cell r="G84">
            <v>0</v>
          </cell>
          <cell r="H84">
            <v>0</v>
          </cell>
          <cell r="I84">
            <v>0</v>
          </cell>
          <cell r="J84">
            <v>0</v>
          </cell>
          <cell r="K84">
            <v>0</v>
          </cell>
          <cell r="L84">
            <v>0</v>
          </cell>
        </row>
        <row r="85">
          <cell r="A85" t="str">
            <v>01427321</v>
          </cell>
          <cell r="B85" t="str">
            <v>ГФУП "УХТАНЕФТЕГАЗГЕОЛОГИЯ"</v>
          </cell>
          <cell r="C85">
            <v>3</v>
          </cell>
          <cell r="D85">
            <v>3</v>
          </cell>
          <cell r="E85">
            <v>12</v>
          </cell>
          <cell r="F85">
            <v>0</v>
          </cell>
          <cell r="G85">
            <v>0</v>
          </cell>
          <cell r="H85">
            <v>0</v>
          </cell>
          <cell r="I85">
            <v>0</v>
          </cell>
          <cell r="J85">
            <v>12</v>
          </cell>
        </row>
        <row r="86">
          <cell r="A86" t="str">
            <v>01872067</v>
          </cell>
          <cell r="B86" t="str">
            <v>АКЦИОНЕРНОЕ ОБЩЕСТВО ОТКРЫТОГО ТИПА "ПЕРММЕТАЛЛ"</v>
          </cell>
          <cell r="C86">
            <v>0</v>
          </cell>
          <cell r="D86">
            <v>58</v>
          </cell>
          <cell r="E86">
            <v>0</v>
          </cell>
          <cell r="F86">
            <v>58</v>
          </cell>
          <cell r="G86">
            <v>0</v>
          </cell>
          <cell r="H86">
            <v>0</v>
          </cell>
          <cell r="I86">
            <v>0</v>
          </cell>
          <cell r="J86">
            <v>0</v>
          </cell>
          <cell r="K86">
            <v>0</v>
          </cell>
          <cell r="L86">
            <v>58</v>
          </cell>
        </row>
        <row r="87">
          <cell r="A87" t="str">
            <v>01872446</v>
          </cell>
          <cell r="B87" t="str">
            <v>АООТ "ЧЕЛЯБМЕТАЛЛОПТТОРГ" *7451017899</v>
          </cell>
          <cell r="C87">
            <v>33</v>
          </cell>
          <cell r="D87">
            <v>33</v>
          </cell>
          <cell r="E87">
            <v>116</v>
          </cell>
          <cell r="F87">
            <v>62</v>
          </cell>
          <cell r="G87">
            <v>58</v>
          </cell>
          <cell r="H87">
            <v>64</v>
          </cell>
          <cell r="I87">
            <v>64</v>
          </cell>
        </row>
        <row r="88">
          <cell r="A88" t="str">
            <v>01872481</v>
          </cell>
          <cell r="B88" t="str">
            <v>ФИРМА "ЧЕЛЯБИНСКТЕХОПТТОРГ"</v>
          </cell>
          <cell r="C88">
            <v>56</v>
          </cell>
          <cell r="D88">
            <v>0</v>
          </cell>
          <cell r="E88">
            <v>56</v>
          </cell>
          <cell r="F88">
            <v>0</v>
          </cell>
          <cell r="G88">
            <v>56</v>
          </cell>
          <cell r="H88">
            <v>0</v>
          </cell>
          <cell r="I88">
            <v>0</v>
          </cell>
          <cell r="J88">
            <v>0</v>
          </cell>
          <cell r="K88">
            <v>0</v>
          </cell>
          <cell r="L88">
            <v>0</v>
          </cell>
        </row>
        <row r="89">
          <cell r="A89" t="str">
            <v>01872498</v>
          </cell>
          <cell r="B89" t="str">
            <v>АООТ ФИРМЫ "ЧЕЛЯБМЕТАЛЛОПТТОРГ"</v>
          </cell>
          <cell r="C89">
            <v>38</v>
          </cell>
          <cell r="D89">
            <v>55</v>
          </cell>
          <cell r="E89">
            <v>12</v>
          </cell>
          <cell r="F89">
            <v>38</v>
          </cell>
          <cell r="G89">
            <v>55</v>
          </cell>
          <cell r="H89">
            <v>55</v>
          </cell>
          <cell r="I89">
            <v>0</v>
          </cell>
          <cell r="J89">
            <v>12</v>
          </cell>
        </row>
        <row r="90">
          <cell r="A90" t="str">
            <v>01872570</v>
          </cell>
          <cell r="B90" t="str">
            <v>АО ФИРМА "НОВОСИБМЕТАЛЛ"</v>
          </cell>
          <cell r="C90">
            <v>56</v>
          </cell>
          <cell r="D90">
            <v>56</v>
          </cell>
          <cell r="E90">
            <v>58</v>
          </cell>
          <cell r="F90">
            <v>61</v>
          </cell>
          <cell r="G90">
            <v>61</v>
          </cell>
          <cell r="H90">
            <v>0</v>
          </cell>
          <cell r="I90">
            <v>0</v>
          </cell>
          <cell r="J90">
            <v>0</v>
          </cell>
          <cell r="K90">
            <v>0</v>
          </cell>
          <cell r="L90">
            <v>58</v>
          </cell>
        </row>
        <row r="91">
          <cell r="A91" t="str">
            <v>01874847</v>
          </cell>
          <cell r="B91" t="str">
            <v>АКЦИОНЕPНОЕ ОБЩЕСТВО ОТКPЫТОГО ТИПА</v>
          </cell>
          <cell r="C91">
            <v>33</v>
          </cell>
          <cell r="D91">
            <v>33</v>
          </cell>
          <cell r="E91">
            <v>116</v>
          </cell>
          <cell r="F91">
            <v>62</v>
          </cell>
          <cell r="G91">
            <v>64</v>
          </cell>
          <cell r="H91">
            <v>15</v>
          </cell>
          <cell r="I91">
            <v>64</v>
          </cell>
        </row>
        <row r="92">
          <cell r="A92" t="str">
            <v>01876013</v>
          </cell>
          <cell r="B92" t="str">
            <v>"БАТАЙСКМЕТАЛЛОПТТОРГ" АО</v>
          </cell>
          <cell r="C92">
            <v>74</v>
          </cell>
          <cell r="D92">
            <v>56</v>
          </cell>
          <cell r="E92">
            <v>56</v>
          </cell>
          <cell r="F92">
            <v>0</v>
          </cell>
          <cell r="G92">
            <v>56</v>
          </cell>
        </row>
        <row r="93">
          <cell r="A93" t="str">
            <v>02495632</v>
          </cell>
          <cell r="B93" t="str">
            <v>СТАВРОПОЛЬСКИЙ ТРЕСТ ИНЖЕНЕРНО-СТРОИТЕЛЬНЫХ ИЗЫСКАНИЙ (ОАО)</v>
          </cell>
          <cell r="C93">
            <v>38</v>
          </cell>
          <cell r="D93">
            <v>55</v>
          </cell>
          <cell r="E93">
            <v>1</v>
          </cell>
          <cell r="F93">
            <v>38</v>
          </cell>
          <cell r="G93">
            <v>55</v>
          </cell>
          <cell r="H93">
            <v>55</v>
          </cell>
          <cell r="I93">
            <v>0</v>
          </cell>
          <cell r="J93">
            <v>1</v>
          </cell>
        </row>
        <row r="94">
          <cell r="A94" t="str">
            <v>02839043</v>
          </cell>
          <cell r="B94" t="str">
            <v>ГП ВО "ТЕХНОПРОМЭКСПОРТ"</v>
          </cell>
          <cell r="C94">
            <v>97</v>
          </cell>
          <cell r="D94">
            <v>97</v>
          </cell>
          <cell r="E94">
            <v>200</v>
          </cell>
          <cell r="F94">
            <v>61</v>
          </cell>
          <cell r="G94">
            <v>61</v>
          </cell>
        </row>
        <row r="95">
          <cell r="A95" t="str">
            <v>02949352</v>
          </cell>
          <cell r="B95" t="str">
            <v>АО "БОРСКИЙ ТРУБНЫЙ ЗАВОД"</v>
          </cell>
          <cell r="C95">
            <v>203</v>
          </cell>
          <cell r="D95">
            <v>47</v>
          </cell>
          <cell r="E95">
            <v>60</v>
          </cell>
          <cell r="F95">
            <v>147</v>
          </cell>
          <cell r="G95">
            <v>194</v>
          </cell>
          <cell r="H95">
            <v>39</v>
          </cell>
          <cell r="I95">
            <v>20</v>
          </cell>
          <cell r="J95">
            <v>20</v>
          </cell>
          <cell r="K95">
            <v>174</v>
          </cell>
          <cell r="L95">
            <v>174</v>
          </cell>
        </row>
        <row r="96">
          <cell r="A96" t="str">
            <v>02963292</v>
          </cell>
          <cell r="B96" t="str">
            <v>ТОО "ХИМПРОДУКТ</v>
          </cell>
          <cell r="C96">
            <v>74</v>
          </cell>
          <cell r="D96">
            <v>39</v>
          </cell>
          <cell r="E96">
            <v>39</v>
          </cell>
        </row>
        <row r="97">
          <cell r="A97" t="str">
            <v>03239931</v>
          </cell>
          <cell r="B97" t="str">
            <v>ОАО ГАЗСПЕЦСТРОЙ</v>
          </cell>
          <cell r="C97">
            <v>1</v>
          </cell>
          <cell r="D97">
            <v>12</v>
          </cell>
          <cell r="E97">
            <v>1</v>
          </cell>
          <cell r="F97">
            <v>12</v>
          </cell>
          <cell r="G97">
            <v>0</v>
          </cell>
          <cell r="H97">
            <v>0</v>
          </cell>
          <cell r="I97">
            <v>0</v>
          </cell>
          <cell r="J97">
            <v>1</v>
          </cell>
          <cell r="K97">
            <v>0</v>
          </cell>
          <cell r="L97">
            <v>12</v>
          </cell>
        </row>
        <row r="98">
          <cell r="A98" t="str">
            <v>03414044</v>
          </cell>
          <cell r="B98" t="str">
            <v>ОАО ПТФ "ОМСКОБЛРЕСУРСЫ"</v>
          </cell>
          <cell r="C98">
            <v>97</v>
          </cell>
          <cell r="D98">
            <v>97</v>
          </cell>
          <cell r="E98">
            <v>200</v>
          </cell>
          <cell r="F98">
            <v>12</v>
          </cell>
          <cell r="G98">
            <v>0</v>
          </cell>
          <cell r="H98">
            <v>0</v>
          </cell>
          <cell r="I98">
            <v>0</v>
          </cell>
          <cell r="J98">
            <v>0</v>
          </cell>
          <cell r="K98">
            <v>0</v>
          </cell>
          <cell r="L98">
            <v>12</v>
          </cell>
        </row>
        <row r="99">
          <cell r="A99" t="str">
            <v>03613387</v>
          </cell>
          <cell r="B99" t="str">
            <v>АО"РОССИЯ"</v>
          </cell>
          <cell r="C99">
            <v>203</v>
          </cell>
          <cell r="D99">
            <v>14</v>
          </cell>
          <cell r="E99">
            <v>60</v>
          </cell>
          <cell r="F99">
            <v>147</v>
          </cell>
          <cell r="G99">
            <v>194</v>
          </cell>
          <cell r="H99">
            <v>39</v>
          </cell>
          <cell r="I99">
            <v>20</v>
          </cell>
          <cell r="J99">
            <v>20</v>
          </cell>
          <cell r="K99">
            <v>174</v>
          </cell>
          <cell r="L99">
            <v>174</v>
          </cell>
        </row>
        <row r="100">
          <cell r="A100" t="str">
            <v>03788371</v>
          </cell>
          <cell r="B100" t="str">
            <v>ГОСУДАРСТВЕННОЕ ПРЕДПРИЯТИЕ ПО МТС</v>
          </cell>
          <cell r="C100">
            <v>39</v>
          </cell>
          <cell r="D100">
            <v>30</v>
          </cell>
          <cell r="E100">
            <v>39</v>
          </cell>
          <cell r="F100">
            <v>30</v>
          </cell>
          <cell r="G100">
            <v>0</v>
          </cell>
          <cell r="H100">
            <v>0</v>
          </cell>
          <cell r="I100">
            <v>0</v>
          </cell>
          <cell r="J100">
            <v>0</v>
          </cell>
          <cell r="K100">
            <v>30</v>
          </cell>
        </row>
        <row r="101">
          <cell r="A101" t="str">
            <v>03918164</v>
          </cell>
          <cell r="B101" t="str">
            <v>ООО "СЕЛЬСТРОЙКОМПЛЕКТ"</v>
          </cell>
          <cell r="C101">
            <v>99</v>
          </cell>
          <cell r="D101">
            <v>99</v>
          </cell>
          <cell r="E101">
            <v>12</v>
          </cell>
          <cell r="F101">
            <v>0</v>
          </cell>
          <cell r="G101">
            <v>0</v>
          </cell>
          <cell r="H101">
            <v>0</v>
          </cell>
          <cell r="I101">
            <v>0</v>
          </cell>
          <cell r="J101">
            <v>0</v>
          </cell>
          <cell r="K101">
            <v>0</v>
          </cell>
          <cell r="L101">
            <v>12</v>
          </cell>
        </row>
        <row r="102">
          <cell r="A102" t="str">
            <v>04047621</v>
          </cell>
          <cell r="B102" t="str">
            <v>АДМИНИСТРАЦИЯ МЕСТНОГО САМОУПРАВЛЕНИЯ   ЛАХДЕНПОХСКОГО РАЙОНА</v>
          </cell>
          <cell r="C102">
            <v>0</v>
          </cell>
          <cell r="D102">
            <v>12</v>
          </cell>
          <cell r="E102">
            <v>0</v>
          </cell>
          <cell r="F102">
            <v>12</v>
          </cell>
          <cell r="G102">
            <v>0</v>
          </cell>
          <cell r="H102">
            <v>0</v>
          </cell>
          <cell r="I102">
            <v>0</v>
          </cell>
          <cell r="J102">
            <v>0</v>
          </cell>
          <cell r="K102">
            <v>0</v>
          </cell>
          <cell r="L102">
            <v>12</v>
          </cell>
        </row>
        <row r="103">
          <cell r="A103" t="str">
            <v>04565549</v>
          </cell>
          <cell r="B103" t="str">
            <v>АООТ "БРЮХОВЕЦАГРОПРОМСНАБ"</v>
          </cell>
          <cell r="C103">
            <v>14</v>
          </cell>
          <cell r="D103">
            <v>14</v>
          </cell>
          <cell r="E103">
            <v>0</v>
          </cell>
        </row>
        <row r="104">
          <cell r="A104" t="str">
            <v>04609011</v>
          </cell>
          <cell r="B104" t="str">
            <v>РПКФ "НОВОРОССИЙСК АО ЗАРУБЕЖСТРОЙМОНТАЖ"</v>
          </cell>
          <cell r="C104">
            <v>40</v>
          </cell>
          <cell r="D104">
            <v>16</v>
          </cell>
          <cell r="E104">
            <v>30</v>
          </cell>
          <cell r="F104">
            <v>40</v>
          </cell>
          <cell r="G104">
            <v>16</v>
          </cell>
          <cell r="H104">
            <v>40</v>
          </cell>
          <cell r="I104">
            <v>16</v>
          </cell>
          <cell r="J104">
            <v>0</v>
          </cell>
          <cell r="K104">
            <v>30</v>
          </cell>
        </row>
        <row r="105">
          <cell r="A105" t="str">
            <v>04609413</v>
          </cell>
          <cell r="B105" t="str">
            <v>ООО ВМП "ЮЖТЕХМОНТАЖ"</v>
          </cell>
          <cell r="C105">
            <v>99</v>
          </cell>
          <cell r="D105">
            <v>99</v>
          </cell>
          <cell r="E105">
            <v>0</v>
          </cell>
          <cell r="F105">
            <v>0</v>
          </cell>
          <cell r="G105">
            <v>5</v>
          </cell>
          <cell r="H105">
            <v>5</v>
          </cell>
          <cell r="I105">
            <v>0</v>
          </cell>
          <cell r="J105">
            <v>0</v>
          </cell>
          <cell r="K105">
            <v>0</v>
          </cell>
        </row>
        <row r="106">
          <cell r="A106" t="str">
            <v>04637852</v>
          </cell>
          <cell r="B106" t="str">
            <v>АОЗТ"УРАЛЛЕСЭНЕРГО"</v>
          </cell>
          <cell r="C106">
            <v>14</v>
          </cell>
          <cell r="D106">
            <v>0</v>
          </cell>
          <cell r="E106">
            <v>14</v>
          </cell>
          <cell r="F106">
            <v>14</v>
          </cell>
          <cell r="G106">
            <v>0</v>
          </cell>
          <cell r="H106">
            <v>0</v>
          </cell>
        </row>
        <row r="107">
          <cell r="A107" t="str">
            <v>04692213</v>
          </cell>
          <cell r="B107" t="str">
            <v>АООТ "НОВОКУЗНЕЦКМЕТАЛЛООПТОРГ"</v>
          </cell>
          <cell r="C107">
            <v>0</v>
          </cell>
          <cell r="D107">
            <v>55</v>
          </cell>
          <cell r="E107">
            <v>0</v>
          </cell>
          <cell r="F107">
            <v>55</v>
          </cell>
          <cell r="G107">
            <v>0</v>
          </cell>
          <cell r="H107">
            <v>0</v>
          </cell>
          <cell r="I107">
            <v>0</v>
          </cell>
          <cell r="J107">
            <v>55</v>
          </cell>
        </row>
        <row r="108">
          <cell r="A108" t="str">
            <v>04696843</v>
          </cell>
          <cell r="B108" t="str">
            <v>ПЕРЕСЛАВСКИЙ ЗАВОД ИНФОРМАЦИОННЫХ ТЕХНОЛОГИЙ "ЛИТ"</v>
          </cell>
          <cell r="C108">
            <v>0</v>
          </cell>
          <cell r="D108">
            <v>40</v>
          </cell>
          <cell r="E108">
            <v>16</v>
          </cell>
          <cell r="F108">
            <v>0</v>
          </cell>
          <cell r="G108">
            <v>40</v>
          </cell>
          <cell r="H108">
            <v>40</v>
          </cell>
          <cell r="I108">
            <v>16</v>
          </cell>
        </row>
        <row r="109">
          <cell r="A109" t="str">
            <v>04761090</v>
          </cell>
          <cell r="B109" t="str">
            <v>АО "ЗАРУБЕЖТРАНССТРОЙ"</v>
          </cell>
          <cell r="C109">
            <v>1</v>
          </cell>
          <cell r="D109">
            <v>5</v>
          </cell>
          <cell r="E109">
            <v>0</v>
          </cell>
          <cell r="F109">
            <v>0</v>
          </cell>
          <cell r="G109">
            <v>5</v>
          </cell>
          <cell r="H109">
            <v>5</v>
          </cell>
          <cell r="I109">
            <v>0</v>
          </cell>
          <cell r="J109">
            <v>0</v>
          </cell>
          <cell r="K109">
            <v>0</v>
          </cell>
        </row>
        <row r="110">
          <cell r="A110" t="str">
            <v>04803302</v>
          </cell>
          <cell r="B110" t="str">
            <v>АОЗТ "УПТК" ЮЖУРАЛЭНЕРГОСТРОЙ</v>
          </cell>
          <cell r="C110">
            <v>46</v>
          </cell>
          <cell r="D110">
            <v>48</v>
          </cell>
          <cell r="E110">
            <v>3</v>
          </cell>
          <cell r="F110">
            <v>14</v>
          </cell>
          <cell r="G110">
            <v>60</v>
          </cell>
          <cell r="H110">
            <v>60</v>
          </cell>
          <cell r="I110">
            <v>8</v>
          </cell>
          <cell r="J110">
            <v>0</v>
          </cell>
          <cell r="K110">
            <v>8</v>
          </cell>
        </row>
        <row r="111">
          <cell r="A111" t="str">
            <v>04807484</v>
          </cell>
          <cell r="B111" t="str">
            <v>ПО "ЕЛАБУЖСКИЙ ЗАВОД ЛЕГКОВЫХ АВТОМОБИЛЕЙ"</v>
          </cell>
          <cell r="C111">
            <v>3</v>
          </cell>
          <cell r="D111">
            <v>55</v>
          </cell>
          <cell r="E111">
            <v>3</v>
          </cell>
          <cell r="F111">
            <v>55</v>
          </cell>
          <cell r="G111">
            <v>0</v>
          </cell>
          <cell r="H111">
            <v>3</v>
          </cell>
          <cell r="I111">
            <v>0</v>
          </cell>
          <cell r="J111">
            <v>55</v>
          </cell>
        </row>
        <row r="112">
          <cell r="A112" t="str">
            <v>04824369</v>
          </cell>
          <cell r="B112" t="str">
            <v>"ДАЛЬНЕВОСТОЧНАЯ МОРСКАЯ ИНЖЕНЕРНО-ГЕОЛОГИЧЕСКАЯ ЭКСПЕДИЦИЯ" ГП</v>
          </cell>
          <cell r="C112">
            <v>0</v>
          </cell>
          <cell r="D112">
            <v>0</v>
          </cell>
          <cell r="E112">
            <v>0</v>
          </cell>
          <cell r="F112">
            <v>0</v>
          </cell>
          <cell r="G112">
            <v>0</v>
          </cell>
          <cell r="H112">
            <v>0</v>
          </cell>
          <cell r="I112">
            <v>0</v>
          </cell>
          <cell r="J112">
            <v>0</v>
          </cell>
          <cell r="K112">
            <v>0</v>
          </cell>
        </row>
        <row r="113">
          <cell r="A113" t="str">
            <v>04826168</v>
          </cell>
          <cell r="B113" t="str">
            <v>КУРЧАТОВСКОЕ МОНТАЖНОЕ УПР-Е ФИЛИАЛ АО "ЦЕНТРЭНЕРГОМОНТАЖ"</v>
          </cell>
          <cell r="C113">
            <v>11</v>
          </cell>
          <cell r="D113">
            <v>11</v>
          </cell>
          <cell r="E113">
            <v>11</v>
          </cell>
        </row>
        <row r="114">
          <cell r="A114" t="str">
            <v>04856985</v>
          </cell>
          <cell r="B114" t="str">
            <v>ОАО ККПК "КРАСНОДАРГЛАВСНАБ"</v>
          </cell>
          <cell r="C114">
            <v>1</v>
          </cell>
          <cell r="D114">
            <v>56</v>
          </cell>
          <cell r="E114">
            <v>56</v>
          </cell>
          <cell r="F114">
            <v>39</v>
          </cell>
          <cell r="G114">
            <v>35</v>
          </cell>
          <cell r="H114">
            <v>39</v>
          </cell>
          <cell r="I114">
            <v>35</v>
          </cell>
          <cell r="J114">
            <v>39</v>
          </cell>
        </row>
        <row r="115">
          <cell r="A115" t="str">
            <v>04884214</v>
          </cell>
          <cell r="B115" t="str">
            <v>ЗАО"АДС С ИНДИЕЙ "СОВИНКОМ-ЦЕНТР"</v>
          </cell>
          <cell r="C115">
            <v>46</v>
          </cell>
          <cell r="D115">
            <v>48</v>
          </cell>
          <cell r="E115">
            <v>3</v>
          </cell>
          <cell r="F115">
            <v>60</v>
          </cell>
          <cell r="G115">
            <v>0</v>
          </cell>
          <cell r="H115">
            <v>60</v>
          </cell>
          <cell r="I115">
            <v>0</v>
          </cell>
          <cell r="J115">
            <v>8</v>
          </cell>
          <cell r="K115">
            <v>8</v>
          </cell>
        </row>
        <row r="116">
          <cell r="A116" t="str">
            <v>05013527</v>
          </cell>
          <cell r="B116" t="str">
            <v>ЗАО "ВЛАДИМИРАГРОВОДСТРОЙ"</v>
          </cell>
          <cell r="C116">
            <v>3</v>
          </cell>
          <cell r="D116">
            <v>154</v>
          </cell>
          <cell r="E116">
            <v>3</v>
          </cell>
          <cell r="F116">
            <v>154</v>
          </cell>
          <cell r="G116">
            <v>0</v>
          </cell>
          <cell r="H116">
            <v>3</v>
          </cell>
          <cell r="I116">
            <v>0</v>
          </cell>
          <cell r="J116">
            <v>0</v>
          </cell>
          <cell r="K116">
            <v>154</v>
          </cell>
        </row>
        <row r="117">
          <cell r="A117" t="str">
            <v>05015070</v>
          </cell>
          <cell r="B117" t="str">
            <v>ДАО "ОРГЭНЕРГОГАЗ"</v>
          </cell>
          <cell r="C117">
            <v>0</v>
          </cell>
          <cell r="D117">
            <v>0</v>
          </cell>
          <cell r="E117">
            <v>0</v>
          </cell>
          <cell r="F117">
            <v>0</v>
          </cell>
          <cell r="G117">
            <v>0</v>
          </cell>
          <cell r="H117">
            <v>0</v>
          </cell>
          <cell r="I117">
            <v>0</v>
          </cell>
          <cell r="J117">
            <v>0</v>
          </cell>
          <cell r="K117">
            <v>0</v>
          </cell>
        </row>
        <row r="118">
          <cell r="A118" t="str">
            <v>05015124</v>
          </cell>
          <cell r="B118" t="str">
            <v>ПРЕДПРИЯТИЕ ПО ДОБЫЧЕ ТРАНСПОРТ.И ПЕРЕР.ГАЗА И ГАЗ.КОНДЕНСАТА"СУРГУТГАЗПРОМ"</v>
          </cell>
          <cell r="C118">
            <v>2</v>
          </cell>
          <cell r="D118">
            <v>2</v>
          </cell>
          <cell r="E118">
            <v>11</v>
          </cell>
        </row>
        <row r="119">
          <cell r="A119" t="str">
            <v>05047710</v>
          </cell>
          <cell r="B119" t="str">
            <v>АООТ ЗЕЛЕНОГРАДСКАЯ ШВЕЙНАЯ ФАБРИКА</v>
          </cell>
          <cell r="C119">
            <v>0</v>
          </cell>
          <cell r="D119">
            <v>35</v>
          </cell>
          <cell r="E119">
            <v>0</v>
          </cell>
          <cell r="F119">
            <v>35</v>
          </cell>
          <cell r="G119">
            <v>39</v>
          </cell>
          <cell r="H119">
            <v>0</v>
          </cell>
          <cell r="I119">
            <v>35</v>
          </cell>
          <cell r="J119">
            <v>39</v>
          </cell>
        </row>
        <row r="120">
          <cell r="A120" t="str">
            <v>05220976</v>
          </cell>
          <cell r="B120" t="str">
            <v>АО"МОСМЕХАНКОМПЛЕКТ"</v>
          </cell>
          <cell r="C120">
            <v>0</v>
          </cell>
          <cell r="D120">
            <v>4</v>
          </cell>
          <cell r="E120">
            <v>0</v>
          </cell>
          <cell r="F120">
            <v>4</v>
          </cell>
          <cell r="G120">
            <v>0</v>
          </cell>
          <cell r="H120">
            <v>0</v>
          </cell>
          <cell r="I120">
            <v>0</v>
          </cell>
          <cell r="J120">
            <v>0</v>
          </cell>
          <cell r="K120">
            <v>0</v>
          </cell>
          <cell r="L120">
            <v>4</v>
          </cell>
        </row>
        <row r="121">
          <cell r="A121" t="str">
            <v>05272358</v>
          </cell>
          <cell r="B121" t="str">
            <v>АООТ "КАЛУГАГЕОЛОГИЯ"</v>
          </cell>
          <cell r="C121">
            <v>4</v>
          </cell>
          <cell r="D121">
            <v>4</v>
          </cell>
          <cell r="E121">
            <v>0</v>
          </cell>
          <cell r="F121">
            <v>0</v>
          </cell>
          <cell r="G121">
            <v>0</v>
          </cell>
          <cell r="H121">
            <v>0</v>
          </cell>
          <cell r="I121">
            <v>0</v>
          </cell>
          <cell r="J121">
            <v>0</v>
          </cell>
          <cell r="K121">
            <v>4</v>
          </cell>
        </row>
        <row r="122">
          <cell r="A122" t="str">
            <v>05277671</v>
          </cell>
          <cell r="B122" t="str">
            <v>ОАО "РЕЗЕРВ-МАГРОС"</v>
          </cell>
          <cell r="C122">
            <v>0</v>
          </cell>
          <cell r="D122">
            <v>0</v>
          </cell>
          <cell r="E122">
            <v>0</v>
          </cell>
          <cell r="F122">
            <v>0</v>
          </cell>
          <cell r="G122">
            <v>0</v>
          </cell>
          <cell r="H122">
            <v>0</v>
          </cell>
          <cell r="I122">
            <v>0</v>
          </cell>
          <cell r="J122">
            <v>0</v>
          </cell>
          <cell r="K122">
            <v>0</v>
          </cell>
        </row>
        <row r="123">
          <cell r="A123" t="str">
            <v>05454190</v>
          </cell>
          <cell r="B123" t="str">
            <v>АО "БИЙСКИЙ КОТЕЛЬНЫЙ ЗАВОД"</v>
          </cell>
          <cell r="C123">
            <v>2</v>
          </cell>
          <cell r="D123">
            <v>2</v>
          </cell>
          <cell r="E123">
            <v>3</v>
          </cell>
          <cell r="F123">
            <v>0</v>
          </cell>
          <cell r="G123">
            <v>3</v>
          </cell>
          <cell r="H123">
            <v>0</v>
          </cell>
          <cell r="I123">
            <v>0</v>
          </cell>
          <cell r="J123">
            <v>0</v>
          </cell>
          <cell r="K123">
            <v>0</v>
          </cell>
          <cell r="L123">
            <v>3</v>
          </cell>
        </row>
        <row r="124">
          <cell r="A124" t="str">
            <v>05455082</v>
          </cell>
          <cell r="B124" t="str">
            <v>ГП"ТЕХМАШКОМПЛЕКС"</v>
          </cell>
          <cell r="C124">
            <v>0</v>
          </cell>
          <cell r="D124">
            <v>0</v>
          </cell>
          <cell r="E124">
            <v>0</v>
          </cell>
          <cell r="F124">
            <v>0</v>
          </cell>
          <cell r="G124">
            <v>0</v>
          </cell>
          <cell r="H124">
            <v>0</v>
          </cell>
          <cell r="I124">
            <v>0</v>
          </cell>
          <cell r="J124">
            <v>0</v>
          </cell>
          <cell r="K124">
            <v>0</v>
          </cell>
          <cell r="L124">
            <v>0</v>
          </cell>
        </row>
        <row r="125">
          <cell r="A125" t="str">
            <v>05625006</v>
          </cell>
          <cell r="B125" t="str">
            <v>АООТ "НПО КУЗРОБОТ"</v>
          </cell>
          <cell r="C125">
            <v>64</v>
          </cell>
          <cell r="D125">
            <v>64</v>
          </cell>
          <cell r="E125">
            <v>1434</v>
          </cell>
          <cell r="F125">
            <v>492</v>
          </cell>
          <cell r="G125">
            <v>964</v>
          </cell>
          <cell r="H125">
            <v>2590</v>
          </cell>
          <cell r="I125">
            <v>1434</v>
          </cell>
          <cell r="J125">
            <v>492</v>
          </cell>
          <cell r="K125">
            <v>964</v>
          </cell>
          <cell r="L125">
            <v>513</v>
          </cell>
        </row>
        <row r="126">
          <cell r="A126" t="str">
            <v>05742781</v>
          </cell>
          <cell r="B126" t="str">
            <v>ОАО "ИРКУТСККАБЕЛЬ"</v>
          </cell>
          <cell r="C126">
            <v>4</v>
          </cell>
          <cell r="D126">
            <v>2</v>
          </cell>
          <cell r="E126">
            <v>4</v>
          </cell>
          <cell r="F126">
            <v>2</v>
          </cell>
          <cell r="G126">
            <v>0</v>
          </cell>
          <cell r="H126">
            <v>0</v>
          </cell>
          <cell r="I126">
            <v>0</v>
          </cell>
          <cell r="J126">
            <v>0</v>
          </cell>
          <cell r="K126">
            <v>4</v>
          </cell>
          <cell r="L126">
            <v>2</v>
          </cell>
        </row>
        <row r="127">
          <cell r="A127" t="str">
            <v>05744656</v>
          </cell>
          <cell r="B127" t="str">
            <v>АООТ "РУМО"</v>
          </cell>
          <cell r="C127">
            <v>0</v>
          </cell>
          <cell r="D127">
            <v>0</v>
          </cell>
          <cell r="E127">
            <v>0</v>
          </cell>
          <cell r="F127">
            <v>0</v>
          </cell>
          <cell r="G127">
            <v>0</v>
          </cell>
          <cell r="H127">
            <v>0</v>
          </cell>
          <cell r="I127">
            <v>0</v>
          </cell>
          <cell r="J127">
            <v>0</v>
          </cell>
          <cell r="K127">
            <v>0</v>
          </cell>
          <cell r="L127">
            <v>0</v>
          </cell>
        </row>
        <row r="128">
          <cell r="A128" t="str">
            <v>05744892</v>
          </cell>
          <cell r="B128" t="str">
            <v>АО "ГАЗ"</v>
          </cell>
          <cell r="C128">
            <v>10</v>
          </cell>
          <cell r="D128">
            <v>10</v>
          </cell>
          <cell r="E128">
            <v>0</v>
          </cell>
          <cell r="F128">
            <v>3</v>
          </cell>
          <cell r="G128">
            <v>3</v>
          </cell>
          <cell r="H128">
            <v>0</v>
          </cell>
          <cell r="I128">
            <v>3</v>
          </cell>
          <cell r="J128">
            <v>0</v>
          </cell>
          <cell r="K128">
            <v>0</v>
          </cell>
          <cell r="L128">
            <v>3</v>
          </cell>
        </row>
        <row r="129">
          <cell r="A129" t="str">
            <v>05754293</v>
          </cell>
          <cell r="B129" t="str">
            <v>АООТ ЭХМЗ</v>
          </cell>
          <cell r="C129">
            <v>1</v>
          </cell>
          <cell r="D129">
            <v>0</v>
          </cell>
          <cell r="E129">
            <v>1</v>
          </cell>
          <cell r="F129">
            <v>1</v>
          </cell>
          <cell r="G129">
            <v>0</v>
          </cell>
          <cell r="H129">
            <v>0</v>
          </cell>
          <cell r="I129">
            <v>0</v>
          </cell>
          <cell r="J129">
            <v>0</v>
          </cell>
          <cell r="K129">
            <v>0</v>
          </cell>
          <cell r="L129">
            <v>0</v>
          </cell>
        </row>
        <row r="130">
          <cell r="A130" t="str">
            <v>05757653</v>
          </cell>
          <cell r="B130" t="str">
            <v>АО КУЗНЕЦКИЙ МЕТАЛЛУРГИЧЕСКИЙ КОМБ</v>
          </cell>
          <cell r="C130">
            <v>117</v>
          </cell>
          <cell r="D130">
            <v>117</v>
          </cell>
          <cell r="E130">
            <v>13</v>
          </cell>
          <cell r="F130">
            <v>1434</v>
          </cell>
          <cell r="G130">
            <v>86</v>
          </cell>
          <cell r="H130">
            <v>40</v>
          </cell>
          <cell r="I130">
            <v>1434</v>
          </cell>
          <cell r="J130">
            <v>86</v>
          </cell>
          <cell r="K130">
            <v>111</v>
          </cell>
          <cell r="L130">
            <v>111</v>
          </cell>
        </row>
        <row r="131">
          <cell r="A131" t="str">
            <v>05757665</v>
          </cell>
          <cell r="B131" t="str">
            <v>АО "НОВОЛИПЕЦКИЙ МЕТКОМБИНАТ"</v>
          </cell>
          <cell r="C131">
            <v>101</v>
          </cell>
          <cell r="D131">
            <v>101</v>
          </cell>
          <cell r="E131">
            <v>180</v>
          </cell>
          <cell r="F131">
            <v>36</v>
          </cell>
          <cell r="G131">
            <v>127</v>
          </cell>
          <cell r="H131">
            <v>180</v>
          </cell>
          <cell r="I131">
            <v>36</v>
          </cell>
          <cell r="J131">
            <v>2</v>
          </cell>
          <cell r="K131">
            <v>0</v>
          </cell>
          <cell r="L131">
            <v>2</v>
          </cell>
        </row>
        <row r="132">
          <cell r="A132" t="str">
            <v>05757676</v>
          </cell>
          <cell r="B132" t="str">
            <v>АО "ЗАПСИБМЕТКОМБИНАТ"</v>
          </cell>
          <cell r="C132">
            <v>0</v>
          </cell>
          <cell r="D132">
            <v>0</v>
          </cell>
          <cell r="E132">
            <v>67</v>
          </cell>
          <cell r="F132">
            <v>97</v>
          </cell>
          <cell r="G132">
            <v>67</v>
          </cell>
          <cell r="H132">
            <v>0</v>
          </cell>
          <cell r="I132">
            <v>67</v>
          </cell>
          <cell r="J132">
            <v>0</v>
          </cell>
          <cell r="K132">
            <v>0</v>
          </cell>
          <cell r="L132">
            <v>0</v>
          </cell>
        </row>
        <row r="133">
          <cell r="A133" t="str">
            <v>05757713</v>
          </cell>
          <cell r="B133" t="str">
            <v>ОАО "ВИЗ"(ВЕРХ-ИСЕТСКИЙ МЕТАЛЛУРГИЧЕСКИЙ ЗАВОД)                              076</v>
          </cell>
          <cell r="C133">
            <v>10</v>
          </cell>
          <cell r="D133">
            <v>10</v>
          </cell>
          <cell r="E133">
            <v>50</v>
          </cell>
          <cell r="F133">
            <v>3</v>
          </cell>
          <cell r="G133">
            <v>3</v>
          </cell>
          <cell r="H133">
            <v>0</v>
          </cell>
          <cell r="I133">
            <v>0</v>
          </cell>
          <cell r="J133">
            <v>0</v>
          </cell>
          <cell r="K133">
            <v>0</v>
          </cell>
          <cell r="L133">
            <v>50</v>
          </cell>
        </row>
        <row r="134">
          <cell r="A134" t="str">
            <v>05757771</v>
          </cell>
          <cell r="B134" t="str">
            <v>НОВОСИБИРСКИЙ МЕТАЛЛУРГИЧЕСКИЙ ЗАВОД</v>
          </cell>
          <cell r="C134">
            <v>657</v>
          </cell>
          <cell r="D134">
            <v>657</v>
          </cell>
          <cell r="E134">
            <v>448</v>
          </cell>
          <cell r="F134">
            <v>238</v>
          </cell>
          <cell r="G134">
            <v>41</v>
          </cell>
          <cell r="H134">
            <v>17</v>
          </cell>
          <cell r="I134">
            <v>41</v>
          </cell>
          <cell r="J134">
            <v>0</v>
          </cell>
          <cell r="K134">
            <v>41</v>
          </cell>
        </row>
        <row r="135">
          <cell r="A135" t="str">
            <v>05757848</v>
          </cell>
          <cell r="B135" t="str">
            <v>АО "ВЫКСУНСКИЙ МЕТАЛЛУРГИЧЕСКИЙ ЗАВОД"</v>
          </cell>
          <cell r="C135">
            <v>670</v>
          </cell>
          <cell r="D135">
            <v>865</v>
          </cell>
          <cell r="E135">
            <v>2053</v>
          </cell>
          <cell r="F135">
            <v>1178</v>
          </cell>
          <cell r="G135">
            <v>2792</v>
          </cell>
          <cell r="H135">
            <v>207</v>
          </cell>
          <cell r="I135">
            <v>2763</v>
          </cell>
          <cell r="J135">
            <v>827</v>
          </cell>
          <cell r="K135">
            <v>311</v>
          </cell>
          <cell r="L135">
            <v>986</v>
          </cell>
        </row>
        <row r="136">
          <cell r="A136" t="str">
            <v>05757854</v>
          </cell>
          <cell r="B136" t="str">
            <v>АООТ МОСКОВСКИЙ ТРУБНЫЙ ЗАВОД "ФИЛИТ"</v>
          </cell>
          <cell r="C136">
            <v>50</v>
          </cell>
          <cell r="D136">
            <v>199</v>
          </cell>
          <cell r="E136">
            <v>91</v>
          </cell>
          <cell r="F136">
            <v>122</v>
          </cell>
          <cell r="G136">
            <v>113</v>
          </cell>
          <cell r="H136">
            <v>156</v>
          </cell>
          <cell r="I136">
            <v>94</v>
          </cell>
          <cell r="J136">
            <v>149</v>
          </cell>
          <cell r="K136">
            <v>111</v>
          </cell>
          <cell r="L136">
            <v>119</v>
          </cell>
        </row>
        <row r="137">
          <cell r="A137" t="str">
            <v>05763665</v>
          </cell>
          <cell r="B137" t="str">
            <v>АО ОТ З-Д ТЯЖЕЛОГО МАШИНОСТРОЕНИЯ ИМ. КУЙБЫШЕВА</v>
          </cell>
          <cell r="C137">
            <v>25</v>
          </cell>
          <cell r="D137">
            <v>97</v>
          </cell>
          <cell r="E137">
            <v>25</v>
          </cell>
          <cell r="F137">
            <v>97</v>
          </cell>
          <cell r="G137">
            <v>67</v>
          </cell>
          <cell r="H137">
            <v>0</v>
          </cell>
          <cell r="I137">
            <v>67</v>
          </cell>
        </row>
        <row r="138">
          <cell r="A138" t="str">
            <v>05763843</v>
          </cell>
          <cell r="B138" t="str">
            <v>OАО "КОЛОМЕНСКИЙ ЗАВОД"</v>
          </cell>
          <cell r="C138">
            <v>0</v>
          </cell>
          <cell r="D138">
            <v>50</v>
          </cell>
          <cell r="E138">
            <v>0</v>
          </cell>
          <cell r="F138">
            <v>50</v>
          </cell>
          <cell r="G138">
            <v>0</v>
          </cell>
          <cell r="H138">
            <v>0</v>
          </cell>
          <cell r="I138">
            <v>0</v>
          </cell>
          <cell r="J138">
            <v>0</v>
          </cell>
          <cell r="K138">
            <v>0</v>
          </cell>
          <cell r="L138">
            <v>50</v>
          </cell>
        </row>
        <row r="139">
          <cell r="A139" t="str">
            <v>05764417</v>
          </cell>
          <cell r="B139" t="str">
            <v>АООТ "ИЖОРСКИЕ ЗАВОДЫ"</v>
          </cell>
          <cell r="C139">
            <v>0</v>
          </cell>
          <cell r="D139">
            <v>0</v>
          </cell>
          <cell r="E139">
            <v>448</v>
          </cell>
          <cell r="F139">
            <v>238</v>
          </cell>
          <cell r="G139">
            <v>40</v>
          </cell>
          <cell r="H139">
            <v>17</v>
          </cell>
          <cell r="I139">
            <v>40</v>
          </cell>
          <cell r="J139">
            <v>33</v>
          </cell>
          <cell r="K139">
            <v>40</v>
          </cell>
          <cell r="L139">
            <v>33</v>
          </cell>
        </row>
        <row r="140">
          <cell r="A140" t="str">
            <v>05764432</v>
          </cell>
          <cell r="B140" t="str">
            <v>АО "КРАСНЫЙ КОТЕЛЬЩИК"</v>
          </cell>
          <cell r="C140">
            <v>670</v>
          </cell>
          <cell r="D140">
            <v>865</v>
          </cell>
          <cell r="E140">
            <v>2053</v>
          </cell>
          <cell r="F140">
            <v>33</v>
          </cell>
          <cell r="G140">
            <v>2792</v>
          </cell>
          <cell r="H140">
            <v>207</v>
          </cell>
          <cell r="I140">
            <v>2763</v>
          </cell>
          <cell r="J140">
            <v>827</v>
          </cell>
          <cell r="K140">
            <v>311</v>
          </cell>
          <cell r="L140">
            <v>986</v>
          </cell>
        </row>
        <row r="141">
          <cell r="A141" t="str">
            <v>05764452</v>
          </cell>
          <cell r="B141" t="str">
            <v>. АООТ "НЕВСКИЙ ЗАВОД"</v>
          </cell>
          <cell r="C141">
            <v>50</v>
          </cell>
          <cell r="D141">
            <v>199</v>
          </cell>
          <cell r="E141">
            <v>91</v>
          </cell>
          <cell r="F141">
            <v>122</v>
          </cell>
          <cell r="G141">
            <v>113</v>
          </cell>
          <cell r="H141">
            <v>156</v>
          </cell>
          <cell r="I141">
            <v>94</v>
          </cell>
          <cell r="J141">
            <v>0</v>
          </cell>
          <cell r="K141">
            <v>111</v>
          </cell>
          <cell r="L141">
            <v>119</v>
          </cell>
        </row>
        <row r="142">
          <cell r="A142" t="str">
            <v>05766936</v>
          </cell>
          <cell r="B142" t="str">
            <v>ОАО "ФРИТЕКС"</v>
          </cell>
          <cell r="C142">
            <v>25</v>
          </cell>
          <cell r="D142">
            <v>2</v>
          </cell>
          <cell r="E142">
            <v>25</v>
          </cell>
          <cell r="F142">
            <v>2</v>
          </cell>
          <cell r="G142">
            <v>2</v>
          </cell>
        </row>
        <row r="143">
          <cell r="A143" t="str">
            <v>05767048</v>
          </cell>
          <cell r="B143" t="str">
            <v>АОЗТ "СИБРУДА"</v>
          </cell>
          <cell r="C143">
            <v>208</v>
          </cell>
          <cell r="D143">
            <v>208</v>
          </cell>
          <cell r="E143">
            <v>0</v>
          </cell>
          <cell r="F143">
            <v>0</v>
          </cell>
          <cell r="G143">
            <v>0</v>
          </cell>
          <cell r="H143">
            <v>0</v>
          </cell>
          <cell r="I143">
            <v>0</v>
          </cell>
          <cell r="J143">
            <v>0</v>
          </cell>
          <cell r="K143">
            <v>0</v>
          </cell>
        </row>
        <row r="144">
          <cell r="A144" t="str">
            <v>05770858</v>
          </cell>
          <cell r="B144" t="str">
            <v>ОАО "РАЗРЕЗ БОРОДИНСКИЙ"                                                  /Б/</v>
          </cell>
          <cell r="C144">
            <v>0</v>
          </cell>
          <cell r="D144">
            <v>0</v>
          </cell>
          <cell r="E144">
            <v>3</v>
          </cell>
          <cell r="F144">
            <v>40</v>
          </cell>
          <cell r="G144">
            <v>3</v>
          </cell>
          <cell r="H144">
            <v>0</v>
          </cell>
          <cell r="I144">
            <v>0</v>
          </cell>
          <cell r="J144">
            <v>0</v>
          </cell>
          <cell r="K144">
            <v>40</v>
          </cell>
          <cell r="L144">
            <v>3</v>
          </cell>
        </row>
        <row r="145">
          <cell r="A145" t="str">
            <v>05785649</v>
          </cell>
          <cell r="B145" t="str">
            <v>АООТ "АЛТАЙДИЗЕЛЬ"</v>
          </cell>
          <cell r="C145">
            <v>0</v>
          </cell>
          <cell r="D145">
            <v>0</v>
          </cell>
          <cell r="E145">
            <v>0</v>
          </cell>
          <cell r="F145">
            <v>0</v>
          </cell>
          <cell r="G145">
            <v>0</v>
          </cell>
        </row>
        <row r="146">
          <cell r="A146" t="str">
            <v>05785862</v>
          </cell>
          <cell r="B146" t="str">
            <v>СИБЗАВОД ИМ.БОРЦОВ РЕВОЛЮЦИИ</v>
          </cell>
          <cell r="C146">
            <v>5</v>
          </cell>
          <cell r="D146">
            <v>5</v>
          </cell>
          <cell r="E146">
            <v>0</v>
          </cell>
          <cell r="F146">
            <v>0</v>
          </cell>
          <cell r="G146">
            <v>0</v>
          </cell>
          <cell r="H146">
            <v>0</v>
          </cell>
          <cell r="I146">
            <v>0</v>
          </cell>
          <cell r="J146">
            <v>5</v>
          </cell>
        </row>
        <row r="147">
          <cell r="A147" t="str">
            <v>05785922</v>
          </cell>
          <cell r="B147" t="str">
            <v>ОАО"РОСТСЕЛЬМАШ"</v>
          </cell>
          <cell r="C147">
            <v>2</v>
          </cell>
          <cell r="D147">
            <v>0</v>
          </cell>
          <cell r="E147">
            <v>2</v>
          </cell>
          <cell r="F147">
            <v>0</v>
          </cell>
          <cell r="G147">
            <v>2</v>
          </cell>
          <cell r="H147">
            <v>0</v>
          </cell>
          <cell r="I147">
            <v>0</v>
          </cell>
          <cell r="J147">
            <v>0</v>
          </cell>
          <cell r="K147">
            <v>0</v>
          </cell>
        </row>
        <row r="148">
          <cell r="A148" t="str">
            <v>05790484</v>
          </cell>
          <cell r="B148" t="str">
            <v>АО ПО "ИСКОЖ"</v>
          </cell>
          <cell r="C148">
            <v>208</v>
          </cell>
          <cell r="D148">
            <v>208</v>
          </cell>
          <cell r="E148">
            <v>5</v>
          </cell>
          <cell r="F148">
            <v>11</v>
          </cell>
          <cell r="G148">
            <v>5</v>
          </cell>
          <cell r="H148">
            <v>5</v>
          </cell>
          <cell r="I148">
            <v>14</v>
          </cell>
          <cell r="J148">
            <v>5</v>
          </cell>
        </row>
        <row r="149">
          <cell r="A149" t="str">
            <v>05797233</v>
          </cell>
          <cell r="B149" t="str">
            <v>АООТ КАМЫШИНСКИЙ ОПЫТНЫЙ ЗАВОД         "ТРАНСНЕФТЕАВТОМАТИКА"</v>
          </cell>
          <cell r="C149">
            <v>21</v>
          </cell>
          <cell r="D149">
            <v>3</v>
          </cell>
          <cell r="E149">
            <v>21</v>
          </cell>
          <cell r="F149">
            <v>3</v>
          </cell>
          <cell r="G149">
            <v>0</v>
          </cell>
          <cell r="H149">
            <v>0</v>
          </cell>
          <cell r="I149">
            <v>0</v>
          </cell>
          <cell r="J149">
            <v>0</v>
          </cell>
          <cell r="K149">
            <v>21</v>
          </cell>
          <cell r="L149">
            <v>3</v>
          </cell>
        </row>
        <row r="150">
          <cell r="A150" t="str">
            <v>05799321</v>
          </cell>
          <cell r="B150" t="str">
            <v>АООТ "БЕЛЭНЕРГОМАШ"</v>
          </cell>
          <cell r="C150">
            <v>0</v>
          </cell>
          <cell r="D150">
            <v>0</v>
          </cell>
          <cell r="E150">
            <v>0</v>
          </cell>
          <cell r="F150">
            <v>0</v>
          </cell>
          <cell r="G150">
            <v>0</v>
          </cell>
          <cell r="H150">
            <v>10</v>
          </cell>
          <cell r="I150">
            <v>0</v>
          </cell>
          <cell r="J150">
            <v>0</v>
          </cell>
          <cell r="K150">
            <v>10</v>
          </cell>
        </row>
        <row r="151">
          <cell r="A151" t="str">
            <v>05799427</v>
          </cell>
          <cell r="B151" t="str">
            <v>АООТ "ПРИКАСПИЙБУРНЕФТЬ"</v>
          </cell>
          <cell r="C151">
            <v>30</v>
          </cell>
          <cell r="D151">
            <v>5</v>
          </cell>
          <cell r="E151">
            <v>30</v>
          </cell>
          <cell r="F151">
            <v>5</v>
          </cell>
          <cell r="G151">
            <v>0</v>
          </cell>
          <cell r="H151">
            <v>0</v>
          </cell>
          <cell r="I151">
            <v>30</v>
          </cell>
          <cell r="J151">
            <v>5</v>
          </cell>
        </row>
        <row r="152">
          <cell r="A152" t="str">
            <v>05801012</v>
          </cell>
          <cell r="B152" t="str">
            <v>ОАО "ИЭМЗ"</v>
          </cell>
          <cell r="C152">
            <v>0</v>
          </cell>
          <cell r="D152">
            <v>45</v>
          </cell>
          <cell r="E152">
            <v>0</v>
          </cell>
          <cell r="F152">
            <v>45</v>
          </cell>
          <cell r="G152">
            <v>0</v>
          </cell>
          <cell r="H152">
            <v>0</v>
          </cell>
          <cell r="I152">
            <v>0</v>
          </cell>
          <cell r="J152">
            <v>0</v>
          </cell>
          <cell r="K152">
            <v>0</v>
          </cell>
          <cell r="L152">
            <v>45</v>
          </cell>
        </row>
        <row r="153">
          <cell r="A153" t="str">
            <v>05804803</v>
          </cell>
          <cell r="B153" t="str">
            <v>АО "МЕТРОВАГОНМАШ"</v>
          </cell>
          <cell r="C153">
            <v>3</v>
          </cell>
          <cell r="D153">
            <v>3</v>
          </cell>
          <cell r="E153">
            <v>0</v>
          </cell>
          <cell r="F153">
            <v>11</v>
          </cell>
          <cell r="G153">
            <v>1</v>
          </cell>
          <cell r="H153">
            <v>5</v>
          </cell>
          <cell r="I153">
            <v>1</v>
          </cell>
          <cell r="J153">
            <v>5</v>
          </cell>
          <cell r="K153">
            <v>3</v>
          </cell>
          <cell r="L153">
            <v>3</v>
          </cell>
        </row>
        <row r="154">
          <cell r="A154" t="str">
            <v>05808600</v>
          </cell>
          <cell r="B154" t="str">
            <v>АО "АВТОУАЗ"</v>
          </cell>
          <cell r="C154">
            <v>35</v>
          </cell>
          <cell r="D154">
            <v>38</v>
          </cell>
          <cell r="E154">
            <v>21</v>
          </cell>
          <cell r="F154">
            <v>35</v>
          </cell>
          <cell r="G154">
            <v>38</v>
          </cell>
          <cell r="H154">
            <v>21</v>
          </cell>
          <cell r="I154">
            <v>36</v>
          </cell>
          <cell r="J154">
            <v>38</v>
          </cell>
          <cell r="K154">
            <v>21</v>
          </cell>
          <cell r="L154">
            <v>36</v>
          </cell>
        </row>
        <row r="155">
          <cell r="A155" t="str">
            <v>05822014</v>
          </cell>
          <cell r="B155" t="str">
            <v>ТОО СП "ИНБИО"</v>
          </cell>
          <cell r="C155">
            <v>0</v>
          </cell>
          <cell r="D155">
            <v>0</v>
          </cell>
          <cell r="E155">
            <v>10</v>
          </cell>
          <cell r="F155">
            <v>0</v>
          </cell>
          <cell r="G155">
            <v>0</v>
          </cell>
          <cell r="H155">
            <v>0</v>
          </cell>
          <cell r="I155">
            <v>0</v>
          </cell>
          <cell r="J155">
            <v>0</v>
          </cell>
          <cell r="K155">
            <v>10</v>
          </cell>
        </row>
        <row r="156">
          <cell r="A156" t="str">
            <v>05829625</v>
          </cell>
          <cell r="B156" t="str">
            <v>АОЗТ "СИСАФИКО"</v>
          </cell>
          <cell r="C156">
            <v>30</v>
          </cell>
          <cell r="D156">
            <v>0</v>
          </cell>
          <cell r="E156">
            <v>30</v>
          </cell>
          <cell r="F156">
            <v>0</v>
          </cell>
          <cell r="G156">
            <v>0</v>
          </cell>
          <cell r="H156">
            <v>0</v>
          </cell>
          <cell r="I156">
            <v>30</v>
          </cell>
          <cell r="J156">
            <v>0</v>
          </cell>
          <cell r="K156">
            <v>0</v>
          </cell>
          <cell r="L156">
            <v>0</v>
          </cell>
        </row>
        <row r="157">
          <cell r="A157" t="str">
            <v>06023150</v>
          </cell>
          <cell r="B157" t="str">
            <v>КООПЕРАТИВ ЦНТУ "ПРОМЕТЕЙ"</v>
          </cell>
          <cell r="C157">
            <v>2</v>
          </cell>
          <cell r="D157">
            <v>1</v>
          </cell>
          <cell r="E157">
            <v>0</v>
          </cell>
          <cell r="F157">
            <v>2</v>
          </cell>
          <cell r="G157">
            <v>1</v>
          </cell>
          <cell r="H157">
            <v>0</v>
          </cell>
          <cell r="I157">
            <v>2</v>
          </cell>
          <cell r="J157">
            <v>1</v>
          </cell>
          <cell r="K157">
            <v>0</v>
          </cell>
          <cell r="L157">
            <v>0</v>
          </cell>
        </row>
        <row r="158">
          <cell r="A158" t="str">
            <v>06995099</v>
          </cell>
          <cell r="B158" t="str">
            <v>АРТЕЛЬ СТАРАТЕЛЕЙ ХАБАРОВСКАЯ</v>
          </cell>
          <cell r="C158">
            <v>3</v>
          </cell>
          <cell r="D158">
            <v>3</v>
          </cell>
          <cell r="E158">
            <v>0</v>
          </cell>
          <cell r="F158">
            <v>3</v>
          </cell>
          <cell r="G158">
            <v>2</v>
          </cell>
          <cell r="H158">
            <v>3</v>
          </cell>
          <cell r="I158">
            <v>2</v>
          </cell>
          <cell r="J158">
            <v>0</v>
          </cell>
          <cell r="K158">
            <v>0</v>
          </cell>
          <cell r="L158">
            <v>3</v>
          </cell>
        </row>
        <row r="159">
          <cell r="A159" t="str">
            <v>07500013</v>
          </cell>
          <cell r="B159" t="str">
            <v>МОСКОВСКОЕ АВИАЦИОННОЕ ПРОИЗВОДСТВЕННОЕ ОБЪЕДИНЕНИЕ "МИГ"</v>
          </cell>
          <cell r="C159">
            <v>35</v>
          </cell>
          <cell r="D159">
            <v>0</v>
          </cell>
          <cell r="E159">
            <v>38</v>
          </cell>
          <cell r="F159">
            <v>35</v>
          </cell>
          <cell r="G159">
            <v>0</v>
          </cell>
          <cell r="H159">
            <v>0</v>
          </cell>
          <cell r="I159">
            <v>36</v>
          </cell>
          <cell r="J159">
            <v>38</v>
          </cell>
          <cell r="K159">
            <v>0</v>
          </cell>
          <cell r="L159">
            <v>36</v>
          </cell>
        </row>
        <row r="160">
          <cell r="A160" t="str">
            <v>07501107</v>
          </cell>
          <cell r="B160" t="str">
            <v>ОРСКИЙ МАШИНОСТРОИТЕЛЬНЫЙ ЗАВОД</v>
          </cell>
          <cell r="C160">
            <v>0</v>
          </cell>
          <cell r="D160">
            <v>0</v>
          </cell>
          <cell r="E160">
            <v>14</v>
          </cell>
        </row>
        <row r="161">
          <cell r="A161" t="str">
            <v>07502259</v>
          </cell>
          <cell r="B161" t="str">
            <v>ЦНИИТС ГОС.ПРЕДПРИЯТИЕ</v>
          </cell>
          <cell r="C161">
            <v>8</v>
          </cell>
          <cell r="D161">
            <v>0</v>
          </cell>
          <cell r="E161">
            <v>8</v>
          </cell>
          <cell r="F161">
            <v>0</v>
          </cell>
          <cell r="G161">
            <v>0</v>
          </cell>
          <cell r="H161">
            <v>0</v>
          </cell>
          <cell r="I161">
            <v>0</v>
          </cell>
          <cell r="J161">
            <v>8</v>
          </cell>
          <cell r="K161">
            <v>0</v>
          </cell>
          <cell r="L161">
            <v>0</v>
          </cell>
        </row>
        <row r="162">
          <cell r="A162" t="str">
            <v>07504815</v>
          </cell>
          <cell r="B162" t="str">
            <v>ОМСКОЕ МОТОРОСТРОИТЕЛЬНОЕ ПО ИМ.БАРАНОВА</v>
          </cell>
          <cell r="C162">
            <v>0</v>
          </cell>
          <cell r="D162">
            <v>2</v>
          </cell>
          <cell r="E162">
            <v>0</v>
          </cell>
          <cell r="F162">
            <v>0</v>
          </cell>
          <cell r="G162">
            <v>2</v>
          </cell>
          <cell r="H162">
            <v>1</v>
          </cell>
          <cell r="I162">
            <v>2</v>
          </cell>
          <cell r="J162">
            <v>1</v>
          </cell>
          <cell r="K162">
            <v>0</v>
          </cell>
          <cell r="L162">
            <v>0</v>
          </cell>
        </row>
        <row r="163">
          <cell r="A163" t="str">
            <v>07504910</v>
          </cell>
          <cell r="B163" t="str">
            <v>ОАО ИАПО (ИРКУТСКОЕ АВИАЦИОННОЕ ПРОИЗВОДСТВЕННОЕ ОБЬЕДИНЕНИЕ)</v>
          </cell>
          <cell r="C163">
            <v>0</v>
          </cell>
          <cell r="D163">
            <v>0</v>
          </cell>
          <cell r="E163">
            <v>0</v>
          </cell>
          <cell r="F163">
            <v>0</v>
          </cell>
          <cell r="G163">
            <v>0</v>
          </cell>
          <cell r="H163">
            <v>0</v>
          </cell>
          <cell r="I163">
            <v>0</v>
          </cell>
        </row>
        <row r="164">
          <cell r="A164" t="str">
            <v>07512140</v>
          </cell>
          <cell r="B164" t="str">
            <v>БАРНАУЛЬСКИЙ СТАНКОСТРОИТЕЛЬНЫЙ ЗАВОД АО</v>
          </cell>
          <cell r="C164">
            <v>40</v>
          </cell>
          <cell r="D164">
            <v>0</v>
          </cell>
          <cell r="E164">
            <v>40</v>
          </cell>
          <cell r="F164">
            <v>40</v>
          </cell>
          <cell r="G164">
            <v>0</v>
          </cell>
          <cell r="H164">
            <v>0</v>
          </cell>
        </row>
        <row r="165">
          <cell r="A165" t="str">
            <v>07513234</v>
          </cell>
          <cell r="B165" t="str">
            <v>ГОСУДАРСТВЕННЫЙ ОБУХОВСКИЙ ЗАВОД</v>
          </cell>
          <cell r="C165">
            <v>20</v>
          </cell>
          <cell r="D165">
            <v>12</v>
          </cell>
          <cell r="E165">
            <v>12</v>
          </cell>
          <cell r="F165">
            <v>21</v>
          </cell>
          <cell r="G165">
            <v>0</v>
          </cell>
          <cell r="H165">
            <v>17</v>
          </cell>
        </row>
        <row r="166">
          <cell r="A166" t="str">
            <v>07513317</v>
          </cell>
          <cell r="B166" t="str">
            <v>ЗАО "САЗ"</v>
          </cell>
          <cell r="C166">
            <v>8</v>
          </cell>
          <cell r="D166">
            <v>0</v>
          </cell>
          <cell r="E166">
            <v>0</v>
          </cell>
          <cell r="F166">
            <v>8</v>
          </cell>
          <cell r="G166">
            <v>0</v>
          </cell>
          <cell r="H166">
            <v>0</v>
          </cell>
          <cell r="I166">
            <v>0</v>
          </cell>
          <cell r="J166">
            <v>8</v>
          </cell>
          <cell r="K166">
            <v>0</v>
          </cell>
          <cell r="L166">
            <v>0</v>
          </cell>
        </row>
        <row r="167">
          <cell r="A167" t="str">
            <v>07514311</v>
          </cell>
          <cell r="B167" t="str">
            <v>АО "БЕЛОКАЛИТВИНСКОЕ МЕТАЛЛУРГИЧЕСКОЕ ПРОИЗВОДСТВЕННОЕ ОБЪЕДИНЕНИЕ"</v>
          </cell>
          <cell r="C167">
            <v>0</v>
          </cell>
          <cell r="D167">
            <v>0</v>
          </cell>
          <cell r="E167">
            <v>0</v>
          </cell>
          <cell r="F167">
            <v>0</v>
          </cell>
        </row>
        <row r="168">
          <cell r="A168" t="str">
            <v>07514512</v>
          </cell>
          <cell r="B168" t="str">
            <v>АООТ "РЫБИНСКИЕ МОТОРЫ"</v>
          </cell>
          <cell r="C168">
            <v>0</v>
          </cell>
          <cell r="D168">
            <v>0</v>
          </cell>
          <cell r="E168">
            <v>0</v>
          </cell>
          <cell r="F168">
            <v>0</v>
          </cell>
          <cell r="G168">
            <v>0</v>
          </cell>
          <cell r="H168">
            <v>0</v>
          </cell>
          <cell r="I168">
            <v>0</v>
          </cell>
          <cell r="J168">
            <v>0</v>
          </cell>
          <cell r="K168">
            <v>0</v>
          </cell>
          <cell r="L168">
            <v>0</v>
          </cell>
        </row>
        <row r="169">
          <cell r="A169" t="str">
            <v>07516103</v>
          </cell>
          <cell r="B169" t="str">
            <v>ГПО "СИБПРИБОРМАШ"</v>
          </cell>
          <cell r="C169">
            <v>10</v>
          </cell>
          <cell r="D169">
            <v>4</v>
          </cell>
          <cell r="E169">
            <v>10</v>
          </cell>
          <cell r="F169">
            <v>10</v>
          </cell>
          <cell r="G169">
            <v>0</v>
          </cell>
          <cell r="H169">
            <v>0</v>
          </cell>
          <cell r="I169">
            <v>4</v>
          </cell>
        </row>
        <row r="170">
          <cell r="A170" t="str">
            <v>07516250</v>
          </cell>
          <cell r="B170" t="str">
            <v>ЦНИИ КМ "ПРОМЕТЕЙ"</v>
          </cell>
          <cell r="C170">
            <v>20</v>
          </cell>
          <cell r="D170">
            <v>12</v>
          </cell>
          <cell r="E170">
            <v>12</v>
          </cell>
          <cell r="F170">
            <v>21</v>
          </cell>
          <cell r="G170">
            <v>0</v>
          </cell>
          <cell r="H170">
            <v>17</v>
          </cell>
          <cell r="I170">
            <v>9</v>
          </cell>
        </row>
        <row r="171">
          <cell r="A171" t="str">
            <v>07524700</v>
          </cell>
          <cell r="B171" t="str">
            <v>ВЗАО "ТЕХМАШЭКСПОРТ"</v>
          </cell>
          <cell r="C171">
            <v>0</v>
          </cell>
          <cell r="D171">
            <v>0</v>
          </cell>
          <cell r="E171">
            <v>0</v>
          </cell>
          <cell r="F171">
            <v>0</v>
          </cell>
          <cell r="G171">
            <v>0</v>
          </cell>
          <cell r="H171">
            <v>0</v>
          </cell>
          <cell r="I171">
            <v>0</v>
          </cell>
          <cell r="J171">
            <v>0</v>
          </cell>
          <cell r="K171">
            <v>0</v>
          </cell>
          <cell r="L171">
            <v>0</v>
          </cell>
        </row>
        <row r="172">
          <cell r="A172" t="str">
            <v>07530238</v>
          </cell>
          <cell r="B172" t="str">
            <v>АООТ РКК "ЭНЕРГИЯ"</v>
          </cell>
          <cell r="C172">
            <v>0</v>
          </cell>
          <cell r="D172">
            <v>41</v>
          </cell>
          <cell r="E172">
            <v>0</v>
          </cell>
          <cell r="F172">
            <v>0</v>
          </cell>
          <cell r="G172">
            <v>0</v>
          </cell>
          <cell r="H172">
            <v>0</v>
          </cell>
          <cell r="I172">
            <v>0</v>
          </cell>
          <cell r="J172">
            <v>0</v>
          </cell>
          <cell r="K172">
            <v>41</v>
          </cell>
        </row>
        <row r="173">
          <cell r="A173" t="str">
            <v>07541414</v>
          </cell>
          <cell r="B173" t="str">
            <v>АО ОТ "ГИПРОНИИАВИАПРОМ"</v>
          </cell>
          <cell r="C173">
            <v>0</v>
          </cell>
          <cell r="D173">
            <v>0</v>
          </cell>
          <cell r="E173">
            <v>0</v>
          </cell>
          <cell r="F173">
            <v>0</v>
          </cell>
          <cell r="G173">
            <v>0</v>
          </cell>
          <cell r="H173">
            <v>0</v>
          </cell>
          <cell r="I173">
            <v>0</v>
          </cell>
          <cell r="J173">
            <v>0</v>
          </cell>
          <cell r="K173">
            <v>0</v>
          </cell>
          <cell r="L173">
            <v>0</v>
          </cell>
        </row>
        <row r="174">
          <cell r="A174" t="str">
            <v>07543637</v>
          </cell>
          <cell r="B174" t="str">
            <v>ГХО "ГЛАВКОСМОС"</v>
          </cell>
          <cell r="C174">
            <v>10</v>
          </cell>
          <cell r="D174">
            <v>4</v>
          </cell>
          <cell r="E174">
            <v>0</v>
          </cell>
          <cell r="F174">
            <v>10</v>
          </cell>
          <cell r="G174">
            <v>4</v>
          </cell>
          <cell r="H174">
            <v>0</v>
          </cell>
          <cell r="I174">
            <v>4</v>
          </cell>
          <cell r="J174">
            <v>0</v>
          </cell>
        </row>
        <row r="175">
          <cell r="A175" t="str">
            <v>07544217</v>
          </cell>
          <cell r="B175" t="str">
            <v>КАЗ. ОПЫТНОЕ КОНСТРУКТОРСКОЕ БЮРО "СОЮЗ"</v>
          </cell>
          <cell r="C175">
            <v>9</v>
          </cell>
          <cell r="D175">
            <v>3</v>
          </cell>
          <cell r="E175">
            <v>9</v>
          </cell>
          <cell r="F175">
            <v>3</v>
          </cell>
          <cell r="G175">
            <v>0</v>
          </cell>
          <cell r="H175">
            <v>0</v>
          </cell>
          <cell r="I175">
            <v>9</v>
          </cell>
          <cell r="J175">
            <v>0</v>
          </cell>
          <cell r="K175">
            <v>3</v>
          </cell>
        </row>
        <row r="176">
          <cell r="A176" t="str">
            <v>07559704</v>
          </cell>
          <cell r="B176" t="str">
            <v>ГОСУДАРСТВЕННЫЙ ЛЕТНО-ИСПЫТАТЕЛЬНЫЙ ЦЕНТР</v>
          </cell>
          <cell r="C176">
            <v>0</v>
          </cell>
          <cell r="D176">
            <v>0</v>
          </cell>
          <cell r="E176">
            <v>0</v>
          </cell>
          <cell r="F176">
            <v>0</v>
          </cell>
        </row>
        <row r="177">
          <cell r="A177" t="str">
            <v>07565969</v>
          </cell>
          <cell r="B177" t="str">
            <v>АО " ВО "АВИАЭКСПОРТ"</v>
          </cell>
          <cell r="C177">
            <v>0</v>
          </cell>
          <cell r="D177">
            <v>0</v>
          </cell>
          <cell r="E177">
            <v>0</v>
          </cell>
          <cell r="F177">
            <v>0</v>
          </cell>
          <cell r="G177">
            <v>0</v>
          </cell>
          <cell r="H177">
            <v>0</v>
          </cell>
        </row>
        <row r="178">
          <cell r="A178" t="str">
            <v>07571160</v>
          </cell>
          <cell r="B178" t="str">
            <v>ОАО"АВИАЗАПЧАСТЬ"</v>
          </cell>
          <cell r="C178">
            <v>0</v>
          </cell>
          <cell r="D178">
            <v>0</v>
          </cell>
          <cell r="E178">
            <v>0</v>
          </cell>
          <cell r="F178">
            <v>0</v>
          </cell>
          <cell r="G178">
            <v>0</v>
          </cell>
          <cell r="H178">
            <v>0</v>
          </cell>
          <cell r="I178">
            <v>0</v>
          </cell>
          <cell r="J178">
            <v>0</v>
          </cell>
          <cell r="K178">
            <v>0</v>
          </cell>
          <cell r="L178">
            <v>1</v>
          </cell>
        </row>
        <row r="179">
          <cell r="A179" t="str">
            <v>07618418</v>
          </cell>
          <cell r="B179" t="str">
            <v>ЦС МТС 109 ССУ</v>
          </cell>
          <cell r="C179">
            <v>299</v>
          </cell>
          <cell r="D179">
            <v>79</v>
          </cell>
          <cell r="E179">
            <v>79</v>
          </cell>
          <cell r="F179">
            <v>0</v>
          </cell>
          <cell r="G179">
            <v>0</v>
          </cell>
          <cell r="H179">
            <v>0</v>
          </cell>
          <cell r="I179">
            <v>0</v>
          </cell>
          <cell r="J179">
            <v>79</v>
          </cell>
        </row>
        <row r="180">
          <cell r="A180" t="str">
            <v>07625714</v>
          </cell>
          <cell r="B180" t="str">
            <v>РУП</v>
          </cell>
          <cell r="C180">
            <v>28</v>
          </cell>
          <cell r="D180">
            <v>0</v>
          </cell>
          <cell r="E180">
            <v>0</v>
          </cell>
        </row>
        <row r="181">
          <cell r="A181" t="str">
            <v>07629735</v>
          </cell>
          <cell r="B181" t="str">
            <v>АО УПТК</v>
          </cell>
          <cell r="C181">
            <v>5</v>
          </cell>
          <cell r="D181">
            <v>18</v>
          </cell>
          <cell r="E181">
            <v>8</v>
          </cell>
          <cell r="F181">
            <v>18</v>
          </cell>
          <cell r="G181">
            <v>8</v>
          </cell>
          <cell r="H181">
            <v>8</v>
          </cell>
          <cell r="I181">
            <v>0</v>
          </cell>
          <cell r="J181">
            <v>0</v>
          </cell>
        </row>
        <row r="182">
          <cell r="A182" t="str">
            <v>08556955</v>
          </cell>
          <cell r="B182" t="str">
            <v>ИТКП-11</v>
          </cell>
          <cell r="C182">
            <v>50</v>
          </cell>
          <cell r="D182">
            <v>3</v>
          </cell>
          <cell r="E182">
            <v>50</v>
          </cell>
          <cell r="F182">
            <v>40</v>
          </cell>
          <cell r="G182">
            <v>3</v>
          </cell>
          <cell r="H182">
            <v>3</v>
          </cell>
          <cell r="I182">
            <v>40</v>
          </cell>
          <cell r="J182">
            <v>3</v>
          </cell>
          <cell r="K182">
            <v>3</v>
          </cell>
          <cell r="L182">
            <v>40</v>
          </cell>
        </row>
        <row r="183">
          <cell r="A183" t="str">
            <v>08620015</v>
          </cell>
          <cell r="B183" t="str">
            <v>АООТ МПК"УРАЛПРОММОНТАЖ"</v>
          </cell>
          <cell r="C183">
            <v>375</v>
          </cell>
          <cell r="D183">
            <v>473</v>
          </cell>
          <cell r="E183">
            <v>375</v>
          </cell>
          <cell r="F183">
            <v>473</v>
          </cell>
          <cell r="G183">
            <v>0</v>
          </cell>
          <cell r="H183">
            <v>0</v>
          </cell>
          <cell r="I183">
            <v>0</v>
          </cell>
          <cell r="J183">
            <v>0</v>
          </cell>
          <cell r="K183">
            <v>375</v>
          </cell>
          <cell r="L183">
            <v>473</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39</v>
          </cell>
          <cell r="D185">
            <v>39</v>
          </cell>
          <cell r="E185">
            <v>9</v>
          </cell>
          <cell r="F185">
            <v>0</v>
          </cell>
          <cell r="G185">
            <v>192</v>
          </cell>
          <cell r="H185">
            <v>9</v>
          </cell>
          <cell r="I185">
            <v>98</v>
          </cell>
          <cell r="J185">
            <v>98</v>
          </cell>
          <cell r="K185">
            <v>192</v>
          </cell>
          <cell r="L185">
            <v>86</v>
          </cell>
        </row>
        <row r="186">
          <cell r="A186" t="str">
            <v>08624579</v>
          </cell>
          <cell r="B186" t="str">
            <v>ГП "ОКБ МАШИНОСТРОЕНИЯ"</v>
          </cell>
          <cell r="C186">
            <v>7</v>
          </cell>
          <cell r="D186">
            <v>0</v>
          </cell>
          <cell r="E186">
            <v>0</v>
          </cell>
          <cell r="F186">
            <v>0</v>
          </cell>
          <cell r="G186">
            <v>0</v>
          </cell>
          <cell r="H186">
            <v>0</v>
          </cell>
        </row>
        <row r="187">
          <cell r="A187" t="str">
            <v>08626259</v>
          </cell>
          <cell r="B187" t="str">
            <v>ИНСТИТУТ ТЕОРЕТИЧЕСКОЙ И ЭКСПЕРИМЕНТАЛЬНОЙ ФИЗИКИ</v>
          </cell>
          <cell r="C187">
            <v>0</v>
          </cell>
          <cell r="D187">
            <v>0</v>
          </cell>
          <cell r="E187">
            <v>0</v>
          </cell>
          <cell r="F187">
            <v>0</v>
          </cell>
          <cell r="G187">
            <v>0</v>
          </cell>
          <cell r="H187">
            <v>0</v>
          </cell>
          <cell r="I187">
            <v>0</v>
          </cell>
          <cell r="J187">
            <v>0</v>
          </cell>
          <cell r="K187">
            <v>0</v>
          </cell>
          <cell r="L187">
            <v>1</v>
          </cell>
        </row>
        <row r="188">
          <cell r="A188" t="str">
            <v>08626288</v>
          </cell>
          <cell r="B188" t="str">
            <v>ИНСТИТУТ ФИЗИКИ ВЫСОКИХ ЭНЕРГИЙ</v>
          </cell>
          <cell r="C188">
            <v>58</v>
          </cell>
          <cell r="D188">
            <v>79</v>
          </cell>
          <cell r="E188">
            <v>79</v>
          </cell>
          <cell r="F188">
            <v>0</v>
          </cell>
          <cell r="G188">
            <v>0</v>
          </cell>
          <cell r="H188">
            <v>0</v>
          </cell>
          <cell r="I188">
            <v>0</v>
          </cell>
          <cell r="J188">
            <v>79</v>
          </cell>
        </row>
        <row r="189">
          <cell r="A189" t="str">
            <v>08626319</v>
          </cell>
          <cell r="B189" t="str">
            <v>ОБЪЕДИНЕННЫЙ ИНСТИТУТ ЯДЕРНЫХ ИССЛЕДОВАНИЙ</v>
          </cell>
          <cell r="C189">
            <v>0</v>
          </cell>
          <cell r="D189">
            <v>0</v>
          </cell>
          <cell r="E189">
            <v>0</v>
          </cell>
          <cell r="F189">
            <v>0</v>
          </cell>
          <cell r="G189">
            <v>0</v>
          </cell>
          <cell r="H189">
            <v>0</v>
          </cell>
          <cell r="I189">
            <v>0</v>
          </cell>
          <cell r="J189">
            <v>0</v>
          </cell>
        </row>
        <row r="190">
          <cell r="A190" t="str">
            <v>08844200</v>
          </cell>
          <cell r="B190" t="str">
            <v>ЗАКРЫТОЕ АКЦИОНЕРНОЕ ОБЩЕСТВО МЕТАЛЛУРГИЧЕСКИЙ ЗАВОД "ПЕТРОСТАЛЬ"</v>
          </cell>
          <cell r="C190">
            <v>28</v>
          </cell>
          <cell r="D190">
            <v>44</v>
          </cell>
          <cell r="E190">
            <v>44</v>
          </cell>
        </row>
        <row r="191">
          <cell r="A191" t="str">
            <v>08845300</v>
          </cell>
          <cell r="B191" t="str">
            <v>ЗАО"ЗАВОД"КИРОВ-ЭНЕРГОМАШ" ХРП"АТОМЭНЕРГО"</v>
          </cell>
          <cell r="C191">
            <v>5</v>
          </cell>
          <cell r="D191">
            <v>18</v>
          </cell>
          <cell r="E191">
            <v>8</v>
          </cell>
          <cell r="F191">
            <v>18</v>
          </cell>
          <cell r="G191">
            <v>8</v>
          </cell>
          <cell r="H191">
            <v>8</v>
          </cell>
          <cell r="I191">
            <v>0</v>
          </cell>
        </row>
        <row r="192">
          <cell r="A192" t="str">
            <v>08889473</v>
          </cell>
          <cell r="B192" t="str">
            <v>"УПТК-УС N 3"ПО ПОРУЧ.ООО "СФЕРА И К"</v>
          </cell>
          <cell r="C192">
            <v>50</v>
          </cell>
          <cell r="D192">
            <v>8</v>
          </cell>
          <cell r="E192">
            <v>50</v>
          </cell>
          <cell r="F192">
            <v>8</v>
          </cell>
          <cell r="G192">
            <v>40</v>
          </cell>
          <cell r="H192">
            <v>0</v>
          </cell>
          <cell r="I192">
            <v>0</v>
          </cell>
          <cell r="J192">
            <v>8</v>
          </cell>
          <cell r="K192">
            <v>0</v>
          </cell>
          <cell r="L192">
            <v>40</v>
          </cell>
        </row>
        <row r="193">
          <cell r="A193" t="str">
            <v>08891145</v>
          </cell>
          <cell r="B193" t="str">
            <v>УПТК УС-4</v>
          </cell>
          <cell r="C193">
            <v>36</v>
          </cell>
          <cell r="D193">
            <v>36</v>
          </cell>
          <cell r="E193">
            <v>375</v>
          </cell>
          <cell r="F193">
            <v>473</v>
          </cell>
          <cell r="G193">
            <v>120</v>
          </cell>
          <cell r="H193">
            <v>375</v>
          </cell>
          <cell r="I193">
            <v>473</v>
          </cell>
          <cell r="J193">
            <v>0</v>
          </cell>
          <cell r="K193">
            <v>375</v>
          </cell>
          <cell r="L193">
            <v>473</v>
          </cell>
        </row>
        <row r="194">
          <cell r="A194" t="str">
            <v>10001354</v>
          </cell>
          <cell r="B194" t="str">
            <v>ООО "СПИКА"</v>
          </cell>
          <cell r="C194">
            <v>0</v>
          </cell>
          <cell r="D194">
            <v>29</v>
          </cell>
          <cell r="E194">
            <v>76</v>
          </cell>
          <cell r="F194">
            <v>29</v>
          </cell>
          <cell r="G194">
            <v>76</v>
          </cell>
          <cell r="H194">
            <v>0</v>
          </cell>
          <cell r="I194">
            <v>0</v>
          </cell>
          <cell r="J194">
            <v>29</v>
          </cell>
          <cell r="K194">
            <v>0</v>
          </cell>
          <cell r="L194">
            <v>76</v>
          </cell>
        </row>
        <row r="195">
          <cell r="A195" t="str">
            <v>10042146</v>
          </cell>
          <cell r="B195" t="str">
            <v>"ВЫХОД",АООТ</v>
          </cell>
          <cell r="C195">
            <v>39</v>
          </cell>
          <cell r="D195">
            <v>39</v>
          </cell>
          <cell r="E195">
            <v>9</v>
          </cell>
          <cell r="F195">
            <v>180</v>
          </cell>
          <cell r="G195">
            <v>192</v>
          </cell>
          <cell r="H195">
            <v>9</v>
          </cell>
          <cell r="I195">
            <v>98</v>
          </cell>
          <cell r="J195">
            <v>98</v>
          </cell>
          <cell r="K195">
            <v>192</v>
          </cell>
          <cell r="L195">
            <v>86</v>
          </cell>
        </row>
        <row r="196">
          <cell r="A196" t="str">
            <v>10322495</v>
          </cell>
          <cell r="B196" t="str">
            <v>АКЦИОHЕРHОЕ ОБЩЕСТВО ЗАКРЫТОГО ТИПА"ДАЛЬГЕОТЕХHИКА"</v>
          </cell>
          <cell r="C196">
            <v>7</v>
          </cell>
          <cell r="D196">
            <v>0</v>
          </cell>
          <cell r="E196">
            <v>0</v>
          </cell>
          <cell r="F196">
            <v>0</v>
          </cell>
          <cell r="G196">
            <v>30</v>
          </cell>
          <cell r="H196">
            <v>0</v>
          </cell>
          <cell r="I196">
            <v>30</v>
          </cell>
          <cell r="J196">
            <v>0</v>
          </cell>
          <cell r="K196">
            <v>30</v>
          </cell>
        </row>
        <row r="197">
          <cell r="A197" t="str">
            <v>10391562</v>
          </cell>
          <cell r="B197" t="str">
            <v>ИНТЕК ПРОИЗВОДСТВ.-ВНЕДРЕНЧ. ФИРМА</v>
          </cell>
          <cell r="C197">
            <v>120</v>
          </cell>
          <cell r="D197">
            <v>0</v>
          </cell>
          <cell r="E197">
            <v>120</v>
          </cell>
          <cell r="F197">
            <v>120</v>
          </cell>
          <cell r="G197">
            <v>0</v>
          </cell>
          <cell r="H197">
            <v>0</v>
          </cell>
          <cell r="I197">
            <v>0</v>
          </cell>
          <cell r="J197">
            <v>0</v>
          </cell>
        </row>
        <row r="198">
          <cell r="A198" t="str">
            <v>10408736</v>
          </cell>
          <cell r="B198" t="str">
            <v>ПМК-7 ГАЗМОНТАЖ</v>
          </cell>
          <cell r="C198">
            <v>58</v>
          </cell>
          <cell r="D198">
            <v>2</v>
          </cell>
          <cell r="E198">
            <v>2</v>
          </cell>
          <cell r="F198">
            <v>0</v>
          </cell>
          <cell r="G198">
            <v>0</v>
          </cell>
          <cell r="H198">
            <v>0</v>
          </cell>
          <cell r="I198">
            <v>2</v>
          </cell>
        </row>
        <row r="199">
          <cell r="A199" t="str">
            <v>10501619</v>
          </cell>
          <cell r="B199" t="str">
            <v>АО "ПРОФИЛЬ-АКРАС"</v>
          </cell>
          <cell r="C199">
            <v>0</v>
          </cell>
          <cell r="D199">
            <v>305</v>
          </cell>
          <cell r="E199">
            <v>0</v>
          </cell>
          <cell r="F199">
            <v>305</v>
          </cell>
          <cell r="G199">
            <v>0</v>
          </cell>
          <cell r="H199">
            <v>0</v>
          </cell>
          <cell r="I199">
            <v>0</v>
          </cell>
          <cell r="J199">
            <v>0</v>
          </cell>
          <cell r="K199">
            <v>305</v>
          </cell>
        </row>
        <row r="200">
          <cell r="A200" t="str">
            <v>10518531</v>
          </cell>
          <cell r="B200" t="str">
            <v>АССОЦИАЦИЯ ВНЕШНЕЭКОНОМИЧЕСКОЙ ДЕЯТЕЛЬНОСТИ"БАМ-АКТИВ"</v>
          </cell>
          <cell r="C200">
            <v>40</v>
          </cell>
          <cell r="D200">
            <v>44</v>
          </cell>
          <cell r="E200">
            <v>44</v>
          </cell>
        </row>
        <row r="201">
          <cell r="A201" t="str">
            <v>10593716</v>
          </cell>
          <cell r="B201" t="str">
            <v>ООО "ЮГСТРОЙКОМПЛЕКТ"</v>
          </cell>
          <cell r="C201">
            <v>8</v>
          </cell>
          <cell r="D201">
            <v>8</v>
          </cell>
          <cell r="E201">
            <v>0</v>
          </cell>
          <cell r="F201">
            <v>0</v>
          </cell>
          <cell r="G201">
            <v>0</v>
          </cell>
          <cell r="H201">
            <v>0</v>
          </cell>
          <cell r="I201">
            <v>0</v>
          </cell>
        </row>
        <row r="202">
          <cell r="A202" t="str">
            <v>10656014</v>
          </cell>
          <cell r="B202" t="str">
            <v>ТОО ФИРМА "НИРТ"</v>
          </cell>
          <cell r="C202">
            <v>0</v>
          </cell>
          <cell r="D202">
            <v>8</v>
          </cell>
          <cell r="E202">
            <v>0</v>
          </cell>
          <cell r="F202">
            <v>0</v>
          </cell>
          <cell r="G202">
            <v>0</v>
          </cell>
          <cell r="H202">
            <v>0</v>
          </cell>
          <cell r="I202">
            <v>0</v>
          </cell>
          <cell r="J202">
            <v>8</v>
          </cell>
        </row>
        <row r="203">
          <cell r="A203" t="str">
            <v>10765979</v>
          </cell>
          <cell r="B203" t="str">
            <v>ТОО "БАЛТХОЛОД"</v>
          </cell>
          <cell r="C203">
            <v>1</v>
          </cell>
          <cell r="D203">
            <v>1</v>
          </cell>
          <cell r="E203">
            <v>120</v>
          </cell>
          <cell r="F203">
            <v>0</v>
          </cell>
          <cell r="G203">
            <v>120</v>
          </cell>
        </row>
        <row r="204">
          <cell r="A204" t="str">
            <v>10780447</v>
          </cell>
          <cell r="B204" t="str">
            <v>"РАДУГА" - АКЦИОНЕРНОЕ ОБЩЕСТВО ОТКРЫТОГО ТИПА</v>
          </cell>
          <cell r="C204">
            <v>6</v>
          </cell>
          <cell r="D204">
            <v>6</v>
          </cell>
          <cell r="E204">
            <v>76</v>
          </cell>
          <cell r="F204">
            <v>29</v>
          </cell>
          <cell r="G204">
            <v>76</v>
          </cell>
          <cell r="H204">
            <v>0</v>
          </cell>
          <cell r="I204">
            <v>0</v>
          </cell>
          <cell r="J204">
            <v>29</v>
          </cell>
          <cell r="K204">
            <v>0</v>
          </cell>
          <cell r="L204">
            <v>76</v>
          </cell>
        </row>
        <row r="205">
          <cell r="A205" t="str">
            <v>10853442</v>
          </cell>
          <cell r="B205" t="str">
            <v>ТОО "АЛЬЦИФОР"</v>
          </cell>
          <cell r="C205">
            <v>90</v>
          </cell>
          <cell r="D205">
            <v>180</v>
          </cell>
          <cell r="E205">
            <v>180</v>
          </cell>
          <cell r="F205">
            <v>180</v>
          </cell>
        </row>
        <row r="206">
          <cell r="A206" t="str">
            <v>11020454</v>
          </cell>
          <cell r="B206" t="str">
            <v>ООО "СПОРТ"</v>
          </cell>
          <cell r="C206">
            <v>60</v>
          </cell>
          <cell r="D206">
            <v>100</v>
          </cell>
          <cell r="E206">
            <v>30</v>
          </cell>
          <cell r="F206">
            <v>60</v>
          </cell>
          <cell r="G206">
            <v>100</v>
          </cell>
          <cell r="H206">
            <v>100</v>
          </cell>
          <cell r="I206">
            <v>0</v>
          </cell>
          <cell r="J206">
            <v>0</v>
          </cell>
          <cell r="K206">
            <v>30</v>
          </cell>
        </row>
        <row r="207">
          <cell r="A207" t="str">
            <v>11058439</v>
          </cell>
          <cell r="B207" t="str">
            <v>ЛПДС "КОЛЕСНИКОВО",ПОС.НЕФТЯНИК</v>
          </cell>
          <cell r="C207">
            <v>120</v>
          </cell>
          <cell r="D207">
            <v>6</v>
          </cell>
          <cell r="E207">
            <v>120</v>
          </cell>
          <cell r="F207">
            <v>120</v>
          </cell>
          <cell r="G207">
            <v>0</v>
          </cell>
          <cell r="H207">
            <v>0</v>
          </cell>
          <cell r="I207">
            <v>0</v>
          </cell>
          <cell r="J207">
            <v>6</v>
          </cell>
        </row>
        <row r="208">
          <cell r="A208" t="str">
            <v>11117877</v>
          </cell>
          <cell r="B208" t="str">
            <v>ДОЧЕРНЕЕ ЗАО"СГЕМ-КОМПЛЕКТ"</v>
          </cell>
          <cell r="C208">
            <v>4</v>
          </cell>
          <cell r="D208">
            <v>2</v>
          </cell>
          <cell r="E208">
            <v>4</v>
          </cell>
          <cell r="F208">
            <v>4</v>
          </cell>
          <cell r="G208">
            <v>0</v>
          </cell>
          <cell r="H208">
            <v>0</v>
          </cell>
          <cell r="I208">
            <v>2</v>
          </cell>
        </row>
        <row r="209">
          <cell r="A209" t="str">
            <v>11121698</v>
          </cell>
          <cell r="B209" t="str">
            <v>МАЛОЕ ГОСУДАРСТВЕННОЕ НАУЧНО-ПРОИЗВОДСТВЕННОЕ ПРЕДПРИЯТИЕ "ЛАЗЕРНЫЕ СИСТЕМЫ"</v>
          </cell>
          <cell r="C209">
            <v>0</v>
          </cell>
          <cell r="D209">
            <v>305</v>
          </cell>
          <cell r="E209">
            <v>0</v>
          </cell>
          <cell r="F209">
            <v>305</v>
          </cell>
          <cell r="G209">
            <v>0</v>
          </cell>
          <cell r="H209">
            <v>0</v>
          </cell>
          <cell r="I209">
            <v>0</v>
          </cell>
          <cell r="J209">
            <v>0</v>
          </cell>
          <cell r="K209">
            <v>305</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8</v>
          </cell>
          <cell r="D211">
            <v>8</v>
          </cell>
          <cell r="E211">
            <v>0</v>
          </cell>
          <cell r="F211">
            <v>0</v>
          </cell>
          <cell r="G211">
            <v>0</v>
          </cell>
          <cell r="H211">
            <v>0</v>
          </cell>
          <cell r="I211">
            <v>0</v>
          </cell>
          <cell r="J211">
            <v>0</v>
          </cell>
          <cell r="K211">
            <v>0</v>
          </cell>
        </row>
        <row r="212">
          <cell r="A212" t="str">
            <v>11137251</v>
          </cell>
          <cell r="B212" t="str">
            <v>АО "ИНТЕК"</v>
          </cell>
          <cell r="C212">
            <v>0</v>
          </cell>
          <cell r="D212">
            <v>0</v>
          </cell>
          <cell r="E212">
            <v>0</v>
          </cell>
          <cell r="F212">
            <v>0</v>
          </cell>
          <cell r="G212">
            <v>0</v>
          </cell>
          <cell r="H212">
            <v>0</v>
          </cell>
          <cell r="I212">
            <v>0</v>
          </cell>
          <cell r="J212">
            <v>0</v>
          </cell>
          <cell r="K212">
            <v>0</v>
          </cell>
          <cell r="L212">
            <v>0</v>
          </cell>
        </row>
        <row r="213">
          <cell r="A213" t="str">
            <v>11160505</v>
          </cell>
          <cell r="B213" t="str">
            <v>НПФ"ГТ ИНСПЕКТ"</v>
          </cell>
          <cell r="C213">
            <v>1</v>
          </cell>
          <cell r="D213">
            <v>1</v>
          </cell>
          <cell r="E213">
            <v>0</v>
          </cell>
          <cell r="F213">
            <v>0</v>
          </cell>
          <cell r="G213">
            <v>0</v>
          </cell>
          <cell r="H213">
            <v>0</v>
          </cell>
          <cell r="I213">
            <v>0</v>
          </cell>
          <cell r="J213">
            <v>0</v>
          </cell>
          <cell r="K213">
            <v>0</v>
          </cell>
        </row>
        <row r="214">
          <cell r="A214" t="str">
            <v>11233753</v>
          </cell>
          <cell r="B214" t="str">
            <v>АООТ "АССОЦИЦИЯ МОНТАЖАВТОМАТИКА"</v>
          </cell>
          <cell r="C214">
            <v>10</v>
          </cell>
          <cell r="D214">
            <v>6</v>
          </cell>
          <cell r="E214">
            <v>10</v>
          </cell>
        </row>
        <row r="215">
          <cell r="A215" t="str">
            <v>11287772</v>
          </cell>
          <cell r="B215" t="str">
            <v>ЗАО "ТРУБОИМПЭКС"</v>
          </cell>
          <cell r="C215">
            <v>90</v>
          </cell>
          <cell r="D215">
            <v>39</v>
          </cell>
          <cell r="E215">
            <v>39</v>
          </cell>
          <cell r="F215">
            <v>0</v>
          </cell>
          <cell r="G215">
            <v>0</v>
          </cell>
          <cell r="H215">
            <v>0</v>
          </cell>
          <cell r="I215">
            <v>39</v>
          </cell>
        </row>
        <row r="216">
          <cell r="A216" t="str">
            <v>11331208</v>
          </cell>
          <cell r="B216" t="str">
            <v>ЗАО ПКФ "АЛЬКОРД"</v>
          </cell>
          <cell r="C216">
            <v>0</v>
          </cell>
          <cell r="D216">
            <v>100</v>
          </cell>
          <cell r="E216">
            <v>0</v>
          </cell>
          <cell r="F216">
            <v>0</v>
          </cell>
          <cell r="G216">
            <v>0</v>
          </cell>
          <cell r="H216">
            <v>100</v>
          </cell>
        </row>
        <row r="217">
          <cell r="A217" t="str">
            <v>11383984</v>
          </cell>
          <cell r="B217" t="str">
            <v>ООО "НАУЧНО-ТЕХНИЧЕСКОЕ ПРЕДПРЯТИЕ ЗАРЯ-РНЦ КИ"</v>
          </cell>
          <cell r="C217">
            <v>0</v>
          </cell>
          <cell r="D217">
            <v>0</v>
          </cell>
          <cell r="E217">
            <v>6</v>
          </cell>
          <cell r="F217">
            <v>0</v>
          </cell>
          <cell r="G217">
            <v>0</v>
          </cell>
          <cell r="H217">
            <v>0</v>
          </cell>
          <cell r="I217">
            <v>0</v>
          </cell>
          <cell r="J217">
            <v>6</v>
          </cell>
        </row>
        <row r="218">
          <cell r="A218" t="str">
            <v>11396834</v>
          </cell>
          <cell r="B218" t="str">
            <v>ТОО СП "СПЕКТРАП"</v>
          </cell>
          <cell r="C218">
            <v>0</v>
          </cell>
          <cell r="D218">
            <v>0</v>
          </cell>
          <cell r="E218">
            <v>0</v>
          </cell>
          <cell r="F218">
            <v>0</v>
          </cell>
        </row>
        <row r="219">
          <cell r="A219" t="str">
            <v>11455577</v>
          </cell>
          <cell r="B219" t="str">
            <v>ЗАО НПФ "ТЕХНОСЕРВИС"</v>
          </cell>
          <cell r="C219">
            <v>0</v>
          </cell>
          <cell r="D219">
            <v>13</v>
          </cell>
          <cell r="E219">
            <v>0</v>
          </cell>
          <cell r="F219">
            <v>13</v>
          </cell>
          <cell r="G219">
            <v>0</v>
          </cell>
          <cell r="H219">
            <v>0</v>
          </cell>
          <cell r="I219">
            <v>0</v>
          </cell>
          <cell r="J219">
            <v>13</v>
          </cell>
        </row>
        <row r="220">
          <cell r="A220" t="str">
            <v>11642983</v>
          </cell>
          <cell r="B220" t="str">
            <v>АОЗТ "ТРУБОМАРКЕТ"</v>
          </cell>
          <cell r="C220">
            <v>0</v>
          </cell>
          <cell r="D220">
            <v>899</v>
          </cell>
          <cell r="E220">
            <v>49</v>
          </cell>
          <cell r="F220">
            <v>49</v>
          </cell>
          <cell r="G220">
            <v>0</v>
          </cell>
          <cell r="H220">
            <v>0</v>
          </cell>
          <cell r="I220">
            <v>0</v>
          </cell>
          <cell r="J220">
            <v>0</v>
          </cell>
          <cell r="K220">
            <v>0</v>
          </cell>
          <cell r="L220">
            <v>49</v>
          </cell>
        </row>
        <row r="221">
          <cell r="A221" t="str">
            <v>11700054</v>
          </cell>
          <cell r="B221" t="str">
            <v>СП ТОО " ЮНИК ЭЙР СЕРВИС "</v>
          </cell>
          <cell r="C221">
            <v>0</v>
          </cell>
          <cell r="D221">
            <v>0</v>
          </cell>
          <cell r="E221">
            <v>0</v>
          </cell>
          <cell r="F221">
            <v>0</v>
          </cell>
          <cell r="G221">
            <v>0</v>
          </cell>
          <cell r="H221">
            <v>0</v>
          </cell>
          <cell r="I221">
            <v>0</v>
          </cell>
          <cell r="J221">
            <v>0</v>
          </cell>
          <cell r="K221">
            <v>0</v>
          </cell>
        </row>
        <row r="222">
          <cell r="A222" t="str">
            <v>11829256</v>
          </cell>
          <cell r="B222" t="str">
            <v>ТОО КОМПАНИЯ "НЬЮИСТ"</v>
          </cell>
          <cell r="C222">
            <v>50</v>
          </cell>
          <cell r="D222">
            <v>0</v>
          </cell>
          <cell r="E222">
            <v>50</v>
          </cell>
          <cell r="F222">
            <v>0</v>
          </cell>
          <cell r="G222">
            <v>0</v>
          </cell>
          <cell r="H222">
            <v>50</v>
          </cell>
          <cell r="I222">
            <v>0</v>
          </cell>
          <cell r="J222">
            <v>0</v>
          </cell>
          <cell r="K222">
            <v>0</v>
          </cell>
          <cell r="L222">
            <v>0</v>
          </cell>
        </row>
        <row r="223">
          <cell r="A223" t="str">
            <v>11865306</v>
          </cell>
          <cell r="B223" t="str">
            <v>ТОО "НОВЫЕ ТЕХНОЛОГИИ"</v>
          </cell>
          <cell r="C223">
            <v>5</v>
          </cell>
          <cell r="D223">
            <v>0</v>
          </cell>
          <cell r="E223">
            <v>5</v>
          </cell>
          <cell r="F223">
            <v>5</v>
          </cell>
          <cell r="G223">
            <v>0</v>
          </cell>
          <cell r="H223">
            <v>0</v>
          </cell>
          <cell r="I223">
            <v>0</v>
          </cell>
          <cell r="J223">
            <v>0</v>
          </cell>
          <cell r="K223">
            <v>0</v>
          </cell>
          <cell r="L223">
            <v>0</v>
          </cell>
        </row>
        <row r="224">
          <cell r="A224" t="str">
            <v>11882486</v>
          </cell>
          <cell r="B224" t="str">
            <v>ОАО "ОМСКМЕТАЛЛООПТТОРГ"</v>
          </cell>
          <cell r="C224">
            <v>0</v>
          </cell>
          <cell r="D224">
            <v>1</v>
          </cell>
          <cell r="E224">
            <v>0</v>
          </cell>
          <cell r="F224">
            <v>1</v>
          </cell>
          <cell r="G224">
            <v>0</v>
          </cell>
          <cell r="H224">
            <v>0</v>
          </cell>
          <cell r="I224">
            <v>0</v>
          </cell>
          <cell r="J224">
            <v>0</v>
          </cell>
          <cell r="K224">
            <v>0</v>
          </cell>
          <cell r="L224">
            <v>1</v>
          </cell>
        </row>
        <row r="225">
          <cell r="A225" t="str">
            <v>11927289</v>
          </cell>
          <cell r="B225" t="str">
            <v>АКЦИОНЕРНОЕ ОБЩЕСТВО ОТКРЫТОГО ТИПА "ОРЕНБУРГСТРОЙКОМПЛЕКТ"</v>
          </cell>
          <cell r="C225">
            <v>10</v>
          </cell>
          <cell r="D225">
            <v>1</v>
          </cell>
          <cell r="E225">
            <v>1</v>
          </cell>
          <cell r="F225">
            <v>0</v>
          </cell>
          <cell r="G225">
            <v>1</v>
          </cell>
        </row>
        <row r="226">
          <cell r="A226" t="str">
            <v>12021199</v>
          </cell>
          <cell r="B226" t="str">
            <v>АООТ "ПЕРМСТРОЙОПТТОРГ"</v>
          </cell>
          <cell r="C226">
            <v>49</v>
          </cell>
          <cell r="D226">
            <v>39</v>
          </cell>
          <cell r="E226">
            <v>49</v>
          </cell>
          <cell r="F226">
            <v>39</v>
          </cell>
          <cell r="G226">
            <v>0</v>
          </cell>
          <cell r="H226">
            <v>49</v>
          </cell>
          <cell r="I226">
            <v>39</v>
          </cell>
        </row>
        <row r="227">
          <cell r="A227" t="str">
            <v>12141734</v>
          </cell>
          <cell r="B227" t="str">
            <v>МГП"КОНТАКТ"</v>
          </cell>
          <cell r="C227">
            <v>6</v>
          </cell>
          <cell r="D227">
            <v>15</v>
          </cell>
          <cell r="E227">
            <v>100</v>
          </cell>
          <cell r="F227">
            <v>94</v>
          </cell>
          <cell r="G227">
            <v>60</v>
          </cell>
          <cell r="H227">
            <v>60</v>
          </cell>
          <cell r="I227">
            <v>60</v>
          </cell>
        </row>
        <row r="228">
          <cell r="A228" t="str">
            <v>12216656</v>
          </cell>
          <cell r="B228" t="str">
            <v>ДОРТЕХСЕРВИС</v>
          </cell>
          <cell r="C228">
            <v>0</v>
          </cell>
          <cell r="D228">
            <v>0</v>
          </cell>
          <cell r="E228">
            <v>0</v>
          </cell>
          <cell r="F228">
            <v>0</v>
          </cell>
          <cell r="G228">
            <v>0</v>
          </cell>
        </row>
        <row r="229">
          <cell r="A229" t="str">
            <v>12260901</v>
          </cell>
          <cell r="B229" t="str">
            <v>ТОО КОЛЛЕР</v>
          </cell>
          <cell r="C229">
            <v>12</v>
          </cell>
          <cell r="D229">
            <v>15</v>
          </cell>
          <cell r="E229">
            <v>15</v>
          </cell>
          <cell r="F229">
            <v>28</v>
          </cell>
        </row>
        <row r="230">
          <cell r="A230" t="str">
            <v>12267518</v>
          </cell>
          <cell r="B230" t="str">
            <v>"ПЕТРОСАХ" АОЗТ</v>
          </cell>
          <cell r="C230">
            <v>0</v>
          </cell>
          <cell r="D230">
            <v>0</v>
          </cell>
          <cell r="E230">
            <v>0</v>
          </cell>
          <cell r="F230">
            <v>13</v>
          </cell>
          <cell r="G230">
            <v>0</v>
          </cell>
          <cell r="H230">
            <v>58</v>
          </cell>
          <cell r="I230">
            <v>13</v>
          </cell>
          <cell r="J230">
            <v>13</v>
          </cell>
        </row>
        <row r="231">
          <cell r="A231" t="str">
            <v>12281990</v>
          </cell>
          <cell r="B231" t="str">
            <v>АООТ "УРАЛТРУБПРОМ"</v>
          </cell>
          <cell r="C231">
            <v>80</v>
          </cell>
          <cell r="D231">
            <v>80</v>
          </cell>
          <cell r="E231">
            <v>66</v>
          </cell>
          <cell r="F231">
            <v>84</v>
          </cell>
          <cell r="G231">
            <v>34</v>
          </cell>
          <cell r="H231">
            <v>224</v>
          </cell>
          <cell r="I231">
            <v>168</v>
          </cell>
          <cell r="J231">
            <v>39</v>
          </cell>
          <cell r="K231">
            <v>603</v>
          </cell>
          <cell r="L231">
            <v>44</v>
          </cell>
        </row>
        <row r="232">
          <cell r="A232" t="str">
            <v>12288294</v>
          </cell>
          <cell r="B232" t="str">
            <v>ТОО "АТРИУМ"</v>
          </cell>
          <cell r="C232">
            <v>56</v>
          </cell>
          <cell r="D232">
            <v>0</v>
          </cell>
          <cell r="E232">
            <v>56</v>
          </cell>
          <cell r="F232">
            <v>0</v>
          </cell>
          <cell r="G232">
            <v>0</v>
          </cell>
          <cell r="H232">
            <v>0</v>
          </cell>
          <cell r="I232">
            <v>0</v>
          </cell>
        </row>
        <row r="233">
          <cell r="A233" t="str">
            <v>12312199</v>
          </cell>
          <cell r="B233" t="str">
            <v>ВНЕДРЕНЧЕСКАЯ ФИРМА "ВИАМ-ЛТД"</v>
          </cell>
          <cell r="C233">
            <v>13</v>
          </cell>
          <cell r="D233">
            <v>50</v>
          </cell>
          <cell r="E233">
            <v>13</v>
          </cell>
          <cell r="F233">
            <v>50</v>
          </cell>
          <cell r="G233">
            <v>0</v>
          </cell>
          <cell r="H233">
            <v>50</v>
          </cell>
        </row>
        <row r="234">
          <cell r="A234" t="str">
            <v>12348791</v>
          </cell>
          <cell r="B234" t="str">
            <v>ТОО РПКФ "РЕМСТРОЙМОНТАЖДЕТАЛЬ"</v>
          </cell>
          <cell r="C234">
            <v>5</v>
          </cell>
          <cell r="D234">
            <v>55</v>
          </cell>
          <cell r="E234">
            <v>0</v>
          </cell>
          <cell r="F234">
            <v>5</v>
          </cell>
          <cell r="G234">
            <v>55</v>
          </cell>
          <cell r="H234">
            <v>0</v>
          </cell>
          <cell r="I234">
            <v>55</v>
          </cell>
          <cell r="J234">
            <v>0</v>
          </cell>
          <cell r="K234">
            <v>0</v>
          </cell>
          <cell r="L234">
            <v>0</v>
          </cell>
        </row>
        <row r="235">
          <cell r="A235" t="str">
            <v>12595984</v>
          </cell>
          <cell r="B235" t="str">
            <v>МАГН.ЦЕНТР СТРОИТЕЛЬНО-ОТДЕЛОЧНЫХ МАШИН</v>
          </cell>
          <cell r="C235">
            <v>60</v>
          </cell>
          <cell r="D235">
            <v>1</v>
          </cell>
          <cell r="E235">
            <v>1</v>
          </cell>
          <cell r="F235">
            <v>0</v>
          </cell>
          <cell r="G235">
            <v>0</v>
          </cell>
          <cell r="H235">
            <v>0</v>
          </cell>
          <cell r="I235">
            <v>0</v>
          </cell>
          <cell r="J235">
            <v>0</v>
          </cell>
          <cell r="K235">
            <v>0</v>
          </cell>
          <cell r="L235">
            <v>1</v>
          </cell>
        </row>
        <row r="236">
          <cell r="A236" t="str">
            <v>12610689</v>
          </cell>
          <cell r="B236" t="str">
            <v>ЧПАП "ПРОДМОНТАЖ"</v>
          </cell>
          <cell r="C236">
            <v>1</v>
          </cell>
          <cell r="D236">
            <v>77</v>
          </cell>
          <cell r="E236">
            <v>1</v>
          </cell>
          <cell r="F236">
            <v>77</v>
          </cell>
          <cell r="G236">
            <v>1</v>
          </cell>
          <cell r="H236">
            <v>0</v>
          </cell>
          <cell r="I236">
            <v>0</v>
          </cell>
          <cell r="J236">
            <v>0</v>
          </cell>
          <cell r="K236">
            <v>77</v>
          </cell>
        </row>
        <row r="237">
          <cell r="A237" t="str">
            <v>12617199</v>
          </cell>
          <cell r="B237" t="str">
            <v>КОРКИНСКИЙ З-Д "МЕТАЛЛИСТ"</v>
          </cell>
          <cell r="C237">
            <v>49</v>
          </cell>
          <cell r="D237">
            <v>40</v>
          </cell>
          <cell r="E237">
            <v>113</v>
          </cell>
          <cell r="F237">
            <v>49</v>
          </cell>
          <cell r="G237">
            <v>40</v>
          </cell>
          <cell r="H237">
            <v>49</v>
          </cell>
          <cell r="I237">
            <v>0</v>
          </cell>
          <cell r="J237">
            <v>0</v>
          </cell>
          <cell r="K237">
            <v>40</v>
          </cell>
          <cell r="L237">
            <v>113</v>
          </cell>
        </row>
        <row r="238">
          <cell r="A238" t="str">
            <v>12618320</v>
          </cell>
          <cell r="B238" t="str">
            <v>ТОВАРИЩЕСТВО С ОГРАНИЧЕННОЙ ОТВЕТСТВЕННОСТЬЮ "СТАРАТЕЛЬСКАЯ АРТЕЛЬ "</v>
          </cell>
          <cell r="C238">
            <v>6</v>
          </cell>
          <cell r="D238">
            <v>15</v>
          </cell>
          <cell r="E238">
            <v>100</v>
          </cell>
          <cell r="F238">
            <v>0</v>
          </cell>
          <cell r="G238">
            <v>60</v>
          </cell>
          <cell r="H238">
            <v>60</v>
          </cell>
          <cell r="I238">
            <v>60</v>
          </cell>
        </row>
        <row r="239">
          <cell r="A239" t="str">
            <v>12618751</v>
          </cell>
          <cell r="B239" t="str">
            <v>ТОО АРТЕЛЬ СТАРАТЕЛЕЙ "ДАУРИЯ "         674362,ЧИТИНСКАЯ ОБЛ,КАЛГАНСКИЙ РАЙОН</v>
          </cell>
          <cell r="C239">
            <v>3</v>
          </cell>
          <cell r="D239">
            <v>0</v>
          </cell>
          <cell r="E239">
            <v>0</v>
          </cell>
          <cell r="F239">
            <v>3</v>
          </cell>
          <cell r="G239">
            <v>0</v>
          </cell>
          <cell r="H239">
            <v>0</v>
          </cell>
          <cell r="I239">
            <v>0</v>
          </cell>
          <cell r="J239">
            <v>0</v>
          </cell>
          <cell r="K239">
            <v>0</v>
          </cell>
        </row>
        <row r="240">
          <cell r="A240" t="str">
            <v>12621718</v>
          </cell>
          <cell r="B240" t="str">
            <v>"МОЗАИКА" АКЦИОНЕРНОЕ ОБЩЕСТВО ЗАКРЫТОГО ТИПА</v>
          </cell>
          <cell r="C240">
            <v>8</v>
          </cell>
          <cell r="D240">
            <v>7</v>
          </cell>
          <cell r="E240">
            <v>7</v>
          </cell>
          <cell r="F240">
            <v>0</v>
          </cell>
          <cell r="G240">
            <v>0</v>
          </cell>
          <cell r="H240">
            <v>7</v>
          </cell>
        </row>
        <row r="241">
          <cell r="A241" t="str">
            <v>12775427</v>
          </cell>
          <cell r="B241" t="str">
            <v>РОССИЙСКОЕ ПРЕДСТАВИТЕЛЬСТВО "МОНГОЛРОСЦВЕТМЕТ"</v>
          </cell>
          <cell r="C241">
            <v>104</v>
          </cell>
          <cell r="D241">
            <v>290</v>
          </cell>
          <cell r="E241">
            <v>290</v>
          </cell>
          <cell r="F241">
            <v>146</v>
          </cell>
          <cell r="G241">
            <v>32</v>
          </cell>
          <cell r="H241">
            <v>74</v>
          </cell>
          <cell r="I241">
            <v>38</v>
          </cell>
          <cell r="J241">
            <v>62</v>
          </cell>
          <cell r="K241">
            <v>38</v>
          </cell>
          <cell r="L241">
            <v>58</v>
          </cell>
        </row>
        <row r="242">
          <cell r="A242" t="str">
            <v>12976640</v>
          </cell>
          <cell r="B242" t="str">
            <v>АООТ КНПП "ВЕРТОЛЕТЫ-МИ"</v>
          </cell>
          <cell r="C242">
            <v>0</v>
          </cell>
          <cell r="D242">
            <v>0</v>
          </cell>
          <cell r="E242">
            <v>0</v>
          </cell>
          <cell r="F242">
            <v>0</v>
          </cell>
          <cell r="G242">
            <v>0</v>
          </cell>
          <cell r="H242">
            <v>58</v>
          </cell>
          <cell r="I242">
            <v>0</v>
          </cell>
          <cell r="J242">
            <v>0</v>
          </cell>
        </row>
        <row r="243">
          <cell r="A243" t="str">
            <v>13022150</v>
          </cell>
          <cell r="B243" t="str">
            <v>ТОО"ВИАЗ",</v>
          </cell>
          <cell r="C243">
            <v>80</v>
          </cell>
          <cell r="D243">
            <v>80</v>
          </cell>
          <cell r="E243">
            <v>66</v>
          </cell>
          <cell r="F243">
            <v>84</v>
          </cell>
          <cell r="G243">
            <v>0</v>
          </cell>
          <cell r="H243">
            <v>224</v>
          </cell>
          <cell r="I243">
            <v>168</v>
          </cell>
          <cell r="J243">
            <v>39</v>
          </cell>
          <cell r="K243">
            <v>603</v>
          </cell>
          <cell r="L243">
            <v>44</v>
          </cell>
        </row>
        <row r="244">
          <cell r="A244" t="str">
            <v>13148842</v>
          </cell>
          <cell r="B244" t="str">
            <v>ТОО СП "УРАЛ-ЛИБЕРТИ"</v>
          </cell>
          <cell r="C244">
            <v>142</v>
          </cell>
          <cell r="D244">
            <v>37</v>
          </cell>
          <cell r="E244">
            <v>56</v>
          </cell>
          <cell r="F244">
            <v>119</v>
          </cell>
          <cell r="G244">
            <v>119</v>
          </cell>
        </row>
        <row r="245">
          <cell r="A245" t="str">
            <v>13151700</v>
          </cell>
          <cell r="B245" t="str">
            <v>АОЗТ "ГЕРКУЛЕС"</v>
          </cell>
          <cell r="C245">
            <v>149</v>
          </cell>
          <cell r="D245">
            <v>149</v>
          </cell>
          <cell r="E245">
            <v>13</v>
          </cell>
        </row>
        <row r="246">
          <cell r="A246" t="str">
            <v>13165731</v>
          </cell>
          <cell r="B246" t="str">
            <v>ЗАО "ОЙЛФИЛД СЕППОРТ СЕРВИСЕС"</v>
          </cell>
          <cell r="C246">
            <v>0</v>
          </cell>
          <cell r="D246">
            <v>0</v>
          </cell>
          <cell r="E246">
            <v>0</v>
          </cell>
          <cell r="F246">
            <v>0</v>
          </cell>
          <cell r="G246">
            <v>0</v>
          </cell>
          <cell r="H246">
            <v>0</v>
          </cell>
          <cell r="I246">
            <v>0</v>
          </cell>
        </row>
        <row r="247">
          <cell r="A247" t="str">
            <v>13182184</v>
          </cell>
          <cell r="B247" t="str">
            <v>ТФД "БРОК-ИНВЕСТ-СЕРВИС" 121069,МОСКВА,</v>
          </cell>
          <cell r="C247">
            <v>60</v>
          </cell>
          <cell r="D247">
            <v>20</v>
          </cell>
          <cell r="E247">
            <v>128</v>
          </cell>
          <cell r="F247">
            <v>20</v>
          </cell>
          <cell r="G247">
            <v>128</v>
          </cell>
          <cell r="H247">
            <v>0</v>
          </cell>
          <cell r="I247">
            <v>0</v>
          </cell>
          <cell r="J247">
            <v>20</v>
          </cell>
          <cell r="K247">
            <v>0</v>
          </cell>
          <cell r="L247">
            <v>128</v>
          </cell>
        </row>
        <row r="248">
          <cell r="A248" t="str">
            <v>16313480</v>
          </cell>
          <cell r="B248" t="str">
            <v>ЗАО "ОБЩЕСТВО МЕЖДУНАРОДНОЙ ТОРГОВЛИ "МЕРКОМ"</v>
          </cell>
          <cell r="C248">
            <v>0</v>
          </cell>
          <cell r="D248">
            <v>77</v>
          </cell>
          <cell r="E248">
            <v>77</v>
          </cell>
          <cell r="F248">
            <v>0</v>
          </cell>
          <cell r="G248">
            <v>0</v>
          </cell>
          <cell r="H248">
            <v>0</v>
          </cell>
          <cell r="I248">
            <v>0</v>
          </cell>
          <cell r="J248">
            <v>0</v>
          </cell>
          <cell r="K248">
            <v>77</v>
          </cell>
        </row>
        <row r="249">
          <cell r="A249" t="str">
            <v>16412147</v>
          </cell>
          <cell r="B249" t="str">
            <v>ТОО ПКФ " ПОЛИМЕРИНВЕСТ"</v>
          </cell>
          <cell r="C249">
            <v>2</v>
          </cell>
          <cell r="D249">
            <v>2</v>
          </cell>
          <cell r="E249">
            <v>113</v>
          </cell>
          <cell r="F249">
            <v>2</v>
          </cell>
          <cell r="G249">
            <v>2</v>
          </cell>
          <cell r="H249">
            <v>2</v>
          </cell>
          <cell r="I249">
            <v>0</v>
          </cell>
          <cell r="J249">
            <v>0</v>
          </cell>
          <cell r="K249">
            <v>2</v>
          </cell>
          <cell r="L249">
            <v>113</v>
          </cell>
        </row>
        <row r="250">
          <cell r="A250" t="str">
            <v>16620986</v>
          </cell>
          <cell r="B250" t="str">
            <v>ЗАО ТД "УРАЛМАШ И ПАРТНЕРЫ"                                                 0665</v>
          </cell>
          <cell r="C250">
            <v>0</v>
          </cell>
          <cell r="D250">
            <v>0</v>
          </cell>
          <cell r="E250">
            <v>0</v>
          </cell>
          <cell r="F250">
            <v>0</v>
          </cell>
          <cell r="G250">
            <v>0</v>
          </cell>
          <cell r="H250">
            <v>0</v>
          </cell>
          <cell r="I250">
            <v>0</v>
          </cell>
          <cell r="J250">
            <v>0</v>
          </cell>
          <cell r="K250">
            <v>0</v>
          </cell>
        </row>
        <row r="251">
          <cell r="A251" t="str">
            <v>16767063</v>
          </cell>
          <cell r="B251" t="str">
            <v>ТОО"УРАЛАГРОСЕРВИС"</v>
          </cell>
          <cell r="C251">
            <v>3</v>
          </cell>
          <cell r="D251">
            <v>1</v>
          </cell>
          <cell r="E251">
            <v>0</v>
          </cell>
          <cell r="F251">
            <v>3</v>
          </cell>
          <cell r="G251">
            <v>1</v>
          </cell>
          <cell r="H251">
            <v>0</v>
          </cell>
          <cell r="I251">
            <v>1</v>
          </cell>
          <cell r="J251">
            <v>0</v>
          </cell>
          <cell r="K251">
            <v>0</v>
          </cell>
        </row>
        <row r="252">
          <cell r="A252" t="str">
            <v>16884389</v>
          </cell>
          <cell r="B252" t="str">
            <v>ТОО "БСТ"(БЮРО С/ХОЗ.ТЕХНИКИ) 0166</v>
          </cell>
          <cell r="C252">
            <v>8</v>
          </cell>
          <cell r="D252">
            <v>15</v>
          </cell>
          <cell r="E252">
            <v>7</v>
          </cell>
          <cell r="F252">
            <v>15</v>
          </cell>
          <cell r="G252">
            <v>15</v>
          </cell>
          <cell r="H252">
            <v>7</v>
          </cell>
        </row>
        <row r="253">
          <cell r="A253" t="str">
            <v>16893388</v>
          </cell>
          <cell r="B253" t="str">
            <v>ТОО ВПП"ИНЛАКОР"</v>
          </cell>
          <cell r="C253">
            <v>104</v>
          </cell>
          <cell r="D253">
            <v>290</v>
          </cell>
          <cell r="E253">
            <v>290</v>
          </cell>
          <cell r="F253">
            <v>146</v>
          </cell>
          <cell r="G253">
            <v>32</v>
          </cell>
          <cell r="H253">
            <v>74</v>
          </cell>
          <cell r="I253">
            <v>79</v>
          </cell>
          <cell r="J253">
            <v>62</v>
          </cell>
          <cell r="K253">
            <v>79</v>
          </cell>
          <cell r="L253">
            <v>58</v>
          </cell>
        </row>
        <row r="254">
          <cell r="A254" t="str">
            <v>16929011</v>
          </cell>
          <cell r="B254" t="str">
            <v>ИЧП "ИСПЫТАТЕЛЬ"</v>
          </cell>
          <cell r="C254">
            <v>50</v>
          </cell>
          <cell r="D254">
            <v>0</v>
          </cell>
          <cell r="E254">
            <v>50</v>
          </cell>
          <cell r="F254">
            <v>50</v>
          </cell>
          <cell r="G254">
            <v>0</v>
          </cell>
          <cell r="H254">
            <v>0</v>
          </cell>
          <cell r="I254">
            <v>0</v>
          </cell>
          <cell r="J254">
            <v>0</v>
          </cell>
        </row>
        <row r="255">
          <cell r="A255" t="str">
            <v>17161204</v>
          </cell>
          <cell r="B255" t="str">
            <v>ТОО СП "МИ-ИНТЕР"</v>
          </cell>
          <cell r="C255">
            <v>0</v>
          </cell>
          <cell r="D255">
            <v>0</v>
          </cell>
          <cell r="E255">
            <v>0</v>
          </cell>
          <cell r="F255">
            <v>0</v>
          </cell>
          <cell r="G255">
            <v>0</v>
          </cell>
        </row>
        <row r="256">
          <cell r="A256" t="str">
            <v>17163367</v>
          </cell>
          <cell r="B256" t="str">
            <v>АОЗТ "КРАЗРОСС"</v>
          </cell>
          <cell r="C256">
            <v>142</v>
          </cell>
          <cell r="D256">
            <v>37</v>
          </cell>
          <cell r="E256">
            <v>119</v>
          </cell>
          <cell r="F256">
            <v>12</v>
          </cell>
          <cell r="G256">
            <v>119</v>
          </cell>
          <cell r="H256">
            <v>12</v>
          </cell>
          <cell r="I256">
            <v>12</v>
          </cell>
        </row>
        <row r="257">
          <cell r="A257" t="str">
            <v>17191406</v>
          </cell>
          <cell r="B257" t="str">
            <v>ОАО "НЕФТЕКОМ"</v>
          </cell>
          <cell r="C257">
            <v>45</v>
          </cell>
          <cell r="D257">
            <v>45</v>
          </cell>
          <cell r="E257">
            <v>212</v>
          </cell>
        </row>
        <row r="258">
          <cell r="A258" t="str">
            <v>17260610</v>
          </cell>
          <cell r="B258" t="str">
            <v>ЗАО"НАФТАРОС"</v>
          </cell>
          <cell r="C258">
            <v>6</v>
          </cell>
          <cell r="D258">
            <v>0</v>
          </cell>
          <cell r="E258">
            <v>6</v>
          </cell>
          <cell r="F258">
            <v>0</v>
          </cell>
          <cell r="G258">
            <v>0</v>
          </cell>
          <cell r="H258">
            <v>6</v>
          </cell>
          <cell r="I258">
            <v>0</v>
          </cell>
        </row>
        <row r="259">
          <cell r="A259" t="str">
            <v>17283094</v>
          </cell>
          <cell r="B259" t="str">
            <v>ТОО "СП "АББ УНИТУРБО"</v>
          </cell>
          <cell r="C259">
            <v>20</v>
          </cell>
          <cell r="D259">
            <v>0</v>
          </cell>
          <cell r="E259">
            <v>128</v>
          </cell>
          <cell r="F259">
            <v>20</v>
          </cell>
          <cell r="G259">
            <v>0</v>
          </cell>
          <cell r="H259">
            <v>128</v>
          </cell>
          <cell r="I259">
            <v>0</v>
          </cell>
          <cell r="J259">
            <v>20</v>
          </cell>
          <cell r="K259">
            <v>0</v>
          </cell>
          <cell r="L259">
            <v>128</v>
          </cell>
        </row>
        <row r="260">
          <cell r="A260" t="str">
            <v>17308050</v>
          </cell>
          <cell r="B260" t="str">
            <v>ЗАО "ФИРМА БАСЭРТ"</v>
          </cell>
          <cell r="C260">
            <v>0</v>
          </cell>
          <cell r="D260">
            <v>0</v>
          </cell>
          <cell r="E260">
            <v>0</v>
          </cell>
          <cell r="F260">
            <v>0</v>
          </cell>
          <cell r="G260">
            <v>0</v>
          </cell>
          <cell r="H260">
            <v>0</v>
          </cell>
          <cell r="I260">
            <v>0</v>
          </cell>
          <cell r="J260">
            <v>0</v>
          </cell>
        </row>
        <row r="261">
          <cell r="A261" t="str">
            <v>17407697</v>
          </cell>
          <cell r="B261" t="str">
            <v>АООТ "ИЖСТАЛЬ"</v>
          </cell>
          <cell r="C261">
            <v>0</v>
          </cell>
          <cell r="D261">
            <v>0</v>
          </cell>
          <cell r="E261">
            <v>0</v>
          </cell>
          <cell r="F261">
            <v>0</v>
          </cell>
          <cell r="G261">
            <v>0</v>
          </cell>
          <cell r="H261">
            <v>0</v>
          </cell>
          <cell r="I261">
            <v>0</v>
          </cell>
        </row>
        <row r="262">
          <cell r="A262" t="str">
            <v>17413746</v>
          </cell>
          <cell r="B262" t="str">
            <v>ТВ КЦ ФИЛИТКОМ</v>
          </cell>
          <cell r="C262">
            <v>2</v>
          </cell>
          <cell r="D262">
            <v>2</v>
          </cell>
          <cell r="E262">
            <v>2</v>
          </cell>
          <cell r="F262">
            <v>2</v>
          </cell>
          <cell r="G262">
            <v>2</v>
          </cell>
          <cell r="H262">
            <v>2</v>
          </cell>
          <cell r="I262">
            <v>0</v>
          </cell>
          <cell r="J262">
            <v>0</v>
          </cell>
          <cell r="K262">
            <v>2</v>
          </cell>
        </row>
        <row r="263">
          <cell r="A263" t="str">
            <v>17584078</v>
          </cell>
          <cell r="B263" t="str">
            <v>ЗАО НПО "СОТ"</v>
          </cell>
          <cell r="C263">
            <v>0</v>
          </cell>
          <cell r="D263">
            <v>0</v>
          </cell>
          <cell r="E263">
            <v>0</v>
          </cell>
          <cell r="F263">
            <v>0</v>
          </cell>
          <cell r="G263">
            <v>0</v>
          </cell>
          <cell r="H263">
            <v>0</v>
          </cell>
          <cell r="I263">
            <v>0</v>
          </cell>
          <cell r="J263">
            <v>0</v>
          </cell>
          <cell r="K263">
            <v>0</v>
          </cell>
          <cell r="L263">
            <v>0</v>
          </cell>
        </row>
        <row r="264">
          <cell r="A264" t="str">
            <v>17606652</v>
          </cell>
          <cell r="B264" t="str">
            <v>ТОО "ЛЕНИКС"</v>
          </cell>
          <cell r="C264">
            <v>6</v>
          </cell>
          <cell r="D264">
            <v>6</v>
          </cell>
          <cell r="E264">
            <v>0</v>
          </cell>
          <cell r="F264">
            <v>0</v>
          </cell>
          <cell r="G264">
            <v>0</v>
          </cell>
          <cell r="H264">
            <v>0</v>
          </cell>
          <cell r="I264">
            <v>6</v>
          </cell>
        </row>
        <row r="265">
          <cell r="A265" t="str">
            <v>17663302</v>
          </cell>
          <cell r="B265" t="str">
            <v>ГК "РОСВООРУЖЕНИЕ"</v>
          </cell>
          <cell r="C265">
            <v>0</v>
          </cell>
          <cell r="D265">
            <v>0</v>
          </cell>
          <cell r="E265">
            <v>0</v>
          </cell>
          <cell r="F265">
            <v>0</v>
          </cell>
        </row>
        <row r="266">
          <cell r="A266" t="str">
            <v>17664075</v>
          </cell>
          <cell r="B266" t="str">
            <v>ГОСУДАРСТВЕННЫЙ КОСМИЧЕСКИЙ НП ЦЕНТР ИМ. М. В. ХРУНИЧЕВА</v>
          </cell>
          <cell r="C266">
            <v>15</v>
          </cell>
          <cell r="D266">
            <v>1</v>
          </cell>
          <cell r="E266">
            <v>15</v>
          </cell>
          <cell r="F266">
            <v>1</v>
          </cell>
          <cell r="G266">
            <v>15</v>
          </cell>
          <cell r="H266">
            <v>0</v>
          </cell>
          <cell r="I266">
            <v>0</v>
          </cell>
          <cell r="J266">
            <v>1</v>
          </cell>
        </row>
        <row r="267">
          <cell r="A267" t="str">
            <v>17666648</v>
          </cell>
          <cell r="B267" t="str">
            <v>БЕЗ ПРАВ Ю/Л"РАКЕТНО-КОСМИЧЕСКИЙ ЗАВОД" Ф-Л ГКНПЦ ИМ. М.В.ХРУНИЧЕВА</v>
          </cell>
          <cell r="C267">
            <v>0</v>
          </cell>
          <cell r="D267">
            <v>0</v>
          </cell>
          <cell r="E267">
            <v>0</v>
          </cell>
          <cell r="F267">
            <v>0</v>
          </cell>
          <cell r="G267">
            <v>0</v>
          </cell>
          <cell r="H267">
            <v>0</v>
          </cell>
          <cell r="I267">
            <v>0</v>
          </cell>
          <cell r="J267">
            <v>0</v>
          </cell>
          <cell r="K267">
            <v>0</v>
          </cell>
        </row>
        <row r="268">
          <cell r="A268" t="str">
            <v>17804808</v>
          </cell>
          <cell r="B268" t="str">
            <v>ЗАО"АССОЦИАЦИЯ КАРТЭК"</v>
          </cell>
          <cell r="C268">
            <v>50</v>
          </cell>
          <cell r="D268">
            <v>0</v>
          </cell>
          <cell r="E268">
            <v>50</v>
          </cell>
          <cell r="F268">
            <v>50</v>
          </cell>
          <cell r="G268">
            <v>0</v>
          </cell>
          <cell r="H268">
            <v>0</v>
          </cell>
          <cell r="I268">
            <v>0</v>
          </cell>
          <cell r="J268">
            <v>0</v>
          </cell>
          <cell r="K268">
            <v>0</v>
          </cell>
        </row>
        <row r="269">
          <cell r="A269" t="str">
            <v>17998043</v>
          </cell>
          <cell r="B269" t="str">
            <v>АОЗТ "ГАМА ИНДАСТРИ"</v>
          </cell>
          <cell r="C269">
            <v>0</v>
          </cell>
          <cell r="D269">
            <v>0</v>
          </cell>
          <cell r="E269">
            <v>0</v>
          </cell>
          <cell r="F269">
            <v>0</v>
          </cell>
        </row>
        <row r="270">
          <cell r="A270" t="str">
            <v>18006954</v>
          </cell>
          <cell r="B270" t="str">
            <v>ТЭЦ-2 АО "ЯНТАРЬЭНЕРГО"</v>
          </cell>
          <cell r="C270">
            <v>12</v>
          </cell>
          <cell r="D270">
            <v>1</v>
          </cell>
          <cell r="E270">
            <v>69</v>
          </cell>
          <cell r="F270">
            <v>11</v>
          </cell>
          <cell r="G270">
            <v>12</v>
          </cell>
          <cell r="H270">
            <v>1</v>
          </cell>
          <cell r="I270">
            <v>12</v>
          </cell>
          <cell r="J270">
            <v>1</v>
          </cell>
          <cell r="K270">
            <v>69</v>
          </cell>
          <cell r="L270">
            <v>11</v>
          </cell>
        </row>
        <row r="271">
          <cell r="A271" t="str">
            <v>18024722</v>
          </cell>
          <cell r="B271" t="str">
            <v>ЦЕНТР ТЕХНИЧЕСКОЙ ДИАГНОСТИКИ</v>
          </cell>
          <cell r="C271">
            <v>45</v>
          </cell>
          <cell r="D271">
            <v>45</v>
          </cell>
          <cell r="E271">
            <v>212</v>
          </cell>
          <cell r="F271">
            <v>13</v>
          </cell>
          <cell r="G271">
            <v>13</v>
          </cell>
        </row>
        <row r="272">
          <cell r="A272" t="str">
            <v>18217705</v>
          </cell>
          <cell r="B272" t="str">
            <v>ООО "ПРОМЭЛЕКТРО"</v>
          </cell>
          <cell r="C272">
            <v>4</v>
          </cell>
          <cell r="D272">
            <v>4</v>
          </cell>
          <cell r="E272">
            <v>6</v>
          </cell>
          <cell r="F272">
            <v>0</v>
          </cell>
          <cell r="G272">
            <v>0</v>
          </cell>
          <cell r="H272">
            <v>6</v>
          </cell>
        </row>
        <row r="273">
          <cell r="A273" t="str">
            <v>18219851</v>
          </cell>
          <cell r="B273" t="str">
            <v>ЗАО "РАННИЛА-ТАЛДОМ"</v>
          </cell>
          <cell r="C273">
            <v>1</v>
          </cell>
          <cell r="D273">
            <v>1</v>
          </cell>
          <cell r="E273">
            <v>0</v>
          </cell>
          <cell r="F273">
            <v>0</v>
          </cell>
          <cell r="G273">
            <v>0</v>
          </cell>
          <cell r="H273">
            <v>0</v>
          </cell>
          <cell r="I273">
            <v>0</v>
          </cell>
          <cell r="J273">
            <v>0</v>
          </cell>
          <cell r="K273">
            <v>1</v>
          </cell>
        </row>
        <row r="274">
          <cell r="A274" t="str">
            <v>20626598</v>
          </cell>
          <cell r="B274" t="str">
            <v>ИЧП РЕКЛАМНО-КОММЕРЧЕСКАЯ ФИРМА "ИНФОРМ"</v>
          </cell>
          <cell r="C274">
            <v>44</v>
          </cell>
          <cell r="D274">
            <v>44</v>
          </cell>
          <cell r="E274">
            <v>0</v>
          </cell>
          <cell r="F274">
            <v>0</v>
          </cell>
          <cell r="G274">
            <v>0</v>
          </cell>
          <cell r="H274">
            <v>0</v>
          </cell>
          <cell r="I274">
            <v>0</v>
          </cell>
          <cell r="J274">
            <v>0</v>
          </cell>
        </row>
        <row r="275">
          <cell r="A275" t="str">
            <v>20763484</v>
          </cell>
          <cell r="B275" t="str">
            <v>ТОО "ИНКОСТ"</v>
          </cell>
          <cell r="C275">
            <v>49</v>
          </cell>
          <cell r="D275">
            <v>49</v>
          </cell>
          <cell r="E275">
            <v>0</v>
          </cell>
          <cell r="F275">
            <v>0</v>
          </cell>
          <cell r="G275">
            <v>0</v>
          </cell>
          <cell r="H275">
            <v>0</v>
          </cell>
          <cell r="I275">
            <v>49</v>
          </cell>
        </row>
        <row r="276">
          <cell r="A276" t="str">
            <v>20804657</v>
          </cell>
          <cell r="B276" t="str">
            <v>ЗАО "КЛЕН"</v>
          </cell>
          <cell r="C276">
            <v>2</v>
          </cell>
          <cell r="D276">
            <v>2</v>
          </cell>
          <cell r="E276">
            <v>0</v>
          </cell>
          <cell r="F276">
            <v>2</v>
          </cell>
        </row>
        <row r="277">
          <cell r="A277" t="str">
            <v>20810646</v>
          </cell>
          <cell r="B277" t="str">
            <v>МОHИТОРИHГ</v>
          </cell>
          <cell r="C277">
            <v>0</v>
          </cell>
          <cell r="D277">
            <v>0</v>
          </cell>
          <cell r="E277">
            <v>0</v>
          </cell>
          <cell r="F277">
            <v>0</v>
          </cell>
          <cell r="G277">
            <v>0</v>
          </cell>
          <cell r="H277">
            <v>0</v>
          </cell>
          <cell r="I277">
            <v>0</v>
          </cell>
          <cell r="J277">
            <v>0</v>
          </cell>
          <cell r="K277">
            <v>0</v>
          </cell>
          <cell r="L277">
            <v>0</v>
          </cell>
        </row>
        <row r="278">
          <cell r="A278" t="str">
            <v>20877136</v>
          </cell>
          <cell r="B278" t="str">
            <v>ИНЖЕНЕРНЫЙ ЦЕНТР "СЕРВИСГОРМАШ"</v>
          </cell>
          <cell r="C278">
            <v>57</v>
          </cell>
          <cell r="D278">
            <v>57</v>
          </cell>
          <cell r="E278">
            <v>6</v>
          </cell>
          <cell r="F278">
            <v>0</v>
          </cell>
          <cell r="G278">
            <v>0</v>
          </cell>
          <cell r="H278">
            <v>0</v>
          </cell>
          <cell r="I278">
            <v>6</v>
          </cell>
        </row>
        <row r="279">
          <cell r="A279" t="str">
            <v>20894198</v>
          </cell>
          <cell r="B279" t="str">
            <v>КООПЕРАТИВ "ГЕРМЕС"</v>
          </cell>
          <cell r="C279">
            <v>0</v>
          </cell>
          <cell r="D279">
            <v>0</v>
          </cell>
          <cell r="E279">
            <v>0</v>
          </cell>
          <cell r="F279">
            <v>0</v>
          </cell>
          <cell r="G279">
            <v>3</v>
          </cell>
          <cell r="H279">
            <v>0</v>
          </cell>
          <cell r="I279">
            <v>3</v>
          </cell>
        </row>
        <row r="280">
          <cell r="A280" t="str">
            <v>21006892</v>
          </cell>
          <cell r="B280" t="str">
            <v>ПКТОО "ДАЛСС"</v>
          </cell>
          <cell r="C280">
            <v>1</v>
          </cell>
          <cell r="D280">
            <v>2</v>
          </cell>
          <cell r="E280">
            <v>20</v>
          </cell>
          <cell r="F280">
            <v>1</v>
          </cell>
          <cell r="G280">
            <v>2</v>
          </cell>
          <cell r="H280">
            <v>20</v>
          </cell>
          <cell r="I280">
            <v>0</v>
          </cell>
          <cell r="J280">
            <v>1</v>
          </cell>
          <cell r="K280">
            <v>2</v>
          </cell>
          <cell r="L280">
            <v>20</v>
          </cell>
        </row>
        <row r="281">
          <cell r="A281" t="str">
            <v>21216402</v>
          </cell>
          <cell r="B281" t="str">
            <v>ТОО ПРОИЗВОДСТВЕННО-КОММЕРЧЕСКАЯ ФИРМА "ВИКОР"</v>
          </cell>
          <cell r="C281">
            <v>552</v>
          </cell>
          <cell r="D281">
            <v>552</v>
          </cell>
          <cell r="E281">
            <v>69</v>
          </cell>
          <cell r="F281">
            <v>0</v>
          </cell>
          <cell r="G281">
            <v>202</v>
          </cell>
          <cell r="H281">
            <v>0</v>
          </cell>
          <cell r="I281">
            <v>0</v>
          </cell>
          <cell r="J281">
            <v>0</v>
          </cell>
          <cell r="K281">
            <v>0</v>
          </cell>
        </row>
        <row r="282">
          <cell r="A282" t="str">
            <v>21281181</v>
          </cell>
          <cell r="B282" t="str">
            <v>ТОО "ПОВОЛЖЬЕ"</v>
          </cell>
          <cell r="C282">
            <v>30</v>
          </cell>
          <cell r="D282">
            <v>30</v>
          </cell>
          <cell r="E282">
            <v>0</v>
          </cell>
          <cell r="F282">
            <v>0</v>
          </cell>
          <cell r="G282">
            <v>0</v>
          </cell>
          <cell r="H282">
            <v>0</v>
          </cell>
          <cell r="I282">
            <v>0</v>
          </cell>
          <cell r="J282">
            <v>0</v>
          </cell>
          <cell r="K282">
            <v>0</v>
          </cell>
        </row>
        <row r="283">
          <cell r="A283" t="str">
            <v>21418838</v>
          </cell>
          <cell r="B283" t="str">
            <v>ИЧП ФЕДОРОВА "ПАЛОМАР"</v>
          </cell>
          <cell r="C283">
            <v>0</v>
          </cell>
          <cell r="D283">
            <v>59</v>
          </cell>
          <cell r="E283">
            <v>59</v>
          </cell>
          <cell r="F283">
            <v>0</v>
          </cell>
          <cell r="G283">
            <v>0</v>
          </cell>
          <cell r="H283">
            <v>0</v>
          </cell>
          <cell r="I283">
            <v>0</v>
          </cell>
          <cell r="J283">
            <v>0</v>
          </cell>
          <cell r="K283">
            <v>59</v>
          </cell>
        </row>
        <row r="284">
          <cell r="A284" t="str">
            <v>21497476</v>
          </cell>
          <cell r="B284" t="str">
            <v>ТОО"АВТОТРАНСМАШ"</v>
          </cell>
          <cell r="C284">
            <v>23</v>
          </cell>
          <cell r="D284">
            <v>57</v>
          </cell>
          <cell r="E284">
            <v>1</v>
          </cell>
          <cell r="F284">
            <v>69</v>
          </cell>
          <cell r="G284">
            <v>23</v>
          </cell>
          <cell r="H284">
            <v>57</v>
          </cell>
          <cell r="I284">
            <v>1</v>
          </cell>
          <cell r="J284">
            <v>1</v>
          </cell>
          <cell r="K284">
            <v>69</v>
          </cell>
          <cell r="L284">
            <v>11</v>
          </cell>
        </row>
        <row r="285">
          <cell r="A285" t="str">
            <v>21517925</v>
          </cell>
          <cell r="B285" t="str">
            <v>АОЗТ ПКФ "ВОСТОК-МАРКЕТ"</v>
          </cell>
          <cell r="C285">
            <v>13</v>
          </cell>
          <cell r="D285">
            <v>26</v>
          </cell>
          <cell r="E285">
            <v>13</v>
          </cell>
          <cell r="F285">
            <v>26</v>
          </cell>
          <cell r="G285">
            <v>13</v>
          </cell>
          <cell r="H285">
            <v>0</v>
          </cell>
          <cell r="I285">
            <v>26</v>
          </cell>
        </row>
        <row r="286">
          <cell r="A286" t="str">
            <v>21537827</v>
          </cell>
          <cell r="B286" t="str">
            <v>ИЧП ШЭВ "КЛЮЧ"</v>
          </cell>
          <cell r="C286">
            <v>4</v>
          </cell>
          <cell r="D286">
            <v>4</v>
          </cell>
          <cell r="E286">
            <v>18</v>
          </cell>
          <cell r="F286">
            <v>0</v>
          </cell>
          <cell r="G286">
            <v>0</v>
          </cell>
          <cell r="H286">
            <v>0</v>
          </cell>
          <cell r="I286">
            <v>0</v>
          </cell>
          <cell r="J286">
            <v>0</v>
          </cell>
          <cell r="K286">
            <v>18</v>
          </cell>
        </row>
        <row r="287">
          <cell r="A287" t="str">
            <v>21606534</v>
          </cell>
          <cell r="B287" t="str">
            <v>ТОО ФИРМА"МАГМА-С"</v>
          </cell>
          <cell r="C287">
            <v>0</v>
          </cell>
          <cell r="D287">
            <v>1</v>
          </cell>
          <cell r="E287">
            <v>0</v>
          </cell>
          <cell r="F287">
            <v>1</v>
          </cell>
          <cell r="G287">
            <v>0</v>
          </cell>
          <cell r="H287">
            <v>0</v>
          </cell>
          <cell r="I287">
            <v>0</v>
          </cell>
          <cell r="J287">
            <v>0</v>
          </cell>
          <cell r="K287">
            <v>1</v>
          </cell>
        </row>
        <row r="288">
          <cell r="A288" t="str">
            <v>21629707</v>
          </cell>
          <cell r="B288" t="str">
            <v>ПК ТОО "ЧЕЛЯБИНТУРТРАНС"</v>
          </cell>
          <cell r="C288">
            <v>44</v>
          </cell>
          <cell r="D288">
            <v>44</v>
          </cell>
          <cell r="E288">
            <v>59</v>
          </cell>
          <cell r="F288">
            <v>53</v>
          </cell>
          <cell r="G288">
            <v>53</v>
          </cell>
          <cell r="H288">
            <v>59</v>
          </cell>
        </row>
        <row r="289">
          <cell r="A289" t="str">
            <v>21642889</v>
          </cell>
          <cell r="B289" t="str">
            <v>ТОО "САС"</v>
          </cell>
          <cell r="C289">
            <v>49</v>
          </cell>
          <cell r="D289">
            <v>1</v>
          </cell>
          <cell r="E289">
            <v>49</v>
          </cell>
          <cell r="F289">
            <v>1</v>
          </cell>
          <cell r="G289">
            <v>0</v>
          </cell>
          <cell r="H289">
            <v>0</v>
          </cell>
          <cell r="I289">
            <v>49</v>
          </cell>
          <cell r="J289">
            <v>1</v>
          </cell>
        </row>
        <row r="290">
          <cell r="A290" t="str">
            <v>21846221</v>
          </cell>
          <cell r="B290" t="str">
            <v>ТОО ПКФ ЭПСИЛОН</v>
          </cell>
          <cell r="C290">
            <v>42</v>
          </cell>
          <cell r="D290">
            <v>2</v>
          </cell>
          <cell r="E290">
            <v>42</v>
          </cell>
          <cell r="F290">
            <v>2</v>
          </cell>
        </row>
        <row r="291">
          <cell r="A291" t="str">
            <v>22280106</v>
          </cell>
          <cell r="B291" t="str">
            <v>ПСФ "ЖИЛСТРОЙИНВЕСТ"</v>
          </cell>
          <cell r="C291">
            <v>22</v>
          </cell>
          <cell r="D291">
            <v>0</v>
          </cell>
          <cell r="E291">
            <v>22</v>
          </cell>
          <cell r="F291">
            <v>0</v>
          </cell>
          <cell r="G291">
            <v>0</v>
          </cell>
          <cell r="H291">
            <v>22</v>
          </cell>
          <cell r="I291">
            <v>0</v>
          </cell>
        </row>
        <row r="292">
          <cell r="A292" t="str">
            <v>22317430</v>
          </cell>
          <cell r="B292" t="str">
            <v>ТОО"АЧИH".</v>
          </cell>
          <cell r="C292">
            <v>57</v>
          </cell>
          <cell r="D292">
            <v>57</v>
          </cell>
          <cell r="E292">
            <v>1</v>
          </cell>
          <cell r="F292">
            <v>8</v>
          </cell>
          <cell r="G292">
            <v>1</v>
          </cell>
          <cell r="H292">
            <v>8</v>
          </cell>
          <cell r="I292">
            <v>0</v>
          </cell>
          <cell r="J292">
            <v>0</v>
          </cell>
          <cell r="K292">
            <v>0</v>
          </cell>
          <cell r="L292">
            <v>1</v>
          </cell>
        </row>
        <row r="293">
          <cell r="A293" t="str">
            <v>22374095</v>
          </cell>
          <cell r="B293" t="str">
            <v>ДОЧЕРНЕЕ ПРЕДПРИЯТИЕ "КУЗНЕЧНОЕ" АООТ "ВТЗ"</v>
          </cell>
          <cell r="C293">
            <v>36</v>
          </cell>
          <cell r="D293">
            <v>36</v>
          </cell>
        </row>
        <row r="294">
          <cell r="A294" t="str">
            <v>22414877</v>
          </cell>
          <cell r="B294" t="str">
            <v>ИЧП "ТЕХМАШСЕРВИС"</v>
          </cell>
          <cell r="C294">
            <v>5</v>
          </cell>
          <cell r="D294">
            <v>3</v>
          </cell>
          <cell r="E294">
            <v>5</v>
          </cell>
          <cell r="F294">
            <v>3</v>
          </cell>
          <cell r="G294">
            <v>5</v>
          </cell>
          <cell r="H294">
            <v>0</v>
          </cell>
          <cell r="I294">
            <v>3</v>
          </cell>
        </row>
        <row r="295">
          <cell r="A295" t="str">
            <v>22424574</v>
          </cell>
          <cell r="B295" t="str">
            <v>ЗАО "АКРАС"</v>
          </cell>
          <cell r="C295">
            <v>25</v>
          </cell>
          <cell r="D295">
            <v>105</v>
          </cell>
          <cell r="E295">
            <v>50</v>
          </cell>
          <cell r="F295">
            <v>25</v>
          </cell>
          <cell r="G295">
            <v>40</v>
          </cell>
          <cell r="H295">
            <v>105</v>
          </cell>
          <cell r="I295">
            <v>50</v>
          </cell>
          <cell r="J295">
            <v>50</v>
          </cell>
          <cell r="K295">
            <v>24</v>
          </cell>
          <cell r="L295">
            <v>40</v>
          </cell>
        </row>
        <row r="296">
          <cell r="A296" t="str">
            <v>22497337</v>
          </cell>
          <cell r="B296" t="str">
            <v>ТОО "КОМИЖ ПЛЮС"</v>
          </cell>
          <cell r="C296">
            <v>141</v>
          </cell>
          <cell r="D296">
            <v>87</v>
          </cell>
          <cell r="E296">
            <v>69</v>
          </cell>
          <cell r="F296">
            <v>202</v>
          </cell>
          <cell r="G296">
            <v>202</v>
          </cell>
        </row>
        <row r="297">
          <cell r="A297" t="str">
            <v>23078944</v>
          </cell>
          <cell r="B297" t="str">
            <v>"АЛВО" АООТ</v>
          </cell>
          <cell r="C297">
            <v>30</v>
          </cell>
          <cell r="D297">
            <v>30</v>
          </cell>
          <cell r="E297">
            <v>40</v>
          </cell>
          <cell r="F297">
            <v>0</v>
          </cell>
          <cell r="G297">
            <v>0</v>
          </cell>
          <cell r="H297">
            <v>0</v>
          </cell>
          <cell r="I297">
            <v>0</v>
          </cell>
          <cell r="J297">
            <v>0</v>
          </cell>
          <cell r="K297">
            <v>0</v>
          </cell>
          <cell r="L297">
            <v>40</v>
          </cell>
        </row>
        <row r="298">
          <cell r="A298" t="str">
            <v>23083253</v>
          </cell>
          <cell r="B298" t="str">
            <v>ЗАО"ФИРМА"СОЛИД"</v>
          </cell>
          <cell r="C298">
            <v>15</v>
          </cell>
          <cell r="D298">
            <v>38</v>
          </cell>
          <cell r="E298">
            <v>10</v>
          </cell>
          <cell r="F298">
            <v>15</v>
          </cell>
          <cell r="G298">
            <v>15</v>
          </cell>
          <cell r="H298">
            <v>10</v>
          </cell>
          <cell r="I298">
            <v>0</v>
          </cell>
          <cell r="J298">
            <v>38</v>
          </cell>
          <cell r="K298">
            <v>10</v>
          </cell>
        </row>
        <row r="299">
          <cell r="A299" t="str">
            <v>23549993</v>
          </cell>
          <cell r="B299" t="str">
            <v>ИЧП "АПСНЫ"</v>
          </cell>
          <cell r="C299">
            <v>20</v>
          </cell>
          <cell r="D299">
            <v>20</v>
          </cell>
          <cell r="E299">
            <v>57</v>
          </cell>
          <cell r="F299">
            <v>23</v>
          </cell>
          <cell r="G299">
            <v>23</v>
          </cell>
          <cell r="H299">
            <v>57</v>
          </cell>
        </row>
        <row r="300">
          <cell r="A300" t="str">
            <v>23703218</v>
          </cell>
          <cell r="B300" t="str">
            <v>ИЧП "ЛАВР"</v>
          </cell>
          <cell r="C300">
            <v>3</v>
          </cell>
          <cell r="D300">
            <v>26</v>
          </cell>
          <cell r="E300">
            <v>26</v>
          </cell>
          <cell r="F300">
            <v>0</v>
          </cell>
          <cell r="G300">
            <v>0</v>
          </cell>
          <cell r="H300">
            <v>0</v>
          </cell>
          <cell r="I300">
            <v>26</v>
          </cell>
        </row>
        <row r="301">
          <cell r="A301" t="str">
            <v>23736519</v>
          </cell>
          <cell r="B301" t="str">
            <v>ФИРМА "ТИТАН"</v>
          </cell>
          <cell r="C301">
            <v>121</v>
          </cell>
          <cell r="D301">
            <v>18</v>
          </cell>
          <cell r="E301">
            <v>18</v>
          </cell>
          <cell r="F301">
            <v>0</v>
          </cell>
          <cell r="G301">
            <v>0</v>
          </cell>
          <cell r="H301">
            <v>0</v>
          </cell>
          <cell r="I301">
            <v>0</v>
          </cell>
          <cell r="J301">
            <v>0</v>
          </cell>
          <cell r="K301">
            <v>18</v>
          </cell>
        </row>
        <row r="302">
          <cell r="A302" t="str">
            <v>23768413</v>
          </cell>
          <cell r="B302" t="str">
            <v>ЗАО ФИРМА "РОСТ"</v>
          </cell>
          <cell r="C302">
            <v>2</v>
          </cell>
          <cell r="D302">
            <v>0</v>
          </cell>
          <cell r="E302">
            <v>0</v>
          </cell>
          <cell r="F302">
            <v>0</v>
          </cell>
          <cell r="G302">
            <v>0</v>
          </cell>
        </row>
        <row r="303">
          <cell r="A303" t="str">
            <v>23870755</v>
          </cell>
          <cell r="B303" t="str">
            <v>ТСОО ШКОЛА ОХРАНЫ "ЭСКОРТ"</v>
          </cell>
          <cell r="C303">
            <v>53</v>
          </cell>
          <cell r="D303">
            <v>14</v>
          </cell>
          <cell r="E303">
            <v>53</v>
          </cell>
          <cell r="F303">
            <v>14</v>
          </cell>
          <cell r="G303">
            <v>53</v>
          </cell>
          <cell r="H303">
            <v>14</v>
          </cell>
        </row>
        <row r="304">
          <cell r="A304" t="str">
            <v>23893650</v>
          </cell>
          <cell r="B304" t="str">
            <v>АО ЗТ ПЕРВОМАЙСКИЙ СПИРТОЛИКЕРОВОДОЧНЫЙ З-Д (АООТ "ОРЕНБУРГАЛКО")</v>
          </cell>
          <cell r="C304">
            <v>1</v>
          </cell>
          <cell r="D304">
            <v>1</v>
          </cell>
          <cell r="E304">
            <v>13</v>
          </cell>
          <cell r="F304">
            <v>1</v>
          </cell>
          <cell r="G304">
            <v>13</v>
          </cell>
          <cell r="H304">
            <v>0</v>
          </cell>
          <cell r="I304">
            <v>0</v>
          </cell>
          <cell r="J304">
            <v>1</v>
          </cell>
          <cell r="K304">
            <v>13</v>
          </cell>
        </row>
        <row r="305">
          <cell r="A305" t="str">
            <v>23908908</v>
          </cell>
          <cell r="B305" t="str">
            <v>УР И ОНМ П."ОРЕНБУРГГАЗПРОМ" РАО "ГАЗПРОМ"</v>
          </cell>
          <cell r="C305">
            <v>42</v>
          </cell>
          <cell r="D305">
            <v>65</v>
          </cell>
          <cell r="E305">
            <v>42</v>
          </cell>
          <cell r="F305">
            <v>65</v>
          </cell>
        </row>
        <row r="306">
          <cell r="A306" t="str">
            <v>23938016</v>
          </cell>
          <cell r="B306" t="str">
            <v>АОЗТ "АССОЛЬ"</v>
          </cell>
          <cell r="C306">
            <v>20</v>
          </cell>
          <cell r="D306">
            <v>20</v>
          </cell>
          <cell r="E306">
            <v>0</v>
          </cell>
          <cell r="F306">
            <v>0</v>
          </cell>
          <cell r="G306">
            <v>20</v>
          </cell>
        </row>
        <row r="307">
          <cell r="A307" t="str">
            <v>23980403</v>
          </cell>
          <cell r="B307" t="str">
            <v>УПП ВОИ "НАДЕЖДА"</v>
          </cell>
          <cell r="C307">
            <v>2</v>
          </cell>
          <cell r="D307">
            <v>22</v>
          </cell>
          <cell r="E307">
            <v>2</v>
          </cell>
          <cell r="F307">
            <v>2</v>
          </cell>
          <cell r="G307">
            <v>0</v>
          </cell>
          <cell r="H307">
            <v>22</v>
          </cell>
        </row>
        <row r="308">
          <cell r="A308" t="str">
            <v>24207177</v>
          </cell>
          <cell r="B308" t="str">
            <v>АООТ "ЛИГО"</v>
          </cell>
          <cell r="C308">
            <v>682</v>
          </cell>
          <cell r="D308">
            <v>682</v>
          </cell>
          <cell r="E308">
            <v>244</v>
          </cell>
          <cell r="F308">
            <v>327</v>
          </cell>
          <cell r="G308">
            <v>1</v>
          </cell>
          <cell r="H308">
            <v>8</v>
          </cell>
          <cell r="I308">
            <v>1</v>
          </cell>
          <cell r="J308">
            <v>0</v>
          </cell>
          <cell r="K308">
            <v>0</v>
          </cell>
          <cell r="L308">
            <v>1</v>
          </cell>
        </row>
        <row r="309">
          <cell r="A309" t="str">
            <v>24224448</v>
          </cell>
          <cell r="B309" t="str">
            <v>ЧСП "НИМФО"</v>
          </cell>
          <cell r="C309">
            <v>36</v>
          </cell>
          <cell r="D309">
            <v>36</v>
          </cell>
          <cell r="E309">
            <v>20</v>
          </cell>
          <cell r="F309">
            <v>11</v>
          </cell>
        </row>
        <row r="310">
          <cell r="A310" t="str">
            <v>24526066</v>
          </cell>
          <cell r="B310" t="str">
            <v>МУНИЦИПАЛЬНОЕ ПРЕДПРИЯТИЕ СОЦ "СОКОЛ"</v>
          </cell>
          <cell r="C310">
            <v>5</v>
          </cell>
          <cell r="D310">
            <v>2</v>
          </cell>
          <cell r="E310">
            <v>5</v>
          </cell>
          <cell r="F310">
            <v>2</v>
          </cell>
          <cell r="G310">
            <v>5</v>
          </cell>
          <cell r="H310">
            <v>0</v>
          </cell>
          <cell r="I310">
            <v>2</v>
          </cell>
        </row>
        <row r="311">
          <cell r="A311" t="str">
            <v>24552193</v>
          </cell>
          <cell r="B311" t="str">
            <v>ООО"ЛОТОС"</v>
          </cell>
          <cell r="C311">
            <v>0</v>
          </cell>
          <cell r="D311">
            <v>0</v>
          </cell>
          <cell r="E311">
            <v>105</v>
          </cell>
          <cell r="F311">
            <v>25</v>
          </cell>
          <cell r="G311">
            <v>24</v>
          </cell>
          <cell r="H311">
            <v>105</v>
          </cell>
          <cell r="I311">
            <v>50</v>
          </cell>
          <cell r="J311">
            <v>50</v>
          </cell>
          <cell r="K311">
            <v>24</v>
          </cell>
          <cell r="L311">
            <v>40</v>
          </cell>
        </row>
        <row r="312">
          <cell r="A312" t="str">
            <v>24722944</v>
          </cell>
          <cell r="B312" t="str">
            <v>"ЯНВАРЬ" ЧАСТНОЕ ПРЕДПРИЯТИЕ</v>
          </cell>
          <cell r="C312">
            <v>141</v>
          </cell>
          <cell r="D312">
            <v>87</v>
          </cell>
          <cell r="E312">
            <v>0</v>
          </cell>
          <cell r="F312">
            <v>0</v>
          </cell>
        </row>
        <row r="313">
          <cell r="A313" t="str">
            <v>24724335</v>
          </cell>
          <cell r="B313" t="str">
            <v>"АНТ" ИНДИВИДУАЛЬНОЕ ЧАСТНОЕ ПРЕДПРИЯТИЕ</v>
          </cell>
          <cell r="C313">
            <v>8</v>
          </cell>
          <cell r="D313">
            <v>8</v>
          </cell>
          <cell r="E313">
            <v>0</v>
          </cell>
          <cell r="F313">
            <v>0</v>
          </cell>
          <cell r="G313">
            <v>0</v>
          </cell>
          <cell r="H313">
            <v>0</v>
          </cell>
          <cell r="I313">
            <v>0</v>
          </cell>
          <cell r="J313">
            <v>8</v>
          </cell>
        </row>
        <row r="314">
          <cell r="A314" t="str">
            <v>24740753</v>
          </cell>
          <cell r="B314" t="str">
            <v>ТОО ТОРГОВЫЙ ДОМ "МИНОРА"</v>
          </cell>
          <cell r="C314">
            <v>10</v>
          </cell>
          <cell r="D314">
            <v>6</v>
          </cell>
          <cell r="E314">
            <v>22</v>
          </cell>
          <cell r="F314">
            <v>6</v>
          </cell>
          <cell r="G314">
            <v>22</v>
          </cell>
          <cell r="H314">
            <v>40</v>
          </cell>
          <cell r="I314">
            <v>0</v>
          </cell>
          <cell r="J314">
            <v>0</v>
          </cell>
          <cell r="K314">
            <v>22</v>
          </cell>
          <cell r="L314">
            <v>40</v>
          </cell>
        </row>
        <row r="315">
          <cell r="A315" t="str">
            <v>24771009</v>
          </cell>
          <cell r="B315" t="str">
            <v>"ВИРАЖ" ОБЩЕСТВО С ОГРАНИЧЕННОЙ ОТВЕТСТВЕННОСТЬЮ</v>
          </cell>
          <cell r="C315">
            <v>0</v>
          </cell>
          <cell r="D315">
            <v>15</v>
          </cell>
          <cell r="E315">
            <v>0</v>
          </cell>
          <cell r="F315">
            <v>10</v>
          </cell>
          <cell r="G315">
            <v>15</v>
          </cell>
          <cell r="H315">
            <v>38</v>
          </cell>
          <cell r="I315">
            <v>10</v>
          </cell>
          <cell r="J315">
            <v>38</v>
          </cell>
          <cell r="K315">
            <v>10</v>
          </cell>
        </row>
        <row r="316">
          <cell r="A316" t="str">
            <v>25001213</v>
          </cell>
          <cell r="B316" t="str">
            <v>ООО ПРЕДПРИЯТИЕ "ТЕХНОПОЛИС"</v>
          </cell>
          <cell r="C316">
            <v>20</v>
          </cell>
          <cell r="D316">
            <v>20</v>
          </cell>
          <cell r="E316">
            <v>21</v>
          </cell>
          <cell r="F316">
            <v>0</v>
          </cell>
          <cell r="G316">
            <v>0</v>
          </cell>
          <cell r="H316">
            <v>0</v>
          </cell>
          <cell r="I316">
            <v>21</v>
          </cell>
        </row>
        <row r="317">
          <cell r="A317" t="str">
            <v>25024125</v>
          </cell>
          <cell r="B317" t="str">
            <v>АОЗТ"ВОСТОКОГНЕУПОР"</v>
          </cell>
          <cell r="C317">
            <v>3</v>
          </cell>
          <cell r="D317">
            <v>43</v>
          </cell>
          <cell r="E317">
            <v>43</v>
          </cell>
          <cell r="F317">
            <v>0</v>
          </cell>
          <cell r="G317">
            <v>0</v>
          </cell>
          <cell r="H317">
            <v>43</v>
          </cell>
        </row>
        <row r="318">
          <cell r="A318" t="str">
            <v>25048396</v>
          </cell>
          <cell r="B318" t="str">
            <v>АООТ СПП ("СТРОЙПЛАСТПОЛИМЕР")</v>
          </cell>
          <cell r="C318">
            <v>14</v>
          </cell>
          <cell r="D318">
            <v>13</v>
          </cell>
        </row>
        <row r="319">
          <cell r="A319" t="str">
            <v>25081695</v>
          </cell>
          <cell r="B319" t="str">
            <v>ТОО ПКФ "ИНУС-ЛТД"</v>
          </cell>
          <cell r="C319">
            <v>2</v>
          </cell>
          <cell r="D319">
            <v>7</v>
          </cell>
          <cell r="E319">
            <v>7</v>
          </cell>
          <cell r="F319">
            <v>0</v>
          </cell>
          <cell r="G319">
            <v>0</v>
          </cell>
          <cell r="H319">
            <v>0</v>
          </cell>
          <cell r="I319">
            <v>0</v>
          </cell>
          <cell r="J319">
            <v>7</v>
          </cell>
        </row>
        <row r="320">
          <cell r="A320" t="str">
            <v>25581742</v>
          </cell>
          <cell r="B320" t="str">
            <v>ПТ"ПКФ-АЛЕКСЕЕВ"</v>
          </cell>
          <cell r="C320">
            <v>0</v>
          </cell>
          <cell r="D320">
            <v>14</v>
          </cell>
          <cell r="E320">
            <v>0</v>
          </cell>
          <cell r="F320">
            <v>0</v>
          </cell>
          <cell r="G320">
            <v>0</v>
          </cell>
          <cell r="H320">
            <v>14</v>
          </cell>
        </row>
        <row r="321">
          <cell r="A321" t="str">
            <v>25584597</v>
          </cell>
          <cell r="B321" t="str">
            <v>КОММЕРЧЕСКАЯ СЛУЖБА ГЖД</v>
          </cell>
          <cell r="C321">
            <v>1</v>
          </cell>
          <cell r="D321">
            <v>1</v>
          </cell>
          <cell r="E321">
            <v>7</v>
          </cell>
          <cell r="F321">
            <v>3</v>
          </cell>
          <cell r="G321">
            <v>7</v>
          </cell>
          <cell r="H321">
            <v>13</v>
          </cell>
          <cell r="I321">
            <v>7</v>
          </cell>
          <cell r="J321">
            <v>0</v>
          </cell>
          <cell r="K321">
            <v>13</v>
          </cell>
        </row>
        <row r="322">
          <cell r="A322" t="str">
            <v>25807347</v>
          </cell>
          <cell r="B322" t="str">
            <v>ЗАО  "СТРОЙКОМПЛЕКТ"</v>
          </cell>
          <cell r="C322">
            <v>7</v>
          </cell>
          <cell r="D322">
            <v>65</v>
          </cell>
          <cell r="E322">
            <v>7</v>
          </cell>
          <cell r="F322">
            <v>65</v>
          </cell>
          <cell r="G322">
            <v>42</v>
          </cell>
          <cell r="H322">
            <v>42</v>
          </cell>
          <cell r="I322">
            <v>0</v>
          </cell>
          <cell r="J322">
            <v>0</v>
          </cell>
          <cell r="K322">
            <v>57</v>
          </cell>
        </row>
        <row r="323">
          <cell r="A323" t="str">
            <v>25818084</v>
          </cell>
          <cell r="B323" t="str">
            <v>ООО "ЛИСТОРГ"</v>
          </cell>
          <cell r="C323">
            <v>20</v>
          </cell>
          <cell r="D323">
            <v>0</v>
          </cell>
          <cell r="E323">
            <v>20</v>
          </cell>
          <cell r="F323">
            <v>0</v>
          </cell>
          <cell r="G323">
            <v>20</v>
          </cell>
          <cell r="H323">
            <v>0</v>
          </cell>
          <cell r="I323">
            <v>0</v>
          </cell>
        </row>
        <row r="324">
          <cell r="A324" t="str">
            <v>25903878</v>
          </cell>
          <cell r="B324" t="str">
            <v>ЗАО "АЛЬБИОН ФОРВАРДИНГ"</v>
          </cell>
          <cell r="C324">
            <v>2</v>
          </cell>
          <cell r="D324">
            <v>1</v>
          </cell>
          <cell r="E324">
            <v>7</v>
          </cell>
          <cell r="F324">
            <v>2</v>
          </cell>
          <cell r="G324">
            <v>1</v>
          </cell>
          <cell r="H324">
            <v>1</v>
          </cell>
          <cell r="I324">
            <v>0</v>
          </cell>
          <cell r="J324">
            <v>0</v>
          </cell>
          <cell r="K324">
            <v>7</v>
          </cell>
        </row>
        <row r="325">
          <cell r="A325" t="str">
            <v>25931550</v>
          </cell>
          <cell r="B325" t="str">
            <v>ТОО "БИОН"</v>
          </cell>
          <cell r="C325">
            <v>682</v>
          </cell>
          <cell r="D325">
            <v>682</v>
          </cell>
          <cell r="E325">
            <v>244</v>
          </cell>
          <cell r="F325">
            <v>327</v>
          </cell>
          <cell r="G325">
            <v>0</v>
          </cell>
          <cell r="H325">
            <v>0</v>
          </cell>
          <cell r="I325">
            <v>0</v>
          </cell>
          <cell r="J325">
            <v>0</v>
          </cell>
        </row>
        <row r="326">
          <cell r="A326" t="str">
            <v>26119655</v>
          </cell>
          <cell r="B326" t="str">
            <v>"ТЕХНОСТРОЙЭКСПОРТ"</v>
          </cell>
          <cell r="C326">
            <v>20</v>
          </cell>
          <cell r="D326">
            <v>0</v>
          </cell>
          <cell r="E326">
            <v>20</v>
          </cell>
          <cell r="F326">
            <v>0</v>
          </cell>
        </row>
        <row r="327">
          <cell r="A327" t="str">
            <v>26165945</v>
          </cell>
          <cell r="B327" t="str">
            <v>АООТ "ТЮМЕНСКИЙ СУДОСТРОИТЕЛЬНЫЙ ЗАВОД"</v>
          </cell>
          <cell r="C327">
            <v>5</v>
          </cell>
          <cell r="D327">
            <v>2</v>
          </cell>
          <cell r="E327">
            <v>5</v>
          </cell>
          <cell r="F327">
            <v>5</v>
          </cell>
          <cell r="G327">
            <v>0</v>
          </cell>
          <cell r="H327">
            <v>0</v>
          </cell>
          <cell r="I327">
            <v>2</v>
          </cell>
        </row>
        <row r="328">
          <cell r="A328" t="str">
            <v>26240670</v>
          </cell>
          <cell r="B328" t="str">
            <v>ЗАО "СУДОТРЕЙД"</v>
          </cell>
          <cell r="C328">
            <v>0</v>
          </cell>
          <cell r="D328">
            <v>0</v>
          </cell>
          <cell r="E328">
            <v>0</v>
          </cell>
          <cell r="F328">
            <v>0</v>
          </cell>
          <cell r="G328">
            <v>0</v>
          </cell>
          <cell r="H328">
            <v>0</v>
          </cell>
          <cell r="I328">
            <v>0</v>
          </cell>
          <cell r="J328">
            <v>0</v>
          </cell>
          <cell r="K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31</v>
          </cell>
          <cell r="E330">
            <v>0</v>
          </cell>
          <cell r="F330">
            <v>31</v>
          </cell>
        </row>
        <row r="331">
          <cell r="A331" t="str">
            <v>26419110</v>
          </cell>
          <cell r="B331" t="str">
            <v>ТОО "АСТЕР"</v>
          </cell>
          <cell r="C331">
            <v>11</v>
          </cell>
          <cell r="D331">
            <v>8</v>
          </cell>
          <cell r="E331">
            <v>11</v>
          </cell>
          <cell r="F331">
            <v>11</v>
          </cell>
          <cell r="G331">
            <v>0</v>
          </cell>
          <cell r="H331">
            <v>0</v>
          </cell>
          <cell r="I331">
            <v>0</v>
          </cell>
          <cell r="J331">
            <v>8</v>
          </cell>
        </row>
        <row r="332">
          <cell r="A332" t="str">
            <v>26525160</v>
          </cell>
          <cell r="B332" t="str">
            <v>ЗАО "ЭНЕРГОИНВЕСТТЕХНИКА"</v>
          </cell>
          <cell r="C332">
            <v>0</v>
          </cell>
          <cell r="D332">
            <v>6</v>
          </cell>
          <cell r="E332">
            <v>22</v>
          </cell>
          <cell r="F332">
            <v>6</v>
          </cell>
          <cell r="G332">
            <v>22</v>
          </cell>
          <cell r="H332">
            <v>0</v>
          </cell>
          <cell r="I332">
            <v>0</v>
          </cell>
          <cell r="J332">
            <v>0</v>
          </cell>
          <cell r="K332">
            <v>22</v>
          </cell>
        </row>
        <row r="333">
          <cell r="A333" t="str">
            <v>26738915</v>
          </cell>
          <cell r="B333" t="str">
            <v>АОЗТ"САФО"</v>
          </cell>
          <cell r="C333">
            <v>0</v>
          </cell>
          <cell r="D333">
            <v>0</v>
          </cell>
          <cell r="E333">
            <v>0</v>
          </cell>
          <cell r="F333">
            <v>0</v>
          </cell>
          <cell r="G333">
            <v>0</v>
          </cell>
          <cell r="H333">
            <v>0</v>
          </cell>
          <cell r="I333">
            <v>0</v>
          </cell>
          <cell r="J333">
            <v>0</v>
          </cell>
        </row>
        <row r="334">
          <cell r="A334" t="str">
            <v>27036167</v>
          </cell>
          <cell r="B334" t="str">
            <v>"ОРБИТА 96" ООО</v>
          </cell>
          <cell r="C334">
            <v>2</v>
          </cell>
          <cell r="D334">
            <v>21</v>
          </cell>
          <cell r="E334">
            <v>21</v>
          </cell>
          <cell r="F334">
            <v>0</v>
          </cell>
          <cell r="G334">
            <v>0</v>
          </cell>
          <cell r="H334">
            <v>0</v>
          </cell>
          <cell r="I334">
            <v>21</v>
          </cell>
        </row>
        <row r="335">
          <cell r="A335" t="str">
            <v>27163687</v>
          </cell>
          <cell r="B335" t="str">
            <v>ТОО "АГДАМ"</v>
          </cell>
          <cell r="C335">
            <v>30</v>
          </cell>
          <cell r="D335">
            <v>43</v>
          </cell>
          <cell r="E335">
            <v>30</v>
          </cell>
          <cell r="F335">
            <v>43</v>
          </cell>
          <cell r="G335">
            <v>20</v>
          </cell>
          <cell r="H335">
            <v>43</v>
          </cell>
          <cell r="I335">
            <v>0</v>
          </cell>
          <cell r="J335">
            <v>0</v>
          </cell>
          <cell r="K335">
            <v>0</v>
          </cell>
          <cell r="L335">
            <v>20</v>
          </cell>
        </row>
        <row r="336">
          <cell r="A336" t="str">
            <v>27163977</v>
          </cell>
          <cell r="B336" t="str">
            <v>АООТ "ЖИЛКОМСЕРВИС"</v>
          </cell>
          <cell r="C336">
            <v>14</v>
          </cell>
          <cell r="D336">
            <v>49</v>
          </cell>
          <cell r="E336">
            <v>20</v>
          </cell>
          <cell r="F336">
            <v>20</v>
          </cell>
          <cell r="G336">
            <v>20</v>
          </cell>
        </row>
        <row r="337">
          <cell r="A337" t="str">
            <v>27185306</v>
          </cell>
          <cell r="B337" t="str">
            <v>ТОО "ИКПО-Т"</v>
          </cell>
          <cell r="C337">
            <v>200</v>
          </cell>
          <cell r="D337">
            <v>200</v>
          </cell>
          <cell r="E337">
            <v>0</v>
          </cell>
          <cell r="F337">
            <v>0</v>
          </cell>
          <cell r="G337">
            <v>0</v>
          </cell>
          <cell r="H337">
            <v>0</v>
          </cell>
          <cell r="I337">
            <v>0</v>
          </cell>
          <cell r="J337">
            <v>200</v>
          </cell>
        </row>
        <row r="338">
          <cell r="A338" t="str">
            <v>27193820</v>
          </cell>
          <cell r="B338" t="str">
            <v>"РОСТОВСКАЯ СОТОВАЯ СВЯЗЬ" АОЗТ</v>
          </cell>
          <cell r="C338">
            <v>0</v>
          </cell>
          <cell r="D338">
            <v>0</v>
          </cell>
          <cell r="E338">
            <v>0</v>
          </cell>
          <cell r="F338">
            <v>0</v>
          </cell>
          <cell r="G338">
            <v>0</v>
          </cell>
        </row>
        <row r="339">
          <cell r="A339" t="str">
            <v>27274760</v>
          </cell>
          <cell r="B339" t="str">
            <v>ООО "АСКОНА"</v>
          </cell>
          <cell r="C339">
            <v>3</v>
          </cell>
          <cell r="D339">
            <v>7</v>
          </cell>
          <cell r="E339">
            <v>13</v>
          </cell>
          <cell r="F339">
            <v>3</v>
          </cell>
          <cell r="G339">
            <v>7</v>
          </cell>
          <cell r="H339">
            <v>13</v>
          </cell>
          <cell r="I339">
            <v>7</v>
          </cell>
          <cell r="J339">
            <v>13</v>
          </cell>
        </row>
        <row r="340">
          <cell r="A340" t="str">
            <v>27435884</v>
          </cell>
          <cell r="B340" t="str">
            <v>ООО "НЕПТУН"</v>
          </cell>
          <cell r="C340">
            <v>7</v>
          </cell>
          <cell r="D340">
            <v>42</v>
          </cell>
          <cell r="E340">
            <v>7</v>
          </cell>
          <cell r="F340">
            <v>0</v>
          </cell>
          <cell r="G340">
            <v>42</v>
          </cell>
          <cell r="H340">
            <v>42</v>
          </cell>
          <cell r="I340">
            <v>0</v>
          </cell>
          <cell r="J340">
            <v>0</v>
          </cell>
          <cell r="K340">
            <v>0</v>
          </cell>
        </row>
        <row r="341">
          <cell r="A341" t="str">
            <v>27440715</v>
          </cell>
          <cell r="B341" t="str">
            <v>ЗАО "НАВИДАН"</v>
          </cell>
          <cell r="C341">
            <v>3</v>
          </cell>
          <cell r="D341">
            <v>3</v>
          </cell>
          <cell r="E341">
            <v>0</v>
          </cell>
          <cell r="F341">
            <v>0</v>
          </cell>
          <cell r="G341">
            <v>0</v>
          </cell>
          <cell r="H341">
            <v>0</v>
          </cell>
          <cell r="I341">
            <v>3</v>
          </cell>
        </row>
        <row r="342">
          <cell r="A342" t="str">
            <v>27446563</v>
          </cell>
          <cell r="B342" t="str">
            <v>ЗАО "СЕВЗАПМЕТАЛЛКОМПЛЕКТ"</v>
          </cell>
          <cell r="C342">
            <v>1</v>
          </cell>
          <cell r="D342">
            <v>40</v>
          </cell>
          <cell r="E342">
            <v>1</v>
          </cell>
          <cell r="F342">
            <v>40</v>
          </cell>
          <cell r="G342">
            <v>0</v>
          </cell>
          <cell r="H342">
            <v>1</v>
          </cell>
          <cell r="I342">
            <v>0</v>
          </cell>
          <cell r="J342">
            <v>0</v>
          </cell>
          <cell r="K342">
            <v>40</v>
          </cell>
        </row>
        <row r="343">
          <cell r="A343" t="str">
            <v>27518434</v>
          </cell>
          <cell r="B343" t="str">
            <v>"РЕПАР" АОЗТ</v>
          </cell>
          <cell r="C343">
            <v>2</v>
          </cell>
          <cell r="D343">
            <v>2</v>
          </cell>
          <cell r="E343">
            <v>2</v>
          </cell>
          <cell r="F343">
            <v>0</v>
          </cell>
          <cell r="G343">
            <v>0</v>
          </cell>
          <cell r="H343">
            <v>0</v>
          </cell>
          <cell r="I343">
            <v>0</v>
          </cell>
          <cell r="J343">
            <v>0</v>
          </cell>
        </row>
        <row r="344">
          <cell r="A344" t="str">
            <v>27572003</v>
          </cell>
          <cell r="B344" t="str">
            <v>АОЗТ"РТТ"</v>
          </cell>
          <cell r="C344">
            <v>0</v>
          </cell>
          <cell r="D344">
            <v>3</v>
          </cell>
          <cell r="E344">
            <v>0</v>
          </cell>
          <cell r="F344">
            <v>0</v>
          </cell>
          <cell r="G344">
            <v>0</v>
          </cell>
          <cell r="H344">
            <v>3</v>
          </cell>
        </row>
        <row r="345">
          <cell r="A345" t="str">
            <v>27671567</v>
          </cell>
          <cell r="B345" t="str">
            <v>ЗАО "ТРИ БОГАТЫРЯ"</v>
          </cell>
          <cell r="C345">
            <v>40</v>
          </cell>
          <cell r="D345">
            <v>40</v>
          </cell>
          <cell r="E345">
            <v>0</v>
          </cell>
          <cell r="F345">
            <v>40</v>
          </cell>
        </row>
        <row r="346">
          <cell r="A346" t="str">
            <v>27757866</v>
          </cell>
          <cell r="B346" t="str">
            <v>ТОО "ИНВЕСТ"</v>
          </cell>
          <cell r="C346">
            <v>39</v>
          </cell>
          <cell r="D346">
            <v>21</v>
          </cell>
          <cell r="E346">
            <v>39</v>
          </cell>
          <cell r="F346">
            <v>21</v>
          </cell>
          <cell r="G346">
            <v>21</v>
          </cell>
          <cell r="H346">
            <v>0</v>
          </cell>
          <cell r="I346">
            <v>0</v>
          </cell>
          <cell r="J346">
            <v>0</v>
          </cell>
          <cell r="K346">
            <v>60</v>
          </cell>
        </row>
        <row r="347">
          <cell r="A347" t="str">
            <v>27839104</v>
          </cell>
          <cell r="B347" t="str">
            <v>АГЕНСТВО ПО РАЗВ-Ю МЕЖД.СОТРУД.ПРИ МВЭС РТ</v>
          </cell>
          <cell r="C347">
            <v>10</v>
          </cell>
          <cell r="D347">
            <v>0</v>
          </cell>
          <cell r="E347">
            <v>10</v>
          </cell>
          <cell r="F347">
            <v>0</v>
          </cell>
          <cell r="G347">
            <v>0</v>
          </cell>
          <cell r="H347">
            <v>0</v>
          </cell>
          <cell r="I347">
            <v>0</v>
          </cell>
          <cell r="J347">
            <v>0</v>
          </cell>
        </row>
        <row r="348">
          <cell r="A348" t="str">
            <v>27893977</v>
          </cell>
          <cell r="B348" t="str">
            <v>АОЗТ "ТЕХНОЛОГИЯ "</v>
          </cell>
          <cell r="C348">
            <v>31</v>
          </cell>
          <cell r="D348">
            <v>59</v>
          </cell>
          <cell r="E348">
            <v>93</v>
          </cell>
          <cell r="F348">
            <v>31</v>
          </cell>
          <cell r="G348">
            <v>59</v>
          </cell>
          <cell r="H348">
            <v>59</v>
          </cell>
          <cell r="I348">
            <v>0</v>
          </cell>
          <cell r="J348">
            <v>0</v>
          </cell>
          <cell r="K348">
            <v>93</v>
          </cell>
        </row>
        <row r="349">
          <cell r="A349" t="str">
            <v>29002215</v>
          </cell>
          <cell r="B349" t="str">
            <v>ТОО "СЕРМАР",МОСКВА,РОССИЯ,</v>
          </cell>
          <cell r="C349">
            <v>11</v>
          </cell>
          <cell r="D349">
            <v>1000</v>
          </cell>
          <cell r="E349">
            <v>11</v>
          </cell>
          <cell r="F349">
            <v>11</v>
          </cell>
          <cell r="G349">
            <v>1000</v>
          </cell>
        </row>
        <row r="350">
          <cell r="A350" t="str">
            <v>29081278</v>
          </cell>
          <cell r="B350" t="str">
            <v>АОЗТ НПО АВАНГАРД</v>
          </cell>
          <cell r="C350">
            <v>0</v>
          </cell>
          <cell r="D350">
            <v>3</v>
          </cell>
          <cell r="E350">
            <v>3</v>
          </cell>
          <cell r="F350">
            <v>3</v>
          </cell>
        </row>
        <row r="351">
          <cell r="A351" t="str">
            <v>29121248</v>
          </cell>
          <cell r="B351" t="str">
            <v>АОЗТ КЮНЕ И НАГЕЛЬ</v>
          </cell>
          <cell r="C351">
            <v>110</v>
          </cell>
          <cell r="D351">
            <v>110</v>
          </cell>
          <cell r="E351">
            <v>0</v>
          </cell>
          <cell r="F351">
            <v>0</v>
          </cell>
          <cell r="G351">
            <v>0</v>
          </cell>
          <cell r="H351">
            <v>0</v>
          </cell>
          <cell r="I351">
            <v>0</v>
          </cell>
          <cell r="J351">
            <v>0</v>
          </cell>
        </row>
        <row r="352">
          <cell r="A352" t="str">
            <v>29186617</v>
          </cell>
          <cell r="B352" t="str">
            <v>ТОО ТУРИСТИЧЕСКОЕ АГЕНТСТВО"КВАДРО-ТУР"</v>
          </cell>
          <cell r="C352">
            <v>2</v>
          </cell>
          <cell r="D352">
            <v>0</v>
          </cell>
          <cell r="E352">
            <v>0</v>
          </cell>
          <cell r="F352">
            <v>0</v>
          </cell>
          <cell r="G352">
            <v>0</v>
          </cell>
          <cell r="H352">
            <v>0</v>
          </cell>
          <cell r="I352">
            <v>0</v>
          </cell>
          <cell r="J352">
            <v>0</v>
          </cell>
        </row>
        <row r="353">
          <cell r="A353" t="str">
            <v>29447957</v>
          </cell>
          <cell r="B353" t="str">
            <v>ЗЭРКТ ФИЛИАЛ ГКНПЦ ИМ.ХРУНИЧЕВА</v>
          </cell>
          <cell r="C353">
            <v>30</v>
          </cell>
          <cell r="D353">
            <v>39</v>
          </cell>
          <cell r="E353">
            <v>30</v>
          </cell>
          <cell r="F353">
            <v>39</v>
          </cell>
          <cell r="G353">
            <v>0</v>
          </cell>
          <cell r="H353">
            <v>0</v>
          </cell>
          <cell r="I353">
            <v>0</v>
          </cell>
          <cell r="J353">
            <v>0</v>
          </cell>
          <cell r="K353">
            <v>0</v>
          </cell>
          <cell r="L353">
            <v>39</v>
          </cell>
        </row>
        <row r="354">
          <cell r="A354" t="str">
            <v>29655130</v>
          </cell>
          <cell r="B354" t="str">
            <v>АОЗТ "НЕФТЬПРОМСНАБ"</v>
          </cell>
          <cell r="C354">
            <v>14</v>
          </cell>
          <cell r="D354">
            <v>68</v>
          </cell>
          <cell r="E354">
            <v>20</v>
          </cell>
          <cell r="F354">
            <v>76</v>
          </cell>
          <cell r="G354">
            <v>20</v>
          </cell>
          <cell r="H354">
            <v>76</v>
          </cell>
          <cell r="I354">
            <v>56</v>
          </cell>
          <cell r="J354">
            <v>132</v>
          </cell>
          <cell r="K354">
            <v>69</v>
          </cell>
        </row>
        <row r="355">
          <cell r="A355" t="str">
            <v>29714192</v>
          </cell>
          <cell r="B355" t="str">
            <v>НЕФТЕПЕРЕРАБАТЫВАЮЩАЯ СТАНЦИЯ "СУСЛОВО"-ФИЛИАЛ ПО УРАЛО-СИБИРСКИХ МА</v>
          </cell>
          <cell r="C355">
            <v>32</v>
          </cell>
          <cell r="D355">
            <v>200</v>
          </cell>
          <cell r="E355">
            <v>32</v>
          </cell>
          <cell r="F355">
            <v>200</v>
          </cell>
          <cell r="G355">
            <v>32</v>
          </cell>
          <cell r="H355">
            <v>0</v>
          </cell>
          <cell r="I355">
            <v>0</v>
          </cell>
          <cell r="J355">
            <v>200</v>
          </cell>
        </row>
        <row r="356">
          <cell r="A356" t="str">
            <v>29861384</v>
          </cell>
          <cell r="B356" t="str">
            <v>ИЧП МУСТАФАЕВА "ЩЕКИ"</v>
          </cell>
          <cell r="C356">
            <v>2</v>
          </cell>
          <cell r="D356">
            <v>2</v>
          </cell>
          <cell r="E356">
            <v>0</v>
          </cell>
          <cell r="F356">
            <v>0</v>
          </cell>
          <cell r="G356">
            <v>0</v>
          </cell>
        </row>
        <row r="357">
          <cell r="A357" t="str">
            <v>29937963</v>
          </cell>
          <cell r="B357" t="str">
            <v>АОЗТ "УЗНЕФТЬИМПЭКС"</v>
          </cell>
          <cell r="C357">
            <v>84</v>
          </cell>
          <cell r="D357">
            <v>34</v>
          </cell>
          <cell r="E357">
            <v>77</v>
          </cell>
          <cell r="F357">
            <v>84</v>
          </cell>
          <cell r="G357">
            <v>34</v>
          </cell>
          <cell r="H357">
            <v>34</v>
          </cell>
          <cell r="I357">
            <v>77</v>
          </cell>
          <cell r="J357">
            <v>13</v>
          </cell>
        </row>
        <row r="358">
          <cell r="A358" t="str">
            <v>31008449</v>
          </cell>
          <cell r="B358" t="str">
            <v>АОЗТ ПКФ "КВАЛИТЕТ"</v>
          </cell>
          <cell r="C358">
            <v>3</v>
          </cell>
          <cell r="D358">
            <v>0</v>
          </cell>
          <cell r="E358">
            <v>3</v>
          </cell>
          <cell r="F358">
            <v>3</v>
          </cell>
          <cell r="G358">
            <v>0</v>
          </cell>
          <cell r="H358">
            <v>0</v>
          </cell>
          <cell r="I358">
            <v>3</v>
          </cell>
          <cell r="J358">
            <v>0</v>
          </cell>
          <cell r="K358">
            <v>0</v>
          </cell>
        </row>
        <row r="359">
          <cell r="A359" t="str">
            <v>31051474</v>
          </cell>
          <cell r="B359" t="str">
            <v>"РЕЕС" АОЗТ</v>
          </cell>
          <cell r="C359">
            <v>12</v>
          </cell>
          <cell r="D359">
            <v>3</v>
          </cell>
          <cell r="E359">
            <v>3</v>
          </cell>
          <cell r="F359">
            <v>0</v>
          </cell>
          <cell r="G359">
            <v>0</v>
          </cell>
          <cell r="H359">
            <v>0</v>
          </cell>
          <cell r="I359">
            <v>3</v>
          </cell>
        </row>
        <row r="360">
          <cell r="A360" t="str">
            <v>31197462</v>
          </cell>
          <cell r="B360" t="str">
            <v>АО"УРАЛАВТО"</v>
          </cell>
          <cell r="C360">
            <v>14</v>
          </cell>
          <cell r="D360">
            <v>40</v>
          </cell>
          <cell r="E360">
            <v>14</v>
          </cell>
          <cell r="F360">
            <v>40</v>
          </cell>
          <cell r="G360">
            <v>0</v>
          </cell>
          <cell r="H360">
            <v>0</v>
          </cell>
          <cell r="I360">
            <v>14</v>
          </cell>
          <cell r="J360">
            <v>0</v>
          </cell>
          <cell r="K360">
            <v>40</v>
          </cell>
        </row>
        <row r="361">
          <cell r="A361" t="str">
            <v>31209389</v>
          </cell>
          <cell r="B361" t="str">
            <v>АОЗТ "ДАЛХА"</v>
          </cell>
          <cell r="C361">
            <v>2</v>
          </cell>
          <cell r="D361">
            <v>2</v>
          </cell>
          <cell r="E361">
            <v>2</v>
          </cell>
          <cell r="F361">
            <v>20</v>
          </cell>
          <cell r="G361">
            <v>0</v>
          </cell>
          <cell r="H361">
            <v>20</v>
          </cell>
        </row>
        <row r="362">
          <cell r="A362" t="str">
            <v>31213698</v>
          </cell>
          <cell r="B362" t="str">
            <v>ТОО "ПЕРСПЕКТИВА"</v>
          </cell>
          <cell r="C362">
            <v>10</v>
          </cell>
          <cell r="D362">
            <v>10</v>
          </cell>
          <cell r="E362">
            <v>3</v>
          </cell>
          <cell r="F362">
            <v>0</v>
          </cell>
          <cell r="G362">
            <v>0</v>
          </cell>
          <cell r="H362">
            <v>3</v>
          </cell>
        </row>
        <row r="363">
          <cell r="A363" t="str">
            <v>31323949</v>
          </cell>
          <cell r="B363" t="str">
            <v>АО "ВНИИГАЗ"</v>
          </cell>
          <cell r="C363">
            <v>40</v>
          </cell>
          <cell r="D363">
            <v>2</v>
          </cell>
          <cell r="E363">
            <v>40</v>
          </cell>
          <cell r="F363">
            <v>40</v>
          </cell>
          <cell r="G363">
            <v>0</v>
          </cell>
          <cell r="H363">
            <v>0</v>
          </cell>
          <cell r="I363">
            <v>2</v>
          </cell>
        </row>
        <row r="364">
          <cell r="A364" t="str">
            <v>31402063</v>
          </cell>
          <cell r="B364" t="str">
            <v>ВНЕДРЕНЧЕСКАЯ ФИРМА "УРАЛЬСКИЙ ВАРИАНТ" *6660009177</v>
          </cell>
          <cell r="C364">
            <v>39</v>
          </cell>
          <cell r="D364">
            <v>21</v>
          </cell>
          <cell r="E364">
            <v>39</v>
          </cell>
          <cell r="F364">
            <v>8</v>
          </cell>
          <cell r="G364">
            <v>21</v>
          </cell>
          <cell r="H364">
            <v>7</v>
          </cell>
          <cell r="I364">
            <v>8</v>
          </cell>
          <cell r="J364">
            <v>7</v>
          </cell>
          <cell r="K364">
            <v>8</v>
          </cell>
        </row>
        <row r="365">
          <cell r="A365" t="str">
            <v>31402270</v>
          </cell>
          <cell r="B365" t="str">
            <v>АОЗТ СП "УЗЭЛЕКТРО"                                                         0246</v>
          </cell>
          <cell r="C365">
            <v>94</v>
          </cell>
          <cell r="D365">
            <v>0</v>
          </cell>
          <cell r="E365">
            <v>35</v>
          </cell>
          <cell r="F365">
            <v>94</v>
          </cell>
          <cell r="G365">
            <v>0</v>
          </cell>
          <cell r="H365">
            <v>35</v>
          </cell>
          <cell r="I365">
            <v>94</v>
          </cell>
          <cell r="J365">
            <v>0</v>
          </cell>
          <cell r="K365">
            <v>35</v>
          </cell>
        </row>
        <row r="366">
          <cell r="A366" t="str">
            <v>31721495</v>
          </cell>
          <cell r="B366" t="str">
            <v>ТОО "СЕРВИС-ЦЕНТР"</v>
          </cell>
          <cell r="C366">
            <v>0</v>
          </cell>
          <cell r="D366">
            <v>59</v>
          </cell>
          <cell r="E366">
            <v>93</v>
          </cell>
          <cell r="F366">
            <v>59</v>
          </cell>
          <cell r="G366">
            <v>93</v>
          </cell>
          <cell r="H366">
            <v>59</v>
          </cell>
          <cell r="I366">
            <v>0</v>
          </cell>
          <cell r="J366">
            <v>0</v>
          </cell>
          <cell r="K366">
            <v>93</v>
          </cell>
        </row>
        <row r="367">
          <cell r="A367" t="str">
            <v>31760182</v>
          </cell>
          <cell r="B367" t="str">
            <v>АОЗТ "ГЕЛЬВЕТИКА"</v>
          </cell>
          <cell r="C367">
            <v>1000</v>
          </cell>
          <cell r="D367">
            <v>0</v>
          </cell>
          <cell r="E367">
            <v>1000</v>
          </cell>
          <cell r="F367">
            <v>0</v>
          </cell>
          <cell r="G367">
            <v>1000</v>
          </cell>
          <cell r="H367">
            <v>0</v>
          </cell>
        </row>
        <row r="368">
          <cell r="A368" t="str">
            <v>31788507</v>
          </cell>
          <cell r="B368" t="str">
            <v>АСМУ ПО "УРЕНГОЙГАЗПРОМ",</v>
          </cell>
          <cell r="C368">
            <v>3</v>
          </cell>
          <cell r="D368">
            <v>3</v>
          </cell>
          <cell r="E368">
            <v>3</v>
          </cell>
          <cell r="F368">
            <v>3</v>
          </cell>
          <cell r="G368">
            <v>0</v>
          </cell>
          <cell r="H368">
            <v>0</v>
          </cell>
          <cell r="I368">
            <v>0</v>
          </cell>
          <cell r="J368">
            <v>3</v>
          </cell>
        </row>
        <row r="369">
          <cell r="A369" t="str">
            <v>31807328</v>
          </cell>
          <cell r="B369" t="str">
            <v>КРЫМСКИЙ ХРУ-2 ТРЕСТА "ЮЖСТАЛЬМОНТАЖ"</v>
          </cell>
          <cell r="C369">
            <v>110</v>
          </cell>
          <cell r="D369">
            <v>110</v>
          </cell>
          <cell r="E369">
            <v>3</v>
          </cell>
          <cell r="F369">
            <v>0</v>
          </cell>
          <cell r="G369">
            <v>0</v>
          </cell>
          <cell r="H369">
            <v>0</v>
          </cell>
          <cell r="I369">
            <v>0</v>
          </cell>
          <cell r="J369">
            <v>3</v>
          </cell>
        </row>
        <row r="370">
          <cell r="A370" t="str">
            <v>32114722</v>
          </cell>
          <cell r="B370" t="str">
            <v>ПОО "ГАМБИТ-1"                                                              0721</v>
          </cell>
          <cell r="C370">
            <v>95</v>
          </cell>
          <cell r="D370">
            <v>0</v>
          </cell>
          <cell r="E370">
            <v>60</v>
          </cell>
          <cell r="F370">
            <v>95</v>
          </cell>
          <cell r="G370">
            <v>0</v>
          </cell>
          <cell r="H370">
            <v>60</v>
          </cell>
          <cell r="I370">
            <v>95</v>
          </cell>
          <cell r="J370">
            <v>0</v>
          </cell>
          <cell r="K370">
            <v>60</v>
          </cell>
        </row>
        <row r="371">
          <cell r="A371" t="str">
            <v>32287316</v>
          </cell>
          <cell r="B371" t="str">
            <v>ТОО "ЮНОНА-МЕД"</v>
          </cell>
          <cell r="C371">
            <v>40</v>
          </cell>
          <cell r="D371">
            <v>40</v>
          </cell>
          <cell r="E371">
            <v>39</v>
          </cell>
          <cell r="F371">
            <v>0</v>
          </cell>
          <cell r="G371">
            <v>0</v>
          </cell>
          <cell r="H371">
            <v>0</v>
          </cell>
          <cell r="I371">
            <v>0</v>
          </cell>
          <cell r="J371">
            <v>0</v>
          </cell>
          <cell r="K371">
            <v>0</v>
          </cell>
          <cell r="L371">
            <v>39</v>
          </cell>
        </row>
        <row r="372">
          <cell r="A372" t="str">
            <v>32516248</v>
          </cell>
          <cell r="B372" t="str">
            <v>ТОО"СУВОР"</v>
          </cell>
          <cell r="C372">
            <v>14</v>
          </cell>
          <cell r="D372">
            <v>68</v>
          </cell>
          <cell r="E372">
            <v>13</v>
          </cell>
          <cell r="F372">
            <v>76</v>
          </cell>
          <cell r="G372">
            <v>56</v>
          </cell>
          <cell r="H372">
            <v>76</v>
          </cell>
          <cell r="I372">
            <v>56</v>
          </cell>
          <cell r="J372">
            <v>132</v>
          </cell>
          <cell r="K372">
            <v>69</v>
          </cell>
        </row>
        <row r="373">
          <cell r="A373" t="str">
            <v>32537434</v>
          </cell>
          <cell r="B373" t="str">
            <v>ТОО"КАЛЛОРИЯ"</v>
          </cell>
          <cell r="C373">
            <v>32</v>
          </cell>
          <cell r="D373">
            <v>9</v>
          </cell>
          <cell r="E373">
            <v>32</v>
          </cell>
          <cell r="F373">
            <v>9</v>
          </cell>
          <cell r="G373">
            <v>32</v>
          </cell>
          <cell r="H373">
            <v>0</v>
          </cell>
          <cell r="I373">
            <v>0</v>
          </cell>
          <cell r="J373">
            <v>0</v>
          </cell>
          <cell r="K373">
            <v>0</v>
          </cell>
          <cell r="L373">
            <v>9</v>
          </cell>
        </row>
        <row r="374">
          <cell r="A374" t="str">
            <v>32538942</v>
          </cell>
          <cell r="B374" t="str">
            <v>ФИЛИАЛ "ЗАВОД ТСМ" АООТ "АКСИ"</v>
          </cell>
          <cell r="C374">
            <v>2</v>
          </cell>
          <cell r="D374">
            <v>2</v>
          </cell>
          <cell r="E374">
            <v>60</v>
          </cell>
          <cell r="F374">
            <v>0</v>
          </cell>
          <cell r="G374">
            <v>0</v>
          </cell>
          <cell r="H374">
            <v>60</v>
          </cell>
        </row>
        <row r="375">
          <cell r="A375" t="str">
            <v>32552161</v>
          </cell>
          <cell r="B375" t="str">
            <v>ТОВАРИЩЕСТВО С ОГРАНИЧЕННОЙ ОТВЕТСТВЕННОСТЬЮ "ЮПИТЕР"</v>
          </cell>
          <cell r="C375">
            <v>5</v>
          </cell>
          <cell r="D375">
            <v>34</v>
          </cell>
          <cell r="E375">
            <v>77</v>
          </cell>
          <cell r="F375">
            <v>5</v>
          </cell>
          <cell r="G375">
            <v>34</v>
          </cell>
          <cell r="H375">
            <v>34</v>
          </cell>
          <cell r="I375">
            <v>77</v>
          </cell>
        </row>
        <row r="376">
          <cell r="A376" t="str">
            <v>32767234</v>
          </cell>
          <cell r="B376" t="str">
            <v>АОЗТ "ГЛЕHАР"</v>
          </cell>
          <cell r="C376">
            <v>3</v>
          </cell>
          <cell r="D376">
            <v>0</v>
          </cell>
          <cell r="E376">
            <v>3</v>
          </cell>
          <cell r="F376">
            <v>3</v>
          </cell>
          <cell r="G376">
            <v>0</v>
          </cell>
          <cell r="H376">
            <v>0</v>
          </cell>
          <cell r="I376">
            <v>3</v>
          </cell>
          <cell r="J376">
            <v>0</v>
          </cell>
          <cell r="K376">
            <v>11</v>
          </cell>
        </row>
        <row r="377">
          <cell r="A377" t="str">
            <v>32847726</v>
          </cell>
          <cell r="B377" t="str">
            <v>ООО "ЭКСТРОМ"</v>
          </cell>
          <cell r="C377">
            <v>12</v>
          </cell>
          <cell r="D377">
            <v>0</v>
          </cell>
          <cell r="E377">
            <v>0</v>
          </cell>
          <cell r="F377">
            <v>0</v>
          </cell>
          <cell r="G377">
            <v>0</v>
          </cell>
          <cell r="H377">
            <v>0</v>
          </cell>
        </row>
        <row r="378">
          <cell r="A378" t="str">
            <v>33089156</v>
          </cell>
          <cell r="B378" t="str">
            <v>УЗБЕКСКО-ЗАПАДНОСИБИРСКАЯ КОМПАНИЯ ПО ИНВЕСТИЦИИ НЕФТЯНОЙ ПРОМЫШЛЕННОСТИ</v>
          </cell>
          <cell r="C378">
            <v>120</v>
          </cell>
          <cell r="D378">
            <v>120</v>
          </cell>
          <cell r="E378">
            <v>0</v>
          </cell>
          <cell r="F378">
            <v>0</v>
          </cell>
          <cell r="G378">
            <v>0</v>
          </cell>
          <cell r="H378">
            <v>0</v>
          </cell>
          <cell r="I378">
            <v>0</v>
          </cell>
          <cell r="J378">
            <v>0</v>
          </cell>
          <cell r="K378">
            <v>0</v>
          </cell>
          <cell r="L378">
            <v>120</v>
          </cell>
        </row>
        <row r="379">
          <cell r="A379" t="str">
            <v>33208170</v>
          </cell>
          <cell r="B379" t="str">
            <v>ООО ВЭП "ЮНИОН"</v>
          </cell>
          <cell r="C379">
            <v>14</v>
          </cell>
          <cell r="D379">
            <v>44</v>
          </cell>
          <cell r="E379">
            <v>14</v>
          </cell>
          <cell r="F379">
            <v>44</v>
          </cell>
          <cell r="G379">
            <v>0</v>
          </cell>
          <cell r="H379">
            <v>0</v>
          </cell>
          <cell r="I379">
            <v>14</v>
          </cell>
          <cell r="J379">
            <v>44</v>
          </cell>
        </row>
        <row r="380">
          <cell r="A380" t="str">
            <v>33238642</v>
          </cell>
          <cell r="B380" t="str">
            <v>АОЗТ"ДРАЙВЕР"</v>
          </cell>
          <cell r="C380">
            <v>20</v>
          </cell>
          <cell r="D380">
            <v>20</v>
          </cell>
          <cell r="E380">
            <v>20</v>
          </cell>
          <cell r="F380">
            <v>20</v>
          </cell>
          <cell r="G380">
            <v>0</v>
          </cell>
          <cell r="H380">
            <v>20</v>
          </cell>
          <cell r="I380">
            <v>0</v>
          </cell>
          <cell r="J380">
            <v>0</v>
          </cell>
          <cell r="K380">
            <v>0</v>
          </cell>
          <cell r="L380">
            <v>20</v>
          </cell>
        </row>
        <row r="381">
          <cell r="A381" t="str">
            <v>33259828</v>
          </cell>
          <cell r="B381" t="str">
            <v>ТОО "ВОСТСИБПРОДУКТ"</v>
          </cell>
          <cell r="C381">
            <v>10</v>
          </cell>
          <cell r="D381">
            <v>10</v>
          </cell>
          <cell r="E381">
            <v>1</v>
          </cell>
          <cell r="F381">
            <v>0</v>
          </cell>
          <cell r="G381">
            <v>0</v>
          </cell>
          <cell r="H381">
            <v>0</v>
          </cell>
          <cell r="I381">
            <v>0</v>
          </cell>
          <cell r="J381">
            <v>1</v>
          </cell>
        </row>
        <row r="382">
          <cell r="A382" t="str">
            <v>33333691</v>
          </cell>
          <cell r="B382" t="str">
            <v>"КРАСНОДАРГЛАВСНАБ"АООТ ККПК</v>
          </cell>
          <cell r="C382">
            <v>10</v>
          </cell>
          <cell r="D382">
            <v>10</v>
          </cell>
          <cell r="E382">
            <v>2</v>
          </cell>
          <cell r="F382">
            <v>0</v>
          </cell>
          <cell r="G382">
            <v>0</v>
          </cell>
          <cell r="H382">
            <v>0</v>
          </cell>
          <cell r="I382">
            <v>2</v>
          </cell>
        </row>
        <row r="383">
          <cell r="A383" t="str">
            <v>33386836</v>
          </cell>
          <cell r="B383" t="str">
            <v>СП ЗОЛОТОЙ ДРАКОН 674650 ЧИТИНСКАЯ</v>
          </cell>
          <cell r="C383">
            <v>3</v>
          </cell>
          <cell r="D383">
            <v>7</v>
          </cell>
          <cell r="E383">
            <v>3</v>
          </cell>
          <cell r="F383">
            <v>3</v>
          </cell>
          <cell r="G383">
            <v>7</v>
          </cell>
          <cell r="H383">
            <v>3</v>
          </cell>
          <cell r="I383">
            <v>3</v>
          </cell>
          <cell r="J383">
            <v>7</v>
          </cell>
          <cell r="K383">
            <v>3</v>
          </cell>
        </row>
        <row r="384">
          <cell r="A384" t="str">
            <v>33400743</v>
          </cell>
          <cell r="B384" t="str">
            <v>"ФРАММ"ОБЩЕСТВО С ОГРАНИЧЕННОЙ ОТВЕТСТВЕ</v>
          </cell>
          <cell r="C384">
            <v>7</v>
          </cell>
          <cell r="D384">
            <v>35</v>
          </cell>
          <cell r="E384">
            <v>7</v>
          </cell>
          <cell r="F384">
            <v>35</v>
          </cell>
          <cell r="G384">
            <v>0</v>
          </cell>
          <cell r="H384">
            <v>0</v>
          </cell>
          <cell r="I384">
            <v>7</v>
          </cell>
          <cell r="J384">
            <v>0</v>
          </cell>
          <cell r="K384">
            <v>35</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5</v>
          </cell>
          <cell r="D386">
            <v>7</v>
          </cell>
          <cell r="E386">
            <v>7</v>
          </cell>
          <cell r="F386">
            <v>0</v>
          </cell>
          <cell r="G386">
            <v>0</v>
          </cell>
          <cell r="H386">
            <v>0</v>
          </cell>
        </row>
        <row r="387">
          <cell r="A387" t="str">
            <v>33608248</v>
          </cell>
          <cell r="B387" t="str">
            <v>"ЦЗИЛИ" АО ЗАКРЫТОГО ТИПА</v>
          </cell>
          <cell r="C387">
            <v>6</v>
          </cell>
          <cell r="D387">
            <v>15</v>
          </cell>
          <cell r="E387">
            <v>6</v>
          </cell>
          <cell r="F387">
            <v>15</v>
          </cell>
          <cell r="G387">
            <v>15</v>
          </cell>
          <cell r="H387">
            <v>0</v>
          </cell>
          <cell r="I387">
            <v>0</v>
          </cell>
          <cell r="J387">
            <v>3</v>
          </cell>
        </row>
        <row r="388">
          <cell r="A388" t="str">
            <v>33680607</v>
          </cell>
          <cell r="B388" t="str">
            <v>ЗАО "МОСФЛОУЛАЙН"</v>
          </cell>
          <cell r="C388">
            <v>3</v>
          </cell>
          <cell r="D388">
            <v>0</v>
          </cell>
          <cell r="E388">
            <v>3</v>
          </cell>
          <cell r="F388">
            <v>0</v>
          </cell>
          <cell r="G388">
            <v>0</v>
          </cell>
          <cell r="H388">
            <v>0</v>
          </cell>
          <cell r="I388">
            <v>0</v>
          </cell>
          <cell r="J388">
            <v>3</v>
          </cell>
          <cell r="K388">
            <v>0</v>
          </cell>
        </row>
        <row r="389">
          <cell r="A389" t="str">
            <v>33735739</v>
          </cell>
          <cell r="B389" t="str">
            <v>"ОТЕЧЕСТВО " ТОО</v>
          </cell>
          <cell r="C389">
            <v>31</v>
          </cell>
          <cell r="D389">
            <v>95</v>
          </cell>
          <cell r="E389">
            <v>60</v>
          </cell>
          <cell r="F389">
            <v>31</v>
          </cell>
          <cell r="G389">
            <v>95</v>
          </cell>
          <cell r="H389">
            <v>60</v>
          </cell>
          <cell r="I389">
            <v>95</v>
          </cell>
          <cell r="J389">
            <v>0</v>
          </cell>
          <cell r="K389">
            <v>60</v>
          </cell>
        </row>
        <row r="390">
          <cell r="A390" t="str">
            <v>33841527</v>
          </cell>
          <cell r="B390" t="str">
            <v>ФИЛИАЛ ФИРМЫ "ПЕНТА ИНТЕРНАЦИОНАЛЬ ЛИМИТЕД" В Г.УФЕ Р.БАШКОРТОСТАН</v>
          </cell>
          <cell r="C390">
            <v>31</v>
          </cell>
          <cell r="D390">
            <v>31</v>
          </cell>
          <cell r="E390">
            <v>0</v>
          </cell>
          <cell r="F390">
            <v>0</v>
          </cell>
          <cell r="G390">
            <v>0</v>
          </cell>
          <cell r="H390">
            <v>0</v>
          </cell>
          <cell r="I390">
            <v>0</v>
          </cell>
          <cell r="J390">
            <v>0</v>
          </cell>
          <cell r="K390">
            <v>31</v>
          </cell>
        </row>
        <row r="391">
          <cell r="A391" t="str">
            <v>33884540</v>
          </cell>
          <cell r="B391" t="str">
            <v>ТОО "СТРОЙКОМПЛЕКТ ЛТД"</v>
          </cell>
          <cell r="C391">
            <v>40</v>
          </cell>
          <cell r="D391">
            <v>40</v>
          </cell>
          <cell r="E391">
            <v>0</v>
          </cell>
          <cell r="F391">
            <v>0</v>
          </cell>
          <cell r="G391">
            <v>0</v>
          </cell>
        </row>
        <row r="392">
          <cell r="A392" t="str">
            <v>33886295</v>
          </cell>
          <cell r="B392" t="str">
            <v>ТОО ВТК "ТРИВИС" *6658029017</v>
          </cell>
          <cell r="C392">
            <v>13</v>
          </cell>
          <cell r="D392">
            <v>345</v>
          </cell>
          <cell r="E392">
            <v>13</v>
          </cell>
          <cell r="F392">
            <v>345</v>
          </cell>
          <cell r="G392">
            <v>32</v>
          </cell>
          <cell r="H392">
            <v>119</v>
          </cell>
          <cell r="I392">
            <v>52</v>
          </cell>
        </row>
        <row r="393">
          <cell r="A393" t="str">
            <v>33894768</v>
          </cell>
          <cell r="B393" t="str">
            <v>ТОО "ХИМЭНЕРГОСНАБ" *6663016662</v>
          </cell>
          <cell r="C393">
            <v>37</v>
          </cell>
          <cell r="D393">
            <v>9</v>
          </cell>
          <cell r="E393">
            <v>37</v>
          </cell>
          <cell r="F393">
            <v>9</v>
          </cell>
          <cell r="G393">
            <v>0</v>
          </cell>
          <cell r="H393">
            <v>0</v>
          </cell>
          <cell r="I393">
            <v>0</v>
          </cell>
          <cell r="J393">
            <v>0</v>
          </cell>
          <cell r="K393">
            <v>0</v>
          </cell>
          <cell r="L393">
            <v>9</v>
          </cell>
        </row>
        <row r="394">
          <cell r="A394" t="str">
            <v>33900227</v>
          </cell>
          <cell r="B394" t="str">
            <v>ООО КОНЦЕРН "УРАЛЬСКИЙ ПРОКАТ"</v>
          </cell>
          <cell r="C394">
            <v>122</v>
          </cell>
          <cell r="D394">
            <v>122</v>
          </cell>
          <cell r="E394">
            <v>60</v>
          </cell>
          <cell r="F394">
            <v>50</v>
          </cell>
          <cell r="G394">
            <v>14</v>
          </cell>
          <cell r="H394">
            <v>60</v>
          </cell>
          <cell r="I394">
            <v>14</v>
          </cell>
          <cell r="J394">
            <v>43</v>
          </cell>
          <cell r="K394">
            <v>43</v>
          </cell>
        </row>
        <row r="395">
          <cell r="A395" t="str">
            <v>33913846</v>
          </cell>
          <cell r="B395" t="str">
            <v>АОЗТ "УРАЛ-ФИНПРОМКО"</v>
          </cell>
          <cell r="C395">
            <v>39</v>
          </cell>
          <cell r="D395">
            <v>49</v>
          </cell>
          <cell r="E395">
            <v>39</v>
          </cell>
          <cell r="F395">
            <v>49</v>
          </cell>
        </row>
        <row r="396">
          <cell r="A396" t="str">
            <v>34137779</v>
          </cell>
          <cell r="B396" t="str">
            <v>ТОО "МАП"</v>
          </cell>
          <cell r="C396">
            <v>10</v>
          </cell>
          <cell r="D396">
            <v>40</v>
          </cell>
          <cell r="E396">
            <v>13</v>
          </cell>
          <cell r="F396">
            <v>11</v>
          </cell>
          <cell r="G396">
            <v>11</v>
          </cell>
          <cell r="H396">
            <v>0</v>
          </cell>
          <cell r="I396">
            <v>0</v>
          </cell>
          <cell r="J396">
            <v>0</v>
          </cell>
          <cell r="K396">
            <v>11</v>
          </cell>
        </row>
        <row r="397">
          <cell r="A397" t="str">
            <v>34211978</v>
          </cell>
          <cell r="B397" t="str">
            <v>ОАО ОПТОРГМЕТАЛЛ</v>
          </cell>
          <cell r="C397">
            <v>1</v>
          </cell>
          <cell r="D397">
            <v>0</v>
          </cell>
          <cell r="E397">
            <v>1</v>
          </cell>
          <cell r="F397">
            <v>0</v>
          </cell>
          <cell r="G397">
            <v>1</v>
          </cell>
          <cell r="H397">
            <v>0</v>
          </cell>
        </row>
        <row r="398">
          <cell r="A398" t="str">
            <v>34404602</v>
          </cell>
          <cell r="B398" t="str">
            <v>АСТИНТЕРКОМ АО</v>
          </cell>
          <cell r="C398">
            <v>415</v>
          </cell>
          <cell r="D398">
            <v>120</v>
          </cell>
          <cell r="E398">
            <v>415</v>
          </cell>
          <cell r="F398">
            <v>120</v>
          </cell>
          <cell r="G398">
            <v>0</v>
          </cell>
          <cell r="H398">
            <v>415</v>
          </cell>
          <cell r="I398">
            <v>0</v>
          </cell>
          <cell r="J398">
            <v>0</v>
          </cell>
          <cell r="K398">
            <v>0</v>
          </cell>
          <cell r="L398">
            <v>120</v>
          </cell>
        </row>
        <row r="399">
          <cell r="A399" t="str">
            <v>34517312</v>
          </cell>
          <cell r="B399" t="str">
            <v>АОЗТ "ВОСТОЧНАЯ ТОРГОВО-ФИНАНСОВАЯ КОМПАНИЯ"</v>
          </cell>
          <cell r="C399">
            <v>44</v>
          </cell>
          <cell r="D399">
            <v>45</v>
          </cell>
          <cell r="E399">
            <v>44</v>
          </cell>
          <cell r="F399">
            <v>45</v>
          </cell>
          <cell r="G399">
            <v>0</v>
          </cell>
          <cell r="H399">
            <v>0</v>
          </cell>
          <cell r="I399">
            <v>0</v>
          </cell>
          <cell r="J399">
            <v>44</v>
          </cell>
          <cell r="K399">
            <v>0</v>
          </cell>
          <cell r="L399">
            <v>45</v>
          </cell>
        </row>
        <row r="400">
          <cell r="A400" t="str">
            <v>34522916</v>
          </cell>
          <cell r="B400" t="str">
            <v>ЧИП"ТАИР"</v>
          </cell>
          <cell r="C400">
            <v>79</v>
          </cell>
          <cell r="D400">
            <v>20</v>
          </cell>
          <cell r="E400">
            <v>79</v>
          </cell>
          <cell r="F400">
            <v>79</v>
          </cell>
          <cell r="G400">
            <v>0</v>
          </cell>
          <cell r="H400">
            <v>0</v>
          </cell>
          <cell r="I400">
            <v>0</v>
          </cell>
          <cell r="J400">
            <v>0</v>
          </cell>
          <cell r="K400">
            <v>0</v>
          </cell>
          <cell r="L400">
            <v>20</v>
          </cell>
        </row>
        <row r="401">
          <cell r="A401" t="str">
            <v>34531157</v>
          </cell>
          <cell r="B401" t="str">
            <v>"ГП УС-30 ТО-45"</v>
          </cell>
          <cell r="C401">
            <v>16</v>
          </cell>
          <cell r="D401">
            <v>16</v>
          </cell>
          <cell r="E401">
            <v>1</v>
          </cell>
          <cell r="F401">
            <v>14</v>
          </cell>
          <cell r="G401">
            <v>1</v>
          </cell>
          <cell r="H401">
            <v>14</v>
          </cell>
          <cell r="I401">
            <v>0</v>
          </cell>
          <cell r="J401">
            <v>1</v>
          </cell>
          <cell r="K401">
            <v>14</v>
          </cell>
        </row>
        <row r="402">
          <cell r="A402" t="str">
            <v>34595200</v>
          </cell>
          <cell r="B402" t="str">
            <v>ЗАО "МЕТАЛЛОЛИТЕЙНЫЙ ЗАВОД"</v>
          </cell>
          <cell r="C402">
            <v>10</v>
          </cell>
          <cell r="D402">
            <v>10</v>
          </cell>
          <cell r="E402">
            <v>6</v>
          </cell>
          <cell r="F402">
            <v>0</v>
          </cell>
          <cell r="G402">
            <v>0</v>
          </cell>
          <cell r="H402">
            <v>6</v>
          </cell>
        </row>
        <row r="403">
          <cell r="A403" t="str">
            <v>34598138</v>
          </cell>
          <cell r="B403" t="str">
            <v>АОЗТ "ИКОЗИМ"</v>
          </cell>
          <cell r="C403">
            <v>0</v>
          </cell>
          <cell r="D403">
            <v>3</v>
          </cell>
          <cell r="E403">
            <v>3</v>
          </cell>
          <cell r="F403">
            <v>0</v>
          </cell>
          <cell r="G403">
            <v>3</v>
          </cell>
          <cell r="H403">
            <v>0</v>
          </cell>
          <cell r="I403">
            <v>3</v>
          </cell>
          <cell r="J403">
            <v>0</v>
          </cell>
          <cell r="K403">
            <v>3</v>
          </cell>
        </row>
        <row r="404">
          <cell r="A404" t="str">
            <v>34874667</v>
          </cell>
          <cell r="B404" t="str">
            <v>ТОО РОСАЛИТ</v>
          </cell>
          <cell r="C404">
            <v>6</v>
          </cell>
          <cell r="D404">
            <v>6</v>
          </cell>
          <cell r="E404">
            <v>7</v>
          </cell>
          <cell r="F404">
            <v>4</v>
          </cell>
          <cell r="G404">
            <v>7</v>
          </cell>
          <cell r="H404">
            <v>0</v>
          </cell>
          <cell r="I404">
            <v>7</v>
          </cell>
        </row>
        <row r="405">
          <cell r="A405" t="str">
            <v>34879765</v>
          </cell>
          <cell r="B405" t="str">
            <v>АОЗТ"ТЕРМИНАЛ СЕРВИС+"</v>
          </cell>
          <cell r="C405">
            <v>7</v>
          </cell>
          <cell r="D405">
            <v>45</v>
          </cell>
          <cell r="E405">
            <v>90</v>
          </cell>
          <cell r="F405">
            <v>110</v>
          </cell>
          <cell r="G405">
            <v>45</v>
          </cell>
          <cell r="H405">
            <v>90</v>
          </cell>
          <cell r="I405">
            <v>110</v>
          </cell>
        </row>
        <row r="406">
          <cell r="A406" t="str">
            <v>34890761</v>
          </cell>
          <cell r="B406" t="str">
            <v>УПТК АООТ "СПЕЦМОНТАЖМЕХАНИЗАЦИЯ"</v>
          </cell>
          <cell r="C406">
            <v>5</v>
          </cell>
          <cell r="D406">
            <v>51</v>
          </cell>
          <cell r="E406">
            <v>51</v>
          </cell>
          <cell r="F406">
            <v>48</v>
          </cell>
          <cell r="G406">
            <v>253</v>
          </cell>
          <cell r="H406">
            <v>213</v>
          </cell>
          <cell r="I406">
            <v>253</v>
          </cell>
        </row>
        <row r="407">
          <cell r="A407" t="str">
            <v>34890867</v>
          </cell>
          <cell r="B407" t="str">
            <v>ТОО "РИБОН"</v>
          </cell>
          <cell r="C407">
            <v>6</v>
          </cell>
          <cell r="D407">
            <v>15</v>
          </cell>
          <cell r="E407">
            <v>6</v>
          </cell>
          <cell r="F407">
            <v>15</v>
          </cell>
          <cell r="G407">
            <v>15</v>
          </cell>
          <cell r="H407">
            <v>3</v>
          </cell>
        </row>
        <row r="408">
          <cell r="A408" t="str">
            <v>35064373</v>
          </cell>
          <cell r="B408" t="str">
            <v>ТОО "ФЛОТ"</v>
          </cell>
          <cell r="C408">
            <v>0</v>
          </cell>
          <cell r="D408">
            <v>0</v>
          </cell>
          <cell r="E408">
            <v>0</v>
          </cell>
          <cell r="F408">
            <v>0</v>
          </cell>
        </row>
        <row r="409">
          <cell r="A409" t="str">
            <v>35186366</v>
          </cell>
          <cell r="B409" t="str">
            <v>ТОО "ЭЛИТА"  0048</v>
          </cell>
          <cell r="C409">
            <v>13</v>
          </cell>
          <cell r="D409">
            <v>0</v>
          </cell>
          <cell r="E409">
            <v>0</v>
          </cell>
          <cell r="F409">
            <v>0</v>
          </cell>
          <cell r="G409">
            <v>0</v>
          </cell>
          <cell r="H409">
            <v>0</v>
          </cell>
          <cell r="I409">
            <v>0</v>
          </cell>
          <cell r="J409">
            <v>0</v>
          </cell>
          <cell r="K409">
            <v>0</v>
          </cell>
        </row>
        <row r="410">
          <cell r="A410" t="str">
            <v>35466344</v>
          </cell>
          <cell r="B410" t="str">
            <v>АОЗТ "ГЕОСТАТИКА"</v>
          </cell>
          <cell r="C410">
            <v>31</v>
          </cell>
          <cell r="D410">
            <v>0</v>
          </cell>
          <cell r="E410">
            <v>31</v>
          </cell>
          <cell r="F410">
            <v>31</v>
          </cell>
          <cell r="G410">
            <v>0</v>
          </cell>
          <cell r="H410">
            <v>0</v>
          </cell>
          <cell r="I410">
            <v>0</v>
          </cell>
        </row>
        <row r="411">
          <cell r="A411" t="str">
            <v>35498060</v>
          </cell>
          <cell r="B411" t="str">
            <v>ДЗАО ВТФ "СУДМАШ" *7811047299</v>
          </cell>
          <cell r="C411">
            <v>31</v>
          </cell>
          <cell r="D411">
            <v>0</v>
          </cell>
          <cell r="E411">
            <v>31</v>
          </cell>
          <cell r="F411">
            <v>0</v>
          </cell>
          <cell r="G411">
            <v>0</v>
          </cell>
          <cell r="H411">
            <v>0</v>
          </cell>
          <cell r="I411">
            <v>0</v>
          </cell>
          <cell r="J411">
            <v>0</v>
          </cell>
          <cell r="K411">
            <v>31</v>
          </cell>
          <cell r="L411">
            <v>0</v>
          </cell>
        </row>
        <row r="412">
          <cell r="A412" t="str">
            <v>35553095</v>
          </cell>
          <cell r="B412" t="str">
            <v>ТОО "ТЕХРЕСУРСЫ"</v>
          </cell>
          <cell r="C412">
            <v>0</v>
          </cell>
          <cell r="D412">
            <v>60</v>
          </cell>
          <cell r="E412">
            <v>48</v>
          </cell>
          <cell r="F412">
            <v>0</v>
          </cell>
          <cell r="G412">
            <v>0</v>
          </cell>
          <cell r="H412">
            <v>60</v>
          </cell>
          <cell r="I412">
            <v>0</v>
          </cell>
          <cell r="J412">
            <v>0</v>
          </cell>
          <cell r="K412">
            <v>0</v>
          </cell>
          <cell r="L412">
            <v>48</v>
          </cell>
        </row>
        <row r="413">
          <cell r="A413" t="str">
            <v>35566850</v>
          </cell>
          <cell r="B413" t="str">
            <v>АОЗТ "ЭЛРОС""СИБЭНЕРГО"</v>
          </cell>
          <cell r="C413">
            <v>12</v>
          </cell>
          <cell r="D413">
            <v>12</v>
          </cell>
          <cell r="E413">
            <v>32</v>
          </cell>
          <cell r="F413">
            <v>345</v>
          </cell>
          <cell r="G413">
            <v>32</v>
          </cell>
          <cell r="H413">
            <v>119</v>
          </cell>
          <cell r="I413">
            <v>52</v>
          </cell>
        </row>
        <row r="414">
          <cell r="A414" t="str">
            <v>35847655</v>
          </cell>
          <cell r="B414" t="str">
            <v>ТОО ФИРМА "ТЕКЕСТМА" Г.ВОРОНЕЖ</v>
          </cell>
          <cell r="C414">
            <v>37</v>
          </cell>
          <cell r="D414">
            <v>10</v>
          </cell>
          <cell r="E414">
            <v>37</v>
          </cell>
          <cell r="F414">
            <v>10</v>
          </cell>
          <cell r="G414">
            <v>10</v>
          </cell>
        </row>
        <row r="415">
          <cell r="A415" t="str">
            <v>35998331</v>
          </cell>
          <cell r="B415" t="str">
            <v>ТОО "АГРОХИМТОРГ"</v>
          </cell>
          <cell r="C415">
            <v>122</v>
          </cell>
          <cell r="D415">
            <v>122</v>
          </cell>
          <cell r="E415">
            <v>60</v>
          </cell>
          <cell r="F415">
            <v>50</v>
          </cell>
          <cell r="G415">
            <v>14</v>
          </cell>
          <cell r="H415">
            <v>620</v>
          </cell>
          <cell r="I415">
            <v>14</v>
          </cell>
          <cell r="J415">
            <v>43</v>
          </cell>
          <cell r="K415">
            <v>43</v>
          </cell>
        </row>
        <row r="416">
          <cell r="A416" t="str">
            <v>36408194</v>
          </cell>
          <cell r="B416" t="str">
            <v>ТОО "КОМПАНИЯ СИ"</v>
          </cell>
          <cell r="C416">
            <v>7</v>
          </cell>
          <cell r="D416">
            <v>39</v>
          </cell>
          <cell r="E416">
            <v>39</v>
          </cell>
          <cell r="F416">
            <v>49</v>
          </cell>
        </row>
        <row r="417">
          <cell r="A417" t="str">
            <v>36424767</v>
          </cell>
          <cell r="B417" t="str">
            <v>ТОО ТТЦ "ОРСК-ЕКАТЕРИНБУРГ"</v>
          </cell>
          <cell r="C417">
            <v>10</v>
          </cell>
          <cell r="D417">
            <v>40</v>
          </cell>
          <cell r="E417">
            <v>13</v>
          </cell>
          <cell r="F417">
            <v>202</v>
          </cell>
          <cell r="G417">
            <v>202</v>
          </cell>
          <cell r="H417">
            <v>202</v>
          </cell>
        </row>
        <row r="418">
          <cell r="A418" t="str">
            <v>36510076</v>
          </cell>
          <cell r="B418" t="str">
            <v>ЗАО "ВТОРЦВЕТМЕТ-М"</v>
          </cell>
          <cell r="C418">
            <v>14</v>
          </cell>
          <cell r="D418">
            <v>14</v>
          </cell>
          <cell r="E418">
            <v>1</v>
          </cell>
          <cell r="F418">
            <v>0</v>
          </cell>
          <cell r="G418">
            <v>1</v>
          </cell>
        </row>
        <row r="419">
          <cell r="A419" t="str">
            <v>36561783</v>
          </cell>
          <cell r="B419" t="str">
            <v>АОЗТ "КАРГО-ЭКСПРЕСС"</v>
          </cell>
          <cell r="C419">
            <v>0</v>
          </cell>
          <cell r="D419">
            <v>0</v>
          </cell>
          <cell r="E419">
            <v>415</v>
          </cell>
          <cell r="F419">
            <v>0</v>
          </cell>
          <cell r="G419">
            <v>0</v>
          </cell>
          <cell r="H419">
            <v>415</v>
          </cell>
        </row>
        <row r="420">
          <cell r="A420" t="str">
            <v>36566964</v>
          </cell>
          <cell r="B420" t="str">
            <v>ЗАО "МОСКВА-КРАСНЫЕ ХОЛМЫ"</v>
          </cell>
          <cell r="C420">
            <v>10</v>
          </cell>
          <cell r="D420">
            <v>45</v>
          </cell>
          <cell r="E420">
            <v>10</v>
          </cell>
          <cell r="F420">
            <v>45</v>
          </cell>
          <cell r="G420">
            <v>0</v>
          </cell>
          <cell r="H420">
            <v>0</v>
          </cell>
          <cell r="I420">
            <v>0</v>
          </cell>
          <cell r="J420">
            <v>0</v>
          </cell>
          <cell r="K420">
            <v>10</v>
          </cell>
          <cell r="L420">
            <v>45</v>
          </cell>
        </row>
        <row r="421">
          <cell r="A421" t="str">
            <v>36714554</v>
          </cell>
          <cell r="B421" t="str">
            <v>КАЛИТА ФИРМА ООО</v>
          </cell>
          <cell r="C421">
            <v>79</v>
          </cell>
          <cell r="D421">
            <v>0</v>
          </cell>
          <cell r="E421">
            <v>79</v>
          </cell>
          <cell r="F421">
            <v>79</v>
          </cell>
          <cell r="G421">
            <v>0</v>
          </cell>
          <cell r="H421">
            <v>0</v>
          </cell>
          <cell r="I421">
            <v>0</v>
          </cell>
          <cell r="J421">
            <v>0</v>
          </cell>
          <cell r="K421">
            <v>0</v>
          </cell>
          <cell r="L421">
            <v>0</v>
          </cell>
        </row>
        <row r="422">
          <cell r="A422" t="str">
            <v>36743946</v>
          </cell>
          <cell r="B422" t="str">
            <v>ООО " РЕСУРСЫ И МЕТАЛЛЫ" R&amp;M</v>
          </cell>
          <cell r="C422">
            <v>16</v>
          </cell>
          <cell r="D422">
            <v>16</v>
          </cell>
          <cell r="E422">
            <v>40</v>
          </cell>
          <cell r="F422">
            <v>14</v>
          </cell>
          <cell r="G422">
            <v>40</v>
          </cell>
          <cell r="H422">
            <v>40</v>
          </cell>
          <cell r="I422">
            <v>0</v>
          </cell>
          <cell r="J422">
            <v>0</v>
          </cell>
          <cell r="K422">
            <v>14</v>
          </cell>
        </row>
        <row r="423">
          <cell r="A423" t="str">
            <v>36775188</v>
          </cell>
          <cell r="B423" t="str">
            <v>"ВЕЛИКАН"  АОЗТ 100%</v>
          </cell>
          <cell r="C423">
            <v>6</v>
          </cell>
          <cell r="D423">
            <v>1</v>
          </cell>
          <cell r="E423">
            <v>6</v>
          </cell>
          <cell r="F423">
            <v>1</v>
          </cell>
          <cell r="G423">
            <v>0</v>
          </cell>
          <cell r="H423">
            <v>6</v>
          </cell>
          <cell r="I423">
            <v>0</v>
          </cell>
          <cell r="J423">
            <v>0</v>
          </cell>
          <cell r="K423">
            <v>1</v>
          </cell>
        </row>
        <row r="424">
          <cell r="A424" t="str">
            <v>36789641</v>
          </cell>
          <cell r="B424" t="str">
            <v>"ДАЛЬВИК" РОССИЙСКО-ВЬЕТНАМСКОЕ СП (ООО)</v>
          </cell>
          <cell r="C424">
            <v>0</v>
          </cell>
          <cell r="D424">
            <v>20</v>
          </cell>
          <cell r="E424">
            <v>0</v>
          </cell>
          <cell r="F424">
            <v>20</v>
          </cell>
          <cell r="G424">
            <v>0</v>
          </cell>
          <cell r="H424">
            <v>0</v>
          </cell>
          <cell r="I424">
            <v>0</v>
          </cell>
          <cell r="J424">
            <v>20</v>
          </cell>
        </row>
        <row r="425">
          <cell r="A425" t="str">
            <v>36892959</v>
          </cell>
          <cell r="B425" t="str">
            <v>ТОО ЦНИС "ЛА ВИДА"</v>
          </cell>
          <cell r="C425">
            <v>6</v>
          </cell>
          <cell r="D425">
            <v>6</v>
          </cell>
          <cell r="E425">
            <v>9</v>
          </cell>
          <cell r="F425">
            <v>4</v>
          </cell>
          <cell r="G425">
            <v>9</v>
          </cell>
          <cell r="H425">
            <v>8</v>
          </cell>
          <cell r="I425">
            <v>9</v>
          </cell>
          <cell r="J425">
            <v>0</v>
          </cell>
          <cell r="K425">
            <v>8</v>
          </cell>
        </row>
        <row r="426">
          <cell r="A426" t="str">
            <v>36900038</v>
          </cell>
          <cell r="B426" t="str">
            <v>ЗАО"УМООТ"</v>
          </cell>
          <cell r="C426">
            <v>45</v>
          </cell>
          <cell r="D426">
            <v>90</v>
          </cell>
          <cell r="E426">
            <v>96</v>
          </cell>
          <cell r="F426">
            <v>45</v>
          </cell>
          <cell r="G426">
            <v>45</v>
          </cell>
          <cell r="H426">
            <v>90</v>
          </cell>
          <cell r="I426">
            <v>96</v>
          </cell>
        </row>
        <row r="427">
          <cell r="A427" t="str">
            <v>36903350</v>
          </cell>
          <cell r="B427" t="str">
            <v>ООО"ТРАHС-УРАЛ"</v>
          </cell>
          <cell r="C427">
            <v>21</v>
          </cell>
          <cell r="D427">
            <v>51</v>
          </cell>
          <cell r="E427">
            <v>51</v>
          </cell>
          <cell r="F427">
            <v>48</v>
          </cell>
          <cell r="G427">
            <v>95</v>
          </cell>
          <cell r="H427">
            <v>213</v>
          </cell>
          <cell r="I427">
            <v>95</v>
          </cell>
          <cell r="J427">
            <v>74</v>
          </cell>
          <cell r="K427">
            <v>34</v>
          </cell>
        </row>
        <row r="428">
          <cell r="A428" t="str">
            <v>36903574</v>
          </cell>
          <cell r="B428" t="str">
            <v>ЗАО "БОН-ЛТД"</v>
          </cell>
          <cell r="C428">
            <v>16</v>
          </cell>
          <cell r="D428">
            <v>52</v>
          </cell>
          <cell r="E428">
            <v>54</v>
          </cell>
          <cell r="F428">
            <v>16</v>
          </cell>
          <cell r="G428">
            <v>52</v>
          </cell>
          <cell r="H428">
            <v>54</v>
          </cell>
          <cell r="I428">
            <v>10</v>
          </cell>
          <cell r="J428">
            <v>14</v>
          </cell>
        </row>
        <row r="429">
          <cell r="A429" t="str">
            <v>36907170</v>
          </cell>
          <cell r="B429" t="str">
            <v>ООО "УРАЛСПЕЦСТАЛЬ"</v>
          </cell>
          <cell r="C429">
            <v>0</v>
          </cell>
          <cell r="D429">
            <v>69</v>
          </cell>
          <cell r="E429">
            <v>43</v>
          </cell>
          <cell r="F429">
            <v>0</v>
          </cell>
          <cell r="G429">
            <v>69</v>
          </cell>
          <cell r="H429">
            <v>43</v>
          </cell>
          <cell r="I429">
            <v>0</v>
          </cell>
          <cell r="J429">
            <v>69</v>
          </cell>
          <cell r="K429">
            <v>43</v>
          </cell>
        </row>
        <row r="430">
          <cell r="A430" t="str">
            <v>36908904</v>
          </cell>
          <cell r="B430" t="str">
            <v>ЗАО"СТОИК ОИЛ" *7451051748</v>
          </cell>
          <cell r="C430">
            <v>13</v>
          </cell>
          <cell r="D430">
            <v>55</v>
          </cell>
          <cell r="E430">
            <v>55</v>
          </cell>
        </row>
        <row r="431">
          <cell r="A431" t="str">
            <v>36909128</v>
          </cell>
          <cell r="B431" t="str">
            <v>ООО"МЕТА"</v>
          </cell>
          <cell r="C431">
            <v>100</v>
          </cell>
          <cell r="D431">
            <v>0</v>
          </cell>
          <cell r="E431">
            <v>100</v>
          </cell>
          <cell r="F431">
            <v>0</v>
          </cell>
          <cell r="G431">
            <v>0</v>
          </cell>
          <cell r="H431">
            <v>0</v>
          </cell>
          <cell r="I431">
            <v>0</v>
          </cell>
        </row>
        <row r="432">
          <cell r="A432" t="str">
            <v>36911332</v>
          </cell>
          <cell r="B432" t="str">
            <v>ООО "ЭНЕРГОМОНТАЖ"</v>
          </cell>
          <cell r="C432">
            <v>31</v>
          </cell>
          <cell r="D432">
            <v>0</v>
          </cell>
          <cell r="E432">
            <v>31</v>
          </cell>
          <cell r="F432">
            <v>31</v>
          </cell>
          <cell r="G432">
            <v>0</v>
          </cell>
          <cell r="H432">
            <v>0</v>
          </cell>
          <cell r="I432">
            <v>0</v>
          </cell>
          <cell r="J432">
            <v>0</v>
          </cell>
          <cell r="K432">
            <v>0</v>
          </cell>
          <cell r="L432">
            <v>0</v>
          </cell>
        </row>
        <row r="433">
          <cell r="A433" t="str">
            <v>36911711</v>
          </cell>
          <cell r="B433" t="str">
            <v>ООО ПКФ "УРАЛЭЛЕКТРОКОМПЛЕКТ"</v>
          </cell>
          <cell r="C433">
            <v>58</v>
          </cell>
          <cell r="D433">
            <v>60</v>
          </cell>
          <cell r="E433">
            <v>48</v>
          </cell>
          <cell r="F433">
            <v>58</v>
          </cell>
          <cell r="G433">
            <v>60</v>
          </cell>
          <cell r="H433">
            <v>60</v>
          </cell>
          <cell r="I433">
            <v>0</v>
          </cell>
          <cell r="J433">
            <v>0</v>
          </cell>
          <cell r="K433">
            <v>0</v>
          </cell>
          <cell r="L433">
            <v>48</v>
          </cell>
        </row>
        <row r="434">
          <cell r="A434" t="str">
            <v>36915175</v>
          </cell>
          <cell r="B434" t="str">
            <v>ООО "МОТЕКС-СЕРВИС"</v>
          </cell>
          <cell r="C434">
            <v>0</v>
          </cell>
          <cell r="D434">
            <v>12</v>
          </cell>
          <cell r="E434">
            <v>3</v>
          </cell>
        </row>
        <row r="435">
          <cell r="A435" t="str">
            <v>36915318</v>
          </cell>
          <cell r="B435" t="str">
            <v>ООО"КОДА"</v>
          </cell>
          <cell r="C435">
            <v>10</v>
          </cell>
          <cell r="D435">
            <v>19</v>
          </cell>
          <cell r="E435">
            <v>10</v>
          </cell>
          <cell r="F435">
            <v>19</v>
          </cell>
          <cell r="G435">
            <v>10</v>
          </cell>
          <cell r="H435">
            <v>0</v>
          </cell>
          <cell r="I435">
            <v>0</v>
          </cell>
          <cell r="J435">
            <v>0</v>
          </cell>
          <cell r="K435">
            <v>19</v>
          </cell>
        </row>
        <row r="436">
          <cell r="A436" t="str">
            <v>36915749</v>
          </cell>
          <cell r="B436" t="str">
            <v>ООО"УРАЛМЕТЛЕС"</v>
          </cell>
          <cell r="C436">
            <v>620</v>
          </cell>
          <cell r="D436">
            <v>40</v>
          </cell>
          <cell r="E436">
            <v>620</v>
          </cell>
          <cell r="F436">
            <v>40</v>
          </cell>
          <cell r="G436">
            <v>0</v>
          </cell>
          <cell r="H436">
            <v>620</v>
          </cell>
          <cell r="I436">
            <v>40</v>
          </cell>
        </row>
        <row r="437">
          <cell r="A437" t="str">
            <v>36919256</v>
          </cell>
          <cell r="B437" t="str">
            <v>ООО"КАРАВАН"</v>
          </cell>
          <cell r="C437">
            <v>12</v>
          </cell>
          <cell r="D437">
            <v>12</v>
          </cell>
          <cell r="E437">
            <v>0</v>
          </cell>
          <cell r="F437">
            <v>0</v>
          </cell>
          <cell r="G437">
            <v>0</v>
          </cell>
          <cell r="H437">
            <v>0</v>
          </cell>
          <cell r="I437">
            <v>0</v>
          </cell>
          <cell r="J437">
            <v>0</v>
          </cell>
          <cell r="K437">
            <v>0</v>
          </cell>
          <cell r="L437">
            <v>12</v>
          </cell>
        </row>
        <row r="438">
          <cell r="A438" t="str">
            <v>36919470</v>
          </cell>
          <cell r="B438" t="str">
            <v>ООО "СТАЛЬ ЛТД"</v>
          </cell>
          <cell r="C438">
            <v>7</v>
          </cell>
          <cell r="D438">
            <v>81</v>
          </cell>
          <cell r="E438">
            <v>81</v>
          </cell>
          <cell r="F438">
            <v>81</v>
          </cell>
        </row>
        <row r="439">
          <cell r="A439" t="str">
            <v>36921968</v>
          </cell>
          <cell r="B439" t="str">
            <v>ЗАО"ДЕДАЛ-ИНСТРУМЕНТ"</v>
          </cell>
          <cell r="C439">
            <v>24</v>
          </cell>
          <cell r="D439">
            <v>24</v>
          </cell>
          <cell r="E439">
            <v>202</v>
          </cell>
          <cell r="F439">
            <v>0</v>
          </cell>
          <cell r="G439">
            <v>0</v>
          </cell>
          <cell r="H439">
            <v>202</v>
          </cell>
        </row>
        <row r="440">
          <cell r="A440" t="str">
            <v>36924702</v>
          </cell>
          <cell r="B440" t="str">
            <v>ЗАО "СПЕЦСТАЛЬКОНСТРУКЦИЯ"</v>
          </cell>
          <cell r="C440">
            <v>14</v>
          </cell>
          <cell r="D440">
            <v>14</v>
          </cell>
          <cell r="E440">
            <v>5</v>
          </cell>
          <cell r="F440">
            <v>0</v>
          </cell>
          <cell r="G440">
            <v>0</v>
          </cell>
          <cell r="H440">
            <v>0</v>
          </cell>
          <cell r="I440">
            <v>0</v>
          </cell>
          <cell r="J440">
            <v>0</v>
          </cell>
          <cell r="K440">
            <v>0</v>
          </cell>
          <cell r="L440">
            <v>5</v>
          </cell>
        </row>
        <row r="441">
          <cell r="A441" t="str">
            <v>37633935</v>
          </cell>
          <cell r="B441" t="str">
            <v>ТОО СИСТЕМА САПР</v>
          </cell>
          <cell r="C441">
            <v>8</v>
          </cell>
          <cell r="D441">
            <v>8</v>
          </cell>
          <cell r="E441">
            <v>8</v>
          </cell>
        </row>
        <row r="442">
          <cell r="A442" t="str">
            <v>39133875</v>
          </cell>
          <cell r="B442" t="str">
            <v>ТОО "СИБЛЕС-1"</v>
          </cell>
          <cell r="C442">
            <v>0</v>
          </cell>
          <cell r="D442">
            <v>0</v>
          </cell>
          <cell r="E442">
            <v>45</v>
          </cell>
        </row>
        <row r="443">
          <cell r="A443" t="str">
            <v>39158993</v>
          </cell>
          <cell r="B443" t="str">
            <v>АО ТОРГОВЫЙ ДОМ "СПЕЦСТАЛЬ"</v>
          </cell>
          <cell r="C443">
            <v>3</v>
          </cell>
          <cell r="D443">
            <v>3</v>
          </cell>
          <cell r="E443">
            <v>10</v>
          </cell>
          <cell r="F443">
            <v>0</v>
          </cell>
          <cell r="G443">
            <v>0</v>
          </cell>
          <cell r="H443">
            <v>0</v>
          </cell>
          <cell r="I443">
            <v>0</v>
          </cell>
          <cell r="J443">
            <v>0</v>
          </cell>
          <cell r="K443">
            <v>10</v>
          </cell>
        </row>
        <row r="444">
          <cell r="A444" t="str">
            <v>39214817</v>
          </cell>
          <cell r="B444" t="str">
            <v>ООО "ВЕСТАЛ"</v>
          </cell>
          <cell r="C444">
            <v>1</v>
          </cell>
          <cell r="D444">
            <v>5</v>
          </cell>
          <cell r="E444">
            <v>1</v>
          </cell>
          <cell r="F444">
            <v>5</v>
          </cell>
          <cell r="G444">
            <v>5</v>
          </cell>
          <cell r="H444">
            <v>0</v>
          </cell>
          <cell r="I444">
            <v>0</v>
          </cell>
          <cell r="J444">
            <v>0</v>
          </cell>
          <cell r="K444">
            <v>0</v>
          </cell>
          <cell r="L444">
            <v>0</v>
          </cell>
        </row>
        <row r="445">
          <cell r="A445" t="str">
            <v>39312069</v>
          </cell>
          <cell r="B445" t="str">
            <v>ООО "БИОИНТЕРСЕРВИС"</v>
          </cell>
          <cell r="C445">
            <v>102</v>
          </cell>
          <cell r="D445">
            <v>93</v>
          </cell>
          <cell r="E445">
            <v>102</v>
          </cell>
          <cell r="F445">
            <v>93</v>
          </cell>
          <cell r="G445">
            <v>0</v>
          </cell>
          <cell r="H445">
            <v>102</v>
          </cell>
          <cell r="I445">
            <v>93</v>
          </cell>
        </row>
        <row r="446">
          <cell r="A446" t="str">
            <v>39344460</v>
          </cell>
          <cell r="B446" t="str">
            <v>ПРЕДСТАВИТЕЛЬСТВО "ЕНТЕС ЕНДУСТРИ ТЕСИСЛЕРИ ИМАЛЯТ ВЕ МОНТАЖ ТААХХЮТ А Ш"</v>
          </cell>
          <cell r="C446">
            <v>1</v>
          </cell>
          <cell r="D446">
            <v>1</v>
          </cell>
          <cell r="E446">
            <v>1</v>
          </cell>
          <cell r="F446">
            <v>1</v>
          </cell>
          <cell r="G446">
            <v>0</v>
          </cell>
          <cell r="H446">
            <v>1</v>
          </cell>
          <cell r="I446">
            <v>0</v>
          </cell>
          <cell r="J446">
            <v>0</v>
          </cell>
          <cell r="K446">
            <v>1</v>
          </cell>
        </row>
        <row r="447">
          <cell r="A447" t="str">
            <v>39443908</v>
          </cell>
          <cell r="B447" t="str">
            <v>АОЗТ "ИЖОРА-АТОМСЕРВИС"</v>
          </cell>
          <cell r="C447">
            <v>1</v>
          </cell>
          <cell r="D447">
            <v>20</v>
          </cell>
          <cell r="E447">
            <v>1</v>
          </cell>
          <cell r="F447">
            <v>1</v>
          </cell>
          <cell r="G447">
            <v>0</v>
          </cell>
          <cell r="H447">
            <v>0</v>
          </cell>
          <cell r="I447">
            <v>0</v>
          </cell>
          <cell r="J447">
            <v>20</v>
          </cell>
        </row>
        <row r="448">
          <cell r="A448" t="str">
            <v>39482334</v>
          </cell>
          <cell r="B448" t="str">
            <v>ООО "КРИСС ЛТД"</v>
          </cell>
          <cell r="C448">
            <v>0</v>
          </cell>
          <cell r="D448">
            <v>0</v>
          </cell>
          <cell r="E448">
            <v>0</v>
          </cell>
          <cell r="F448">
            <v>8</v>
          </cell>
          <cell r="G448">
            <v>0</v>
          </cell>
          <cell r="H448">
            <v>0</v>
          </cell>
          <cell r="I448">
            <v>0</v>
          </cell>
          <cell r="J448">
            <v>0</v>
          </cell>
          <cell r="K448">
            <v>8</v>
          </cell>
        </row>
        <row r="449">
          <cell r="A449" t="str">
            <v>39513738</v>
          </cell>
          <cell r="B449" t="str">
            <v>ООО "БОЯРШИЙ ДВОР И К"</v>
          </cell>
          <cell r="C449">
            <v>14</v>
          </cell>
          <cell r="D449">
            <v>96</v>
          </cell>
          <cell r="E449">
            <v>1</v>
          </cell>
          <cell r="F449">
            <v>96</v>
          </cell>
          <cell r="G449">
            <v>1</v>
          </cell>
          <cell r="H449">
            <v>0</v>
          </cell>
          <cell r="I449">
            <v>96</v>
          </cell>
          <cell r="J449">
            <v>1</v>
          </cell>
        </row>
        <row r="450">
          <cell r="A450" t="str">
            <v>39541083</v>
          </cell>
          <cell r="B450" t="str">
            <v>АОЗТ"НОВЫЕ ОКНА"</v>
          </cell>
          <cell r="C450">
            <v>21</v>
          </cell>
          <cell r="D450">
            <v>95</v>
          </cell>
          <cell r="E450">
            <v>74</v>
          </cell>
          <cell r="F450">
            <v>34</v>
          </cell>
          <cell r="G450">
            <v>0</v>
          </cell>
          <cell r="H450">
            <v>95</v>
          </cell>
          <cell r="I450">
            <v>95</v>
          </cell>
          <cell r="J450">
            <v>74</v>
          </cell>
          <cell r="K450">
            <v>34</v>
          </cell>
          <cell r="L450">
            <v>0</v>
          </cell>
        </row>
        <row r="451">
          <cell r="A451" t="str">
            <v>39618466</v>
          </cell>
          <cell r="B451" t="str">
            <v>"ЦЕРАРА" ОБЩЕСТВО С ОГРАНИЧЕННОЙ ОТВЕТСТВЕННОСТЬЮ</v>
          </cell>
          <cell r="C451">
            <v>16</v>
          </cell>
          <cell r="D451">
            <v>52</v>
          </cell>
          <cell r="E451">
            <v>33</v>
          </cell>
          <cell r="F451">
            <v>16</v>
          </cell>
          <cell r="G451">
            <v>52</v>
          </cell>
          <cell r="H451">
            <v>33</v>
          </cell>
          <cell r="I451">
            <v>10</v>
          </cell>
          <cell r="J451">
            <v>14</v>
          </cell>
        </row>
        <row r="452">
          <cell r="A452" t="str">
            <v>39896219</v>
          </cell>
          <cell r="B452" t="str">
            <v>ООО "ТРИВИАЛЬ"</v>
          </cell>
          <cell r="C452">
            <v>18</v>
          </cell>
          <cell r="D452">
            <v>69</v>
          </cell>
          <cell r="E452">
            <v>43</v>
          </cell>
          <cell r="F452">
            <v>69</v>
          </cell>
          <cell r="G452">
            <v>43</v>
          </cell>
          <cell r="H452">
            <v>0</v>
          </cell>
          <cell r="I452">
            <v>0</v>
          </cell>
          <cell r="J452">
            <v>69</v>
          </cell>
          <cell r="K452">
            <v>43</v>
          </cell>
        </row>
        <row r="453">
          <cell r="A453" t="str">
            <v>39923867</v>
          </cell>
          <cell r="B453" t="str">
            <v>ООО "АМА"</v>
          </cell>
          <cell r="C453">
            <v>55</v>
          </cell>
          <cell r="D453">
            <v>51</v>
          </cell>
          <cell r="E453">
            <v>55</v>
          </cell>
          <cell r="F453">
            <v>51</v>
          </cell>
          <cell r="G453">
            <v>1</v>
          </cell>
          <cell r="H453">
            <v>0</v>
          </cell>
          <cell r="I453">
            <v>0</v>
          </cell>
          <cell r="J453">
            <v>0</v>
          </cell>
          <cell r="K453">
            <v>0</v>
          </cell>
          <cell r="L453">
            <v>1</v>
          </cell>
        </row>
        <row r="454">
          <cell r="A454" t="str">
            <v>39932642</v>
          </cell>
          <cell r="B454" t="str">
            <v>ООО "УРАЛТРУБОТЭК"</v>
          </cell>
          <cell r="C454">
            <v>10</v>
          </cell>
          <cell r="D454">
            <v>10</v>
          </cell>
          <cell r="E454">
            <v>100</v>
          </cell>
          <cell r="F454">
            <v>17</v>
          </cell>
          <cell r="G454">
            <v>6</v>
          </cell>
          <cell r="H454">
            <v>6</v>
          </cell>
          <cell r="I454">
            <v>17</v>
          </cell>
          <cell r="J454">
            <v>32</v>
          </cell>
          <cell r="K454">
            <v>6</v>
          </cell>
          <cell r="L454">
            <v>6</v>
          </cell>
        </row>
        <row r="455">
          <cell r="A455" t="str">
            <v>39939271</v>
          </cell>
          <cell r="B455" t="str">
            <v>ООО АПКП "УРАЛАГРОСЕРВИС"</v>
          </cell>
          <cell r="C455">
            <v>10</v>
          </cell>
          <cell r="D455">
            <v>10</v>
          </cell>
          <cell r="E455">
            <v>0</v>
          </cell>
          <cell r="F455">
            <v>10</v>
          </cell>
        </row>
        <row r="456">
          <cell r="A456" t="str">
            <v>39954365</v>
          </cell>
          <cell r="B456" t="str">
            <v>ЗАО"САМАРАЭЛЕКТРОМАШ"</v>
          </cell>
          <cell r="C456">
            <v>58</v>
          </cell>
          <cell r="D456">
            <v>50</v>
          </cell>
          <cell r="E456">
            <v>58</v>
          </cell>
          <cell r="F456">
            <v>58</v>
          </cell>
          <cell r="G456">
            <v>0</v>
          </cell>
          <cell r="H456">
            <v>0</v>
          </cell>
          <cell r="I456">
            <v>0</v>
          </cell>
          <cell r="J456">
            <v>0</v>
          </cell>
          <cell r="K456">
            <v>0</v>
          </cell>
          <cell r="L456">
            <v>50</v>
          </cell>
        </row>
        <row r="457">
          <cell r="A457" t="str">
            <v>40028474</v>
          </cell>
          <cell r="B457" t="str">
            <v>ЗАО "СТРОЙПРОМТЕХ"</v>
          </cell>
          <cell r="C457">
            <v>0</v>
          </cell>
          <cell r="D457">
            <v>184</v>
          </cell>
          <cell r="E457">
            <v>184</v>
          </cell>
          <cell r="F457">
            <v>0</v>
          </cell>
          <cell r="G457">
            <v>0</v>
          </cell>
          <cell r="H457">
            <v>0</v>
          </cell>
          <cell r="I457">
            <v>0</v>
          </cell>
          <cell r="J457">
            <v>0</v>
          </cell>
          <cell r="K457">
            <v>184</v>
          </cell>
        </row>
        <row r="458">
          <cell r="A458" t="str">
            <v>40084627</v>
          </cell>
          <cell r="B458" t="str">
            <v>ОАО ФИРМА "РЭМИК-ЦЕНТР",</v>
          </cell>
          <cell r="C458">
            <v>5</v>
          </cell>
          <cell r="D458">
            <v>19</v>
          </cell>
          <cell r="E458">
            <v>2</v>
          </cell>
          <cell r="F458">
            <v>5</v>
          </cell>
          <cell r="G458">
            <v>19</v>
          </cell>
          <cell r="H458">
            <v>2</v>
          </cell>
          <cell r="I458">
            <v>0</v>
          </cell>
          <cell r="J458">
            <v>5</v>
          </cell>
          <cell r="K458">
            <v>19</v>
          </cell>
          <cell r="L458">
            <v>2</v>
          </cell>
        </row>
        <row r="459">
          <cell r="A459" t="str">
            <v>40105275</v>
          </cell>
          <cell r="B459" t="str">
            <v>ДП "МЕТКОМ" ДЛЯ ООО "НПКО "ПРОМРЕСУРСЫ"</v>
          </cell>
          <cell r="C459">
            <v>60</v>
          </cell>
          <cell r="D459">
            <v>60</v>
          </cell>
          <cell r="E459">
            <v>0</v>
          </cell>
          <cell r="F459">
            <v>0</v>
          </cell>
          <cell r="G459">
            <v>0</v>
          </cell>
          <cell r="H459">
            <v>0</v>
          </cell>
          <cell r="I459">
            <v>60</v>
          </cell>
        </row>
        <row r="460">
          <cell r="A460" t="str">
            <v>40114110</v>
          </cell>
          <cell r="B460" t="str">
            <v>ЗАО "ЭНЕРГОРЕНОВАЦИЯ"</v>
          </cell>
          <cell r="C460">
            <v>15</v>
          </cell>
          <cell r="D460">
            <v>12</v>
          </cell>
          <cell r="E460">
            <v>15</v>
          </cell>
          <cell r="F460">
            <v>15</v>
          </cell>
          <cell r="G460">
            <v>0</v>
          </cell>
          <cell r="H460">
            <v>0</v>
          </cell>
          <cell r="I460">
            <v>0</v>
          </cell>
          <cell r="J460">
            <v>0</v>
          </cell>
          <cell r="K460">
            <v>0</v>
          </cell>
          <cell r="L460">
            <v>12</v>
          </cell>
        </row>
        <row r="461">
          <cell r="A461" t="str">
            <v>40250571</v>
          </cell>
          <cell r="B461" t="str">
            <v>ЗАО "АНИНА-М"</v>
          </cell>
          <cell r="C461">
            <v>81</v>
          </cell>
          <cell r="D461">
            <v>4</v>
          </cell>
          <cell r="E461">
            <v>5</v>
          </cell>
          <cell r="F461">
            <v>81</v>
          </cell>
          <cell r="G461">
            <v>4</v>
          </cell>
          <cell r="H461">
            <v>5</v>
          </cell>
          <cell r="I461">
            <v>0</v>
          </cell>
          <cell r="J461">
            <v>4</v>
          </cell>
          <cell r="K461">
            <v>0</v>
          </cell>
          <cell r="L461">
            <v>5</v>
          </cell>
        </row>
        <row r="462">
          <cell r="A462" t="str">
            <v>40323552</v>
          </cell>
          <cell r="B462" t="str">
            <v>ООО "ТЕРМИН"</v>
          </cell>
          <cell r="C462">
            <v>24</v>
          </cell>
          <cell r="D462">
            <v>24</v>
          </cell>
          <cell r="E462">
            <v>0</v>
          </cell>
          <cell r="F462">
            <v>0</v>
          </cell>
          <cell r="G462">
            <v>0</v>
          </cell>
          <cell r="H462">
            <v>0</v>
          </cell>
          <cell r="I462">
            <v>0</v>
          </cell>
          <cell r="J462">
            <v>0</v>
          </cell>
          <cell r="K462">
            <v>0</v>
          </cell>
          <cell r="L462">
            <v>0</v>
          </cell>
        </row>
        <row r="463">
          <cell r="A463" t="str">
            <v>40365970</v>
          </cell>
          <cell r="B463" t="str">
            <v>ООО "СЕТРО"</v>
          </cell>
          <cell r="C463">
            <v>0</v>
          </cell>
          <cell r="D463">
            <v>0</v>
          </cell>
          <cell r="E463">
            <v>0</v>
          </cell>
          <cell r="F463">
            <v>5</v>
          </cell>
          <cell r="G463">
            <v>0</v>
          </cell>
          <cell r="H463">
            <v>0</v>
          </cell>
          <cell r="I463">
            <v>0</v>
          </cell>
          <cell r="J463">
            <v>0</v>
          </cell>
          <cell r="K463">
            <v>0</v>
          </cell>
          <cell r="L463">
            <v>5</v>
          </cell>
        </row>
        <row r="464">
          <cell r="A464" t="str">
            <v>40542076</v>
          </cell>
          <cell r="B464" t="str">
            <v>ЗАО"АО РОДОНИТ"</v>
          </cell>
          <cell r="C464">
            <v>61</v>
          </cell>
          <cell r="D464">
            <v>46</v>
          </cell>
          <cell r="E464">
            <v>47</v>
          </cell>
          <cell r="F464">
            <v>61</v>
          </cell>
          <cell r="G464">
            <v>46</v>
          </cell>
          <cell r="H464">
            <v>47</v>
          </cell>
          <cell r="I464">
            <v>47</v>
          </cell>
          <cell r="J464">
            <v>0</v>
          </cell>
          <cell r="K464">
            <v>0</v>
          </cell>
          <cell r="L464">
            <v>46</v>
          </cell>
        </row>
        <row r="465">
          <cell r="A465" t="str">
            <v>40542685</v>
          </cell>
          <cell r="B465" t="str">
            <v>ТОО "МЕДИУМ"</v>
          </cell>
          <cell r="C465">
            <v>8</v>
          </cell>
          <cell r="D465">
            <v>8</v>
          </cell>
          <cell r="E465">
            <v>0</v>
          </cell>
          <cell r="F465">
            <v>0</v>
          </cell>
          <cell r="G465">
            <v>0</v>
          </cell>
          <cell r="H465">
            <v>0</v>
          </cell>
          <cell r="I465">
            <v>0</v>
          </cell>
          <cell r="J465">
            <v>0</v>
          </cell>
        </row>
        <row r="466">
          <cell r="A466" t="str">
            <v>40547108</v>
          </cell>
          <cell r="B466" t="str">
            <v>ООО"НИКОПОЛ"</v>
          </cell>
          <cell r="C466">
            <v>0</v>
          </cell>
          <cell r="D466">
            <v>0</v>
          </cell>
          <cell r="E466">
            <v>0</v>
          </cell>
          <cell r="F466">
            <v>0</v>
          </cell>
          <cell r="G466">
            <v>0</v>
          </cell>
          <cell r="H466">
            <v>0</v>
          </cell>
          <cell r="I466">
            <v>0</v>
          </cell>
        </row>
        <row r="467">
          <cell r="A467" t="str">
            <v>40548624</v>
          </cell>
          <cell r="B467" t="str">
            <v>ООО "ЮГТРАНЗИТСЕРВИС"</v>
          </cell>
          <cell r="C467">
            <v>456</v>
          </cell>
          <cell r="D467">
            <v>43</v>
          </cell>
          <cell r="E467">
            <v>45</v>
          </cell>
        </row>
        <row r="468">
          <cell r="A468" t="str">
            <v>40659571</v>
          </cell>
          <cell r="B468" t="str">
            <v>ООО "ТАУРУС"</v>
          </cell>
          <cell r="C468">
            <v>3</v>
          </cell>
          <cell r="D468">
            <v>3</v>
          </cell>
          <cell r="E468">
            <v>8</v>
          </cell>
          <cell r="F468">
            <v>0</v>
          </cell>
          <cell r="G468">
            <v>0</v>
          </cell>
          <cell r="H468">
            <v>0</v>
          </cell>
          <cell r="I468">
            <v>8</v>
          </cell>
        </row>
        <row r="469">
          <cell r="A469" t="str">
            <v>40982295</v>
          </cell>
          <cell r="B469" t="str">
            <v>ООО "ПАСП"</v>
          </cell>
          <cell r="C469">
            <v>1</v>
          </cell>
          <cell r="D469">
            <v>119</v>
          </cell>
          <cell r="E469">
            <v>1</v>
          </cell>
          <cell r="F469">
            <v>119</v>
          </cell>
          <cell r="G469">
            <v>5</v>
          </cell>
          <cell r="H469">
            <v>3</v>
          </cell>
          <cell r="I469">
            <v>0</v>
          </cell>
          <cell r="J469">
            <v>0</v>
          </cell>
          <cell r="K469">
            <v>0</v>
          </cell>
          <cell r="L469">
            <v>3</v>
          </cell>
        </row>
        <row r="470">
          <cell r="A470" t="str">
            <v>41035832</v>
          </cell>
          <cell r="B470" t="str">
            <v>ООО ПКФ "ДА И В ЛТД"</v>
          </cell>
          <cell r="C470">
            <v>102</v>
          </cell>
          <cell r="D470">
            <v>93</v>
          </cell>
          <cell r="E470">
            <v>115</v>
          </cell>
          <cell r="F470">
            <v>102</v>
          </cell>
          <cell r="G470">
            <v>93</v>
          </cell>
          <cell r="H470">
            <v>102</v>
          </cell>
          <cell r="I470">
            <v>93</v>
          </cell>
          <cell r="J470">
            <v>0</v>
          </cell>
          <cell r="K470">
            <v>115</v>
          </cell>
        </row>
        <row r="471">
          <cell r="A471" t="str">
            <v>41085540</v>
          </cell>
          <cell r="B471" t="str">
            <v>ЗАО "ТЕХОПТТОРГСЕРВИС"</v>
          </cell>
          <cell r="C471">
            <v>229</v>
          </cell>
          <cell r="D471">
            <v>50</v>
          </cell>
          <cell r="E471">
            <v>1</v>
          </cell>
          <cell r="F471">
            <v>1</v>
          </cell>
          <cell r="G471">
            <v>0</v>
          </cell>
          <cell r="H471">
            <v>1</v>
          </cell>
        </row>
        <row r="472">
          <cell r="A472" t="str">
            <v>41091196</v>
          </cell>
          <cell r="B472" t="str">
            <v>ЗАО "ДАУМОС"</v>
          </cell>
          <cell r="C472">
            <v>1</v>
          </cell>
          <cell r="D472">
            <v>0</v>
          </cell>
          <cell r="E472">
            <v>1</v>
          </cell>
          <cell r="F472">
            <v>1</v>
          </cell>
          <cell r="G472">
            <v>0</v>
          </cell>
          <cell r="H472">
            <v>0</v>
          </cell>
          <cell r="I472">
            <v>0</v>
          </cell>
        </row>
        <row r="473">
          <cell r="A473" t="str">
            <v>41195464</v>
          </cell>
          <cell r="B473" t="str">
            <v>ОАО ФИРМА "КАФ"</v>
          </cell>
          <cell r="C473">
            <v>221</v>
          </cell>
          <cell r="D473">
            <v>635</v>
          </cell>
          <cell r="E473">
            <v>99</v>
          </cell>
          <cell r="F473">
            <v>221</v>
          </cell>
          <cell r="G473">
            <v>635</v>
          </cell>
          <cell r="H473">
            <v>99</v>
          </cell>
          <cell r="I473">
            <v>185</v>
          </cell>
          <cell r="J473">
            <v>415</v>
          </cell>
          <cell r="K473">
            <v>210</v>
          </cell>
          <cell r="L473">
            <v>313</v>
          </cell>
        </row>
        <row r="474">
          <cell r="A474" t="str">
            <v>41278470</v>
          </cell>
          <cell r="B474" t="str">
            <v>ЗАО "КОММЕРЧЕСКИЙ ЦЕНТР БРЯНСК-СОВТРАНСЭКСПЕДИЦИЯ"</v>
          </cell>
          <cell r="C474">
            <v>14</v>
          </cell>
          <cell r="D474">
            <v>1</v>
          </cell>
          <cell r="E474">
            <v>0</v>
          </cell>
          <cell r="F474">
            <v>1</v>
          </cell>
          <cell r="G474">
            <v>0</v>
          </cell>
          <cell r="H474">
            <v>0</v>
          </cell>
          <cell r="I474">
            <v>0</v>
          </cell>
          <cell r="J474">
            <v>1</v>
          </cell>
          <cell r="K474">
            <v>0</v>
          </cell>
        </row>
        <row r="475">
          <cell r="A475" t="str">
            <v>41280307</v>
          </cell>
          <cell r="B475" t="str">
            <v>ООО "БМЗ-ДИЗЕЛЬ"</v>
          </cell>
          <cell r="C475">
            <v>0</v>
          </cell>
          <cell r="D475">
            <v>0</v>
          </cell>
          <cell r="E475">
            <v>0</v>
          </cell>
          <cell r="F475">
            <v>0</v>
          </cell>
          <cell r="G475">
            <v>0</v>
          </cell>
          <cell r="H475">
            <v>0</v>
          </cell>
          <cell r="I475">
            <v>0</v>
          </cell>
          <cell r="J475">
            <v>0</v>
          </cell>
          <cell r="K475">
            <v>0</v>
          </cell>
          <cell r="L475">
            <v>0</v>
          </cell>
        </row>
        <row r="476">
          <cell r="A476" t="str">
            <v>41571045</v>
          </cell>
          <cell r="B476" t="str">
            <v>ООО КОМПАНИЯ"ВИАН"</v>
          </cell>
          <cell r="C476">
            <v>1</v>
          </cell>
          <cell r="D476">
            <v>33</v>
          </cell>
          <cell r="E476">
            <v>1</v>
          </cell>
          <cell r="F476">
            <v>33</v>
          </cell>
          <cell r="G476">
            <v>0</v>
          </cell>
          <cell r="H476">
            <v>33</v>
          </cell>
        </row>
        <row r="477">
          <cell r="A477" t="str">
            <v>41665616</v>
          </cell>
          <cell r="B477" t="str">
            <v>ФИЛИАЛ ФИРМЫ ПАРКЕР ДРИЛЛИНГ КОМПАНИ    ИСТЕРН ХЕМИСФИР ЛТД</v>
          </cell>
          <cell r="C477">
            <v>18</v>
          </cell>
          <cell r="D477">
            <v>11</v>
          </cell>
          <cell r="E477">
            <v>11</v>
          </cell>
          <cell r="F477">
            <v>0</v>
          </cell>
          <cell r="G477">
            <v>0</v>
          </cell>
          <cell r="H477">
            <v>0</v>
          </cell>
          <cell r="I477">
            <v>0</v>
          </cell>
          <cell r="J477">
            <v>0</v>
          </cell>
          <cell r="K477">
            <v>11</v>
          </cell>
        </row>
        <row r="478">
          <cell r="A478" t="str">
            <v>41688445</v>
          </cell>
          <cell r="B478" t="str">
            <v>ОРЛОВСКИЙ ФИЛИАЛ ЗАО "ФОНД РАЗВИТИЯ СТРОИТЕЛЬСТВА"</v>
          </cell>
          <cell r="C478">
            <v>4</v>
          </cell>
          <cell r="D478">
            <v>51</v>
          </cell>
          <cell r="E478">
            <v>1</v>
          </cell>
          <cell r="F478">
            <v>51</v>
          </cell>
          <cell r="G478">
            <v>1</v>
          </cell>
          <cell r="H478">
            <v>0</v>
          </cell>
          <cell r="I478">
            <v>0</v>
          </cell>
          <cell r="J478">
            <v>0</v>
          </cell>
          <cell r="K478">
            <v>0</v>
          </cell>
          <cell r="L478">
            <v>1</v>
          </cell>
        </row>
        <row r="479">
          <cell r="A479" t="str">
            <v>41718070</v>
          </cell>
          <cell r="B479" t="str">
            <v>ЗАО "ИНТЕРТЕХНО"</v>
          </cell>
          <cell r="C479">
            <v>10</v>
          </cell>
          <cell r="D479">
            <v>10</v>
          </cell>
          <cell r="E479">
            <v>17</v>
          </cell>
          <cell r="F479">
            <v>32</v>
          </cell>
          <cell r="G479">
            <v>54</v>
          </cell>
          <cell r="H479">
            <v>17</v>
          </cell>
          <cell r="I479">
            <v>17</v>
          </cell>
          <cell r="J479">
            <v>32</v>
          </cell>
          <cell r="K479">
            <v>0</v>
          </cell>
          <cell r="L479">
            <v>6</v>
          </cell>
        </row>
        <row r="480">
          <cell r="A480" t="str">
            <v>41721639</v>
          </cell>
          <cell r="B480" t="str">
            <v>ООИ "СОЦИАЛЬНАЯ ЗАЩИТА"</v>
          </cell>
          <cell r="C480">
            <v>81</v>
          </cell>
          <cell r="D480">
            <v>10</v>
          </cell>
          <cell r="E480">
            <v>10</v>
          </cell>
          <cell r="F480">
            <v>10</v>
          </cell>
        </row>
        <row r="481">
          <cell r="A481" t="str">
            <v>41743724</v>
          </cell>
          <cell r="B481" t="str">
            <v>ООО "ТЭО"                                                                   1023</v>
          </cell>
          <cell r="C481">
            <v>45</v>
          </cell>
          <cell r="D481">
            <v>45</v>
          </cell>
          <cell r="E481">
            <v>337</v>
          </cell>
          <cell r="F481">
            <v>299</v>
          </cell>
          <cell r="G481">
            <v>121</v>
          </cell>
          <cell r="H481">
            <v>50</v>
          </cell>
          <cell r="I481">
            <v>61</v>
          </cell>
          <cell r="J481">
            <v>121</v>
          </cell>
          <cell r="K481">
            <v>50</v>
          </cell>
          <cell r="L481">
            <v>50</v>
          </cell>
        </row>
        <row r="482">
          <cell r="A482" t="str">
            <v>41744801</v>
          </cell>
          <cell r="B482" t="str">
            <v>ООО КОММЕРЧЕЦСКИЙ ЦЕНТР "АГЕНТСТВА</v>
          </cell>
          <cell r="C482">
            <v>2</v>
          </cell>
          <cell r="D482">
            <v>3</v>
          </cell>
          <cell r="E482">
            <v>184</v>
          </cell>
          <cell r="F482">
            <v>2</v>
          </cell>
          <cell r="G482">
            <v>3</v>
          </cell>
          <cell r="H482">
            <v>184</v>
          </cell>
          <cell r="I482">
            <v>2</v>
          </cell>
          <cell r="J482">
            <v>3</v>
          </cell>
          <cell r="K482">
            <v>184</v>
          </cell>
        </row>
        <row r="483">
          <cell r="A483" t="str">
            <v>41750285</v>
          </cell>
          <cell r="B483" t="str">
            <v>ЗАО "УРАЛСЕРВИСЭНЕРГО"</v>
          </cell>
          <cell r="C483">
            <v>2</v>
          </cell>
          <cell r="D483">
            <v>1</v>
          </cell>
          <cell r="E483">
            <v>5</v>
          </cell>
          <cell r="F483">
            <v>2</v>
          </cell>
          <cell r="G483">
            <v>1</v>
          </cell>
          <cell r="H483">
            <v>5</v>
          </cell>
          <cell r="I483">
            <v>1</v>
          </cell>
          <cell r="J483">
            <v>5</v>
          </cell>
          <cell r="K483">
            <v>0</v>
          </cell>
          <cell r="L483">
            <v>2</v>
          </cell>
        </row>
        <row r="484">
          <cell r="A484" t="str">
            <v>41898786</v>
          </cell>
          <cell r="B484" t="str">
            <v>ООО "ФЕРРО-ГЕАЦИНТ"</v>
          </cell>
          <cell r="C484">
            <v>18</v>
          </cell>
          <cell r="D484">
            <v>60</v>
          </cell>
          <cell r="E484">
            <v>18</v>
          </cell>
          <cell r="F484">
            <v>60</v>
          </cell>
          <cell r="G484">
            <v>0</v>
          </cell>
          <cell r="H484">
            <v>18</v>
          </cell>
          <cell r="I484">
            <v>60</v>
          </cell>
        </row>
        <row r="485">
          <cell r="A485" t="str">
            <v>42037034</v>
          </cell>
          <cell r="B485" t="str">
            <v>ЗАО "АГРОСТРОЙКОМПЛЕКТ"</v>
          </cell>
          <cell r="C485">
            <v>0</v>
          </cell>
          <cell r="D485">
            <v>15</v>
          </cell>
          <cell r="E485">
            <v>15</v>
          </cell>
          <cell r="F485">
            <v>15</v>
          </cell>
        </row>
        <row r="486">
          <cell r="A486" t="str">
            <v>42053861</v>
          </cell>
          <cell r="B486" t="str">
            <v>АООТ"ЛПДС МОСКАЛЕНКИ"</v>
          </cell>
          <cell r="C486">
            <v>7</v>
          </cell>
          <cell r="D486">
            <v>7</v>
          </cell>
          <cell r="E486">
            <v>0</v>
          </cell>
          <cell r="F486">
            <v>0</v>
          </cell>
          <cell r="G486">
            <v>0</v>
          </cell>
          <cell r="H486">
            <v>0</v>
          </cell>
          <cell r="I486">
            <v>0</v>
          </cell>
          <cell r="J486">
            <v>7</v>
          </cell>
        </row>
        <row r="487">
          <cell r="A487" t="str">
            <v>42076796</v>
          </cell>
          <cell r="B487" t="str">
            <v>ООО "ЭРЛАН" ПРОИЗВОДСТВЕННО-КОММЕРЧЕСКАЯ ФИРМА</v>
          </cell>
          <cell r="C487">
            <v>66</v>
          </cell>
          <cell r="D487">
            <v>0</v>
          </cell>
          <cell r="E487">
            <v>66</v>
          </cell>
          <cell r="F487">
            <v>0</v>
          </cell>
          <cell r="G487">
            <v>0</v>
          </cell>
          <cell r="H487">
            <v>0</v>
          </cell>
          <cell r="I487">
            <v>0</v>
          </cell>
          <cell r="J487">
            <v>0</v>
          </cell>
          <cell r="K487">
            <v>66</v>
          </cell>
          <cell r="L487">
            <v>0</v>
          </cell>
        </row>
        <row r="488">
          <cell r="A488" t="str">
            <v>42220833</v>
          </cell>
          <cell r="B488" t="str">
            <v>ООО "ТРАНСПРОМСЕРВИС"</v>
          </cell>
          <cell r="C488">
            <v>0</v>
          </cell>
          <cell r="D488">
            <v>119</v>
          </cell>
          <cell r="E488">
            <v>0</v>
          </cell>
          <cell r="F488">
            <v>0</v>
          </cell>
          <cell r="G488">
            <v>119</v>
          </cell>
          <cell r="H488">
            <v>0</v>
          </cell>
          <cell r="I488">
            <v>0</v>
          </cell>
          <cell r="J488">
            <v>0</v>
          </cell>
        </row>
        <row r="489">
          <cell r="A489" t="str">
            <v>42234427</v>
          </cell>
          <cell r="B489" t="str">
            <v>ООО "РОСИБАЛТ" 142092 МОСКОВСКАЯ ОБЛ.,</v>
          </cell>
          <cell r="C489">
            <v>49</v>
          </cell>
        </row>
        <row r="490">
          <cell r="A490" t="str">
            <v>42362912</v>
          </cell>
          <cell r="B490" t="str">
            <v>СП ЗАО "РТ-ВЕСТ"</v>
          </cell>
          <cell r="C490">
            <v>13</v>
          </cell>
          <cell r="D490">
            <v>13</v>
          </cell>
          <cell r="E490">
            <v>46</v>
          </cell>
          <cell r="F490">
            <v>61</v>
          </cell>
          <cell r="G490">
            <v>46</v>
          </cell>
          <cell r="H490">
            <v>47</v>
          </cell>
          <cell r="I490">
            <v>47</v>
          </cell>
          <cell r="J490">
            <v>0</v>
          </cell>
          <cell r="K490">
            <v>0</v>
          </cell>
          <cell r="L490">
            <v>46</v>
          </cell>
        </row>
        <row r="491">
          <cell r="A491" t="str">
            <v>42420673</v>
          </cell>
          <cell r="B491" t="str">
            <v>ООО ТКП "КОМТОР"</v>
          </cell>
          <cell r="C491">
            <v>0</v>
          </cell>
          <cell r="D491">
            <v>0</v>
          </cell>
          <cell r="E491">
            <v>0</v>
          </cell>
          <cell r="F491">
            <v>0</v>
          </cell>
          <cell r="G491">
            <v>0</v>
          </cell>
          <cell r="H491">
            <v>0</v>
          </cell>
          <cell r="I491">
            <v>0</v>
          </cell>
          <cell r="J491">
            <v>0</v>
          </cell>
          <cell r="K491">
            <v>0</v>
          </cell>
          <cell r="L491">
            <v>0</v>
          </cell>
        </row>
        <row r="492">
          <cell r="A492" t="str">
            <v>42434037</v>
          </cell>
          <cell r="B492" t="str">
            <v>ЗАО "ФИРМА АГИС"</v>
          </cell>
          <cell r="C492">
            <v>49</v>
          </cell>
          <cell r="D492">
            <v>49</v>
          </cell>
          <cell r="E492">
            <v>23</v>
          </cell>
          <cell r="F492">
            <v>58</v>
          </cell>
          <cell r="G492">
            <v>23</v>
          </cell>
          <cell r="H492">
            <v>0</v>
          </cell>
          <cell r="I492">
            <v>58</v>
          </cell>
          <cell r="J492">
            <v>23</v>
          </cell>
        </row>
        <row r="493">
          <cell r="A493" t="str">
            <v>42470381</v>
          </cell>
          <cell r="B493" t="str">
            <v>ООО"ПРОМСНАБ"</v>
          </cell>
          <cell r="C493">
            <v>414</v>
          </cell>
          <cell r="D493">
            <v>43</v>
          </cell>
          <cell r="E493">
            <v>173</v>
          </cell>
          <cell r="F493">
            <v>541</v>
          </cell>
        </row>
        <row r="494">
          <cell r="A494" t="str">
            <v>42475970</v>
          </cell>
          <cell r="B494" t="str">
            <v>ООО "ТЕРМОСЕРВИС"</v>
          </cell>
          <cell r="C494">
            <v>8</v>
          </cell>
          <cell r="D494">
            <v>51</v>
          </cell>
          <cell r="E494">
            <v>8</v>
          </cell>
          <cell r="F494">
            <v>51</v>
          </cell>
          <cell r="G494">
            <v>0</v>
          </cell>
          <cell r="H494">
            <v>0</v>
          </cell>
          <cell r="I494">
            <v>8</v>
          </cell>
          <cell r="J494">
            <v>0</v>
          </cell>
          <cell r="K494">
            <v>51</v>
          </cell>
        </row>
        <row r="495">
          <cell r="A495" t="str">
            <v>42480310</v>
          </cell>
          <cell r="B495" t="str">
            <v>ЗАО"АВТОН" *7448017828</v>
          </cell>
          <cell r="C495">
            <v>59</v>
          </cell>
          <cell r="D495">
            <v>60</v>
          </cell>
          <cell r="E495">
            <v>3</v>
          </cell>
          <cell r="F495">
            <v>59</v>
          </cell>
          <cell r="G495">
            <v>60</v>
          </cell>
          <cell r="H495">
            <v>3</v>
          </cell>
          <cell r="I495">
            <v>0</v>
          </cell>
          <cell r="J495">
            <v>60</v>
          </cell>
          <cell r="K495">
            <v>0</v>
          </cell>
          <cell r="L495">
            <v>3</v>
          </cell>
        </row>
        <row r="496">
          <cell r="A496" t="str">
            <v>42484489</v>
          </cell>
          <cell r="B496" t="str">
            <v>ООО"УРАЛ-СОЮЗ"</v>
          </cell>
          <cell r="C496">
            <v>115</v>
          </cell>
          <cell r="D496">
            <v>115</v>
          </cell>
          <cell r="E496">
            <v>115</v>
          </cell>
          <cell r="F496">
            <v>115</v>
          </cell>
          <cell r="G496">
            <v>0</v>
          </cell>
          <cell r="H496">
            <v>0</v>
          </cell>
          <cell r="I496">
            <v>0</v>
          </cell>
          <cell r="J496">
            <v>0</v>
          </cell>
          <cell r="K496">
            <v>115</v>
          </cell>
          <cell r="L496">
            <v>115</v>
          </cell>
        </row>
        <row r="497">
          <cell r="A497" t="str">
            <v>42485566</v>
          </cell>
          <cell r="B497" t="str">
            <v>ЗАО "УРАЛТЕХНОПЛЮС"</v>
          </cell>
          <cell r="C497">
            <v>229</v>
          </cell>
          <cell r="D497">
            <v>80</v>
          </cell>
        </row>
        <row r="498">
          <cell r="A498" t="str">
            <v>42487571</v>
          </cell>
          <cell r="B498" t="str">
            <v>ООО "АДИС"</v>
          </cell>
          <cell r="C498">
            <v>0</v>
          </cell>
          <cell r="D498">
            <v>18</v>
          </cell>
          <cell r="E498">
            <v>0</v>
          </cell>
          <cell r="F498">
            <v>18</v>
          </cell>
          <cell r="G498">
            <v>0</v>
          </cell>
          <cell r="H498">
            <v>0</v>
          </cell>
          <cell r="I498">
            <v>0</v>
          </cell>
          <cell r="J498">
            <v>18</v>
          </cell>
        </row>
        <row r="499">
          <cell r="A499" t="str">
            <v>42504465</v>
          </cell>
          <cell r="B499" t="str">
            <v>ЗАО"ЧЕЛЯБМЕТАЛЛООПТОРГ"</v>
          </cell>
          <cell r="C499">
            <v>38</v>
          </cell>
          <cell r="D499">
            <v>38</v>
          </cell>
          <cell r="E499">
            <v>51</v>
          </cell>
          <cell r="F499">
            <v>54</v>
          </cell>
        </row>
        <row r="500">
          <cell r="A500" t="str">
            <v>42588036</v>
          </cell>
          <cell r="B500" t="str">
            <v>ОБЩЕСТВО С ОГРАНИЧЕННОЙ ОТВЕТСТВЕННОСТЬЮ "ЭРА ВОДОЛЕЯ"</v>
          </cell>
          <cell r="C500">
            <v>5</v>
          </cell>
          <cell r="D500">
            <v>5</v>
          </cell>
          <cell r="E500">
            <v>0</v>
          </cell>
          <cell r="F500">
            <v>0</v>
          </cell>
          <cell r="G500">
            <v>0</v>
          </cell>
          <cell r="H500">
            <v>5</v>
          </cell>
        </row>
        <row r="501">
          <cell r="A501" t="str">
            <v>42600783</v>
          </cell>
          <cell r="B501" t="str">
            <v>ОБЩЕСТВО С ОГРАНИЧЕННОЙ  ОТВЕТСТВЕННОСТЬЮ "МИФ".</v>
          </cell>
          <cell r="C501">
            <v>221</v>
          </cell>
          <cell r="D501">
            <v>635</v>
          </cell>
          <cell r="E501">
            <v>99</v>
          </cell>
          <cell r="F501">
            <v>221</v>
          </cell>
          <cell r="G501">
            <v>635</v>
          </cell>
          <cell r="H501">
            <v>99</v>
          </cell>
          <cell r="I501">
            <v>185</v>
          </cell>
          <cell r="J501">
            <v>6</v>
          </cell>
          <cell r="K501">
            <v>0</v>
          </cell>
          <cell r="L501">
            <v>8</v>
          </cell>
        </row>
        <row r="502">
          <cell r="A502" t="str">
            <v>42694005</v>
          </cell>
          <cell r="B502" t="str">
            <v>ТОО"АРТ"</v>
          </cell>
          <cell r="C502">
            <v>26</v>
          </cell>
          <cell r="D502">
            <v>18</v>
          </cell>
          <cell r="E502">
            <v>0</v>
          </cell>
          <cell r="F502">
            <v>26</v>
          </cell>
          <cell r="G502">
            <v>18</v>
          </cell>
          <cell r="H502">
            <v>0</v>
          </cell>
          <cell r="I502">
            <v>26</v>
          </cell>
          <cell r="J502">
            <v>18</v>
          </cell>
          <cell r="K502">
            <v>0</v>
          </cell>
        </row>
        <row r="503">
          <cell r="A503" t="str">
            <v>42704235</v>
          </cell>
          <cell r="B503" t="str">
            <v>ФАО"УЧГЕН ИНШААТ ВЕ ТИДЖАР.АНОНИМ ШИРКЕТИ"</v>
          </cell>
          <cell r="C503">
            <v>0</v>
          </cell>
          <cell r="D503">
            <v>5</v>
          </cell>
          <cell r="E503">
            <v>0</v>
          </cell>
          <cell r="F503">
            <v>5</v>
          </cell>
          <cell r="G503">
            <v>0</v>
          </cell>
          <cell r="H503">
            <v>0</v>
          </cell>
          <cell r="I503">
            <v>0</v>
          </cell>
          <cell r="J503">
            <v>5</v>
          </cell>
        </row>
        <row r="504">
          <cell r="A504" t="str">
            <v>42752599</v>
          </cell>
          <cell r="B504" t="str">
            <v>ЗАО МОБ СТРОЙСНАБКОМПЛЕКТ</v>
          </cell>
          <cell r="C504">
            <v>1</v>
          </cell>
          <cell r="D504">
            <v>6</v>
          </cell>
          <cell r="E504">
            <v>1</v>
          </cell>
          <cell r="F504">
            <v>6</v>
          </cell>
          <cell r="G504">
            <v>0</v>
          </cell>
          <cell r="H504">
            <v>0</v>
          </cell>
          <cell r="I504">
            <v>6</v>
          </cell>
        </row>
        <row r="505">
          <cell r="A505" t="str">
            <v>42775181</v>
          </cell>
          <cell r="B505" t="str">
            <v>ООО "ХАГУС"</v>
          </cell>
          <cell r="C505">
            <v>0</v>
          </cell>
          <cell r="D505">
            <v>0</v>
          </cell>
          <cell r="E505">
            <v>0</v>
          </cell>
          <cell r="F505">
            <v>0</v>
          </cell>
          <cell r="G505">
            <v>0</v>
          </cell>
          <cell r="H505">
            <v>0</v>
          </cell>
          <cell r="I505">
            <v>0</v>
          </cell>
          <cell r="J505">
            <v>0</v>
          </cell>
          <cell r="K505">
            <v>0</v>
          </cell>
        </row>
        <row r="506">
          <cell r="A506" t="str">
            <v>42875020</v>
          </cell>
          <cell r="B506" t="str">
            <v>ООО СФЕРА И К</v>
          </cell>
          <cell r="C506">
            <v>4</v>
          </cell>
          <cell r="D506">
            <v>7</v>
          </cell>
          <cell r="E506">
            <v>7</v>
          </cell>
          <cell r="F506">
            <v>7</v>
          </cell>
          <cell r="G506">
            <v>7</v>
          </cell>
          <cell r="H506">
            <v>7</v>
          </cell>
          <cell r="I506">
            <v>0</v>
          </cell>
          <cell r="J506">
            <v>0</v>
          </cell>
          <cell r="K506">
            <v>7</v>
          </cell>
        </row>
        <row r="507">
          <cell r="A507" t="str">
            <v>42877361</v>
          </cell>
          <cell r="B507" t="str">
            <v>ЗАО ФИРМА "УКРОС"</v>
          </cell>
          <cell r="C507">
            <v>182</v>
          </cell>
          <cell r="D507">
            <v>54</v>
          </cell>
          <cell r="E507">
            <v>182</v>
          </cell>
          <cell r="F507">
            <v>182</v>
          </cell>
          <cell r="G507">
            <v>54</v>
          </cell>
        </row>
        <row r="508">
          <cell r="A508" t="str">
            <v>42930954</v>
          </cell>
          <cell r="B508" t="str">
            <v>ФИЛИАЛ КОМПАНИИ "ЭКСОН НЕФТЕГАЗ ЛИМИТЕД"</v>
          </cell>
          <cell r="C508">
            <v>81</v>
          </cell>
          <cell r="D508">
            <v>0</v>
          </cell>
          <cell r="E508">
            <v>0</v>
          </cell>
          <cell r="F508">
            <v>0</v>
          </cell>
          <cell r="G508">
            <v>0</v>
          </cell>
          <cell r="H508">
            <v>0</v>
          </cell>
          <cell r="I508">
            <v>0</v>
          </cell>
          <cell r="J508">
            <v>0</v>
          </cell>
        </row>
        <row r="509">
          <cell r="A509" t="str">
            <v>42974147</v>
          </cell>
          <cell r="B509" t="str">
            <v>АООТ "БАШСЕЛЬХОЗТЕХНИКА"</v>
          </cell>
          <cell r="C509">
            <v>38</v>
          </cell>
          <cell r="D509">
            <v>45</v>
          </cell>
          <cell r="E509">
            <v>42</v>
          </cell>
          <cell r="F509">
            <v>299</v>
          </cell>
          <cell r="G509">
            <v>61</v>
          </cell>
          <cell r="H509">
            <v>121</v>
          </cell>
          <cell r="I509">
            <v>61</v>
          </cell>
          <cell r="J509">
            <v>121</v>
          </cell>
        </row>
        <row r="510">
          <cell r="A510" t="str">
            <v>43125261</v>
          </cell>
          <cell r="B510" t="str">
            <v>ООО "РЭД СТАР"</v>
          </cell>
          <cell r="C510">
            <v>28</v>
          </cell>
          <cell r="D510">
            <v>2</v>
          </cell>
          <cell r="E510">
            <v>28</v>
          </cell>
          <cell r="F510">
            <v>2</v>
          </cell>
          <cell r="G510">
            <v>3</v>
          </cell>
          <cell r="H510">
            <v>0</v>
          </cell>
          <cell r="I510">
            <v>2</v>
          </cell>
          <cell r="J510">
            <v>3</v>
          </cell>
        </row>
        <row r="511">
          <cell r="A511" t="str">
            <v>43130486</v>
          </cell>
          <cell r="B511" t="str">
            <v>ЗАКРЫТОЕ АКЦИОНЕРНОЕ ОБЩЕСТВО "НИЖНЕВАРТОВСКМЕДЬ"</v>
          </cell>
          <cell r="C511">
            <v>2</v>
          </cell>
          <cell r="D511">
            <v>239</v>
          </cell>
          <cell r="E511">
            <v>239</v>
          </cell>
          <cell r="F511">
            <v>359</v>
          </cell>
          <cell r="G511">
            <v>1969</v>
          </cell>
          <cell r="H511">
            <v>596</v>
          </cell>
          <cell r="I511">
            <v>1</v>
          </cell>
        </row>
        <row r="512">
          <cell r="A512" t="str">
            <v>43238918</v>
          </cell>
          <cell r="B512" t="str">
            <v>ЗАО "ПРОМИНВЕСТСТРОЙ"</v>
          </cell>
          <cell r="C512">
            <v>128</v>
          </cell>
          <cell r="D512">
            <v>18</v>
          </cell>
          <cell r="E512">
            <v>128</v>
          </cell>
          <cell r="F512">
            <v>128</v>
          </cell>
          <cell r="G512">
            <v>0</v>
          </cell>
          <cell r="H512">
            <v>18</v>
          </cell>
        </row>
        <row r="513">
          <cell r="A513" t="str">
            <v>43246467</v>
          </cell>
          <cell r="B513" t="str">
            <v>ЗАО НПО "АВИАТЕХНОЛОГИЯ"</v>
          </cell>
          <cell r="C513">
            <v>0</v>
          </cell>
          <cell r="D513">
            <v>0</v>
          </cell>
          <cell r="E513">
            <v>45</v>
          </cell>
          <cell r="F513">
            <v>0</v>
          </cell>
          <cell r="G513">
            <v>45</v>
          </cell>
          <cell r="H513">
            <v>30</v>
          </cell>
          <cell r="I513">
            <v>0</v>
          </cell>
          <cell r="J513">
            <v>0</v>
          </cell>
          <cell r="K513">
            <v>45</v>
          </cell>
          <cell r="L513">
            <v>30</v>
          </cell>
        </row>
        <row r="514">
          <cell r="A514" t="str">
            <v>43331121</v>
          </cell>
          <cell r="B514" t="str">
            <v>ООО ОЛИВЕР-МЕТАЛЛ</v>
          </cell>
          <cell r="C514">
            <v>39</v>
          </cell>
          <cell r="D514">
            <v>7</v>
          </cell>
          <cell r="E514">
            <v>39</v>
          </cell>
          <cell r="F514">
            <v>39</v>
          </cell>
          <cell r="G514">
            <v>0</v>
          </cell>
          <cell r="H514">
            <v>0</v>
          </cell>
          <cell r="I514">
            <v>0</v>
          </cell>
          <cell r="J514">
            <v>7</v>
          </cell>
        </row>
        <row r="515">
          <cell r="A515" t="str">
            <v>43437262</v>
          </cell>
          <cell r="B515" t="str">
            <v>"ОПТИЧЕСКИЕ НАБЛЮДАТЕЛЬНЫЕ ПPИБОPЫ"ЗАО</v>
          </cell>
          <cell r="C515">
            <v>66</v>
          </cell>
          <cell r="D515">
            <v>0</v>
          </cell>
          <cell r="E515">
            <v>66</v>
          </cell>
          <cell r="F515">
            <v>0</v>
          </cell>
          <cell r="G515">
            <v>0</v>
          </cell>
          <cell r="H515">
            <v>0</v>
          </cell>
          <cell r="I515">
            <v>0</v>
          </cell>
          <cell r="J515">
            <v>0</v>
          </cell>
          <cell r="K515">
            <v>66</v>
          </cell>
          <cell r="L515">
            <v>0</v>
          </cell>
        </row>
        <row r="516">
          <cell r="A516" t="str">
            <v>43454542</v>
          </cell>
          <cell r="B516" t="str">
            <v>"РИК" ЗАО</v>
          </cell>
          <cell r="C516">
            <v>18</v>
          </cell>
          <cell r="D516">
            <v>18</v>
          </cell>
          <cell r="E516">
            <v>119</v>
          </cell>
          <cell r="F516">
            <v>5</v>
          </cell>
          <cell r="G516">
            <v>119</v>
          </cell>
        </row>
        <row r="517">
          <cell r="A517" t="str">
            <v>43457402</v>
          </cell>
          <cell r="B517" t="str">
            <v>ООО "ИЖОРАМАШСЕРВИС"</v>
          </cell>
          <cell r="C517">
            <v>49</v>
          </cell>
          <cell r="D517">
            <v>59</v>
          </cell>
          <cell r="E517">
            <v>59</v>
          </cell>
          <cell r="F517">
            <v>0</v>
          </cell>
          <cell r="G517">
            <v>0</v>
          </cell>
          <cell r="H517">
            <v>0</v>
          </cell>
          <cell r="I517">
            <v>0</v>
          </cell>
          <cell r="J517">
            <v>0</v>
          </cell>
          <cell r="K517">
            <v>59</v>
          </cell>
        </row>
        <row r="518">
          <cell r="A518" t="str">
            <v>43620121</v>
          </cell>
          <cell r="B518" t="str">
            <v>ЦЕНТР "КОМПЛЕКТ-СОЧИКАПСТРОЙ"</v>
          </cell>
          <cell r="C518">
            <v>13</v>
          </cell>
          <cell r="D518">
            <v>13</v>
          </cell>
          <cell r="E518">
            <v>150</v>
          </cell>
          <cell r="F518">
            <v>0</v>
          </cell>
          <cell r="G518">
            <v>0</v>
          </cell>
          <cell r="H518">
            <v>0</v>
          </cell>
          <cell r="I518">
            <v>0</v>
          </cell>
          <cell r="J518">
            <v>150</v>
          </cell>
        </row>
        <row r="519">
          <cell r="A519" t="str">
            <v>43833443</v>
          </cell>
          <cell r="B519" t="str">
            <v>ООО "АМАЛЬ"</v>
          </cell>
          <cell r="C519">
            <v>10</v>
          </cell>
          <cell r="D519">
            <v>0</v>
          </cell>
          <cell r="E519">
            <v>0</v>
          </cell>
          <cell r="F519">
            <v>0</v>
          </cell>
          <cell r="G519">
            <v>0</v>
          </cell>
          <cell r="H519">
            <v>0</v>
          </cell>
          <cell r="I519">
            <v>0</v>
          </cell>
          <cell r="J519">
            <v>0</v>
          </cell>
          <cell r="K519">
            <v>0</v>
          </cell>
          <cell r="L519">
            <v>0</v>
          </cell>
        </row>
        <row r="520">
          <cell r="A520" t="str">
            <v>44044917</v>
          </cell>
          <cell r="B520" t="str">
            <v>НОВОСИБИРСКИЙ ФИЛИАЛ ОАО "КРАСНОЯРСКАЯ ГЭС"</v>
          </cell>
          <cell r="C520">
            <v>49</v>
          </cell>
          <cell r="D520">
            <v>49</v>
          </cell>
          <cell r="E520">
            <v>58</v>
          </cell>
          <cell r="F520">
            <v>23</v>
          </cell>
          <cell r="G520">
            <v>186</v>
          </cell>
          <cell r="H520">
            <v>58</v>
          </cell>
          <cell r="I520">
            <v>58</v>
          </cell>
          <cell r="J520">
            <v>23</v>
          </cell>
        </row>
        <row r="521">
          <cell r="A521" t="str">
            <v>44050602</v>
          </cell>
          <cell r="B521" t="str">
            <v>ООО "СИБЭНЕРГОСНАБЖЕНИЕ"</v>
          </cell>
          <cell r="C521">
            <v>414</v>
          </cell>
          <cell r="D521">
            <v>173</v>
          </cell>
          <cell r="E521">
            <v>173</v>
          </cell>
          <cell r="F521">
            <v>16</v>
          </cell>
        </row>
        <row r="522">
          <cell r="A522" t="str">
            <v>44061273</v>
          </cell>
          <cell r="B522" t="str">
            <v>ООО ПКФ "СЕВЕРИНА-96"</v>
          </cell>
          <cell r="C522">
            <v>50</v>
          </cell>
          <cell r="D522">
            <v>51</v>
          </cell>
          <cell r="E522">
            <v>50</v>
          </cell>
          <cell r="F522">
            <v>51</v>
          </cell>
          <cell r="G522">
            <v>0</v>
          </cell>
          <cell r="H522">
            <v>50</v>
          </cell>
          <cell r="I522">
            <v>0</v>
          </cell>
          <cell r="J522">
            <v>0</v>
          </cell>
          <cell r="K522">
            <v>51</v>
          </cell>
        </row>
        <row r="523">
          <cell r="A523" t="str">
            <v>44151177</v>
          </cell>
          <cell r="B523" t="str">
            <v>"ДАНГ" ООО</v>
          </cell>
          <cell r="C523">
            <v>2</v>
          </cell>
          <cell r="D523">
            <v>2</v>
          </cell>
          <cell r="E523">
            <v>60</v>
          </cell>
          <cell r="F523">
            <v>59</v>
          </cell>
          <cell r="G523">
            <v>60</v>
          </cell>
          <cell r="H523">
            <v>0</v>
          </cell>
          <cell r="I523">
            <v>0</v>
          </cell>
          <cell r="J523">
            <v>60</v>
          </cell>
        </row>
        <row r="524">
          <cell r="A524" t="str">
            <v>44197363</v>
          </cell>
          <cell r="B524" t="str">
            <v>ООО "БАЛТХОЛОД-СЕРВИС"</v>
          </cell>
          <cell r="C524">
            <v>0</v>
          </cell>
          <cell r="D524">
            <v>115</v>
          </cell>
          <cell r="E524">
            <v>0</v>
          </cell>
          <cell r="F524">
            <v>115</v>
          </cell>
          <cell r="G524">
            <v>0</v>
          </cell>
          <cell r="H524">
            <v>0</v>
          </cell>
          <cell r="I524">
            <v>0</v>
          </cell>
          <cell r="J524">
            <v>0</v>
          </cell>
          <cell r="K524">
            <v>0</v>
          </cell>
          <cell r="L524">
            <v>115</v>
          </cell>
        </row>
        <row r="525">
          <cell r="A525" t="str">
            <v>44277501</v>
          </cell>
          <cell r="B525" t="str">
            <v>"ФИРМА "ЭНЕРГОКОМПЛЕКТ" ЗАО</v>
          </cell>
          <cell r="C525">
            <v>80</v>
          </cell>
          <cell r="D525">
            <v>80</v>
          </cell>
          <cell r="E525">
            <v>6</v>
          </cell>
          <cell r="F525">
            <v>0</v>
          </cell>
          <cell r="G525">
            <v>0</v>
          </cell>
          <cell r="H525">
            <v>6</v>
          </cell>
        </row>
        <row r="526">
          <cell r="A526" t="str">
            <v>44296697</v>
          </cell>
          <cell r="B526" t="str">
            <v>ООО "КОМТЕХ-СЕPВИС"</v>
          </cell>
          <cell r="C526">
            <v>8</v>
          </cell>
          <cell r="D526">
            <v>5</v>
          </cell>
          <cell r="E526">
            <v>54</v>
          </cell>
          <cell r="F526">
            <v>8</v>
          </cell>
          <cell r="G526">
            <v>5</v>
          </cell>
          <cell r="H526">
            <v>54</v>
          </cell>
          <cell r="I526">
            <v>18</v>
          </cell>
          <cell r="J526">
            <v>18</v>
          </cell>
        </row>
        <row r="527">
          <cell r="A527" t="str">
            <v>44308124</v>
          </cell>
          <cell r="B527" t="str">
            <v>ЗАО "КВАЛИТЕТ"</v>
          </cell>
          <cell r="C527">
            <v>38</v>
          </cell>
          <cell r="D527">
            <v>38</v>
          </cell>
          <cell r="E527">
            <v>51</v>
          </cell>
          <cell r="F527">
            <v>54</v>
          </cell>
          <cell r="G527">
            <v>0</v>
          </cell>
          <cell r="H527">
            <v>0</v>
          </cell>
          <cell r="I527">
            <v>0</v>
          </cell>
        </row>
        <row r="528">
          <cell r="A528" t="str">
            <v>44332588</v>
          </cell>
          <cell r="B528" t="str">
            <v>ООО"ТРАСТ-РЕПАР"</v>
          </cell>
          <cell r="C528">
            <v>2</v>
          </cell>
          <cell r="D528">
            <v>5</v>
          </cell>
          <cell r="E528">
            <v>2</v>
          </cell>
          <cell r="F528">
            <v>2</v>
          </cell>
          <cell r="G528">
            <v>0</v>
          </cell>
          <cell r="H528">
            <v>5</v>
          </cell>
        </row>
        <row r="529">
          <cell r="A529" t="str">
            <v>44333240</v>
          </cell>
          <cell r="B529" t="str">
            <v>ООО "ЛИТЕР СПБ"</v>
          </cell>
          <cell r="C529">
            <v>1</v>
          </cell>
          <cell r="D529">
            <v>6</v>
          </cell>
          <cell r="E529">
            <v>0</v>
          </cell>
          <cell r="F529">
            <v>8</v>
          </cell>
          <cell r="G529">
            <v>1</v>
          </cell>
          <cell r="H529">
            <v>6</v>
          </cell>
          <cell r="I529">
            <v>1</v>
          </cell>
          <cell r="J529">
            <v>6</v>
          </cell>
          <cell r="K529">
            <v>0</v>
          </cell>
          <cell r="L529">
            <v>8</v>
          </cell>
        </row>
        <row r="530">
          <cell r="A530" t="str">
            <v>44420921</v>
          </cell>
          <cell r="B530" t="str">
            <v>МЕДИ - ООО ("MEDI" CO.LTD)</v>
          </cell>
          <cell r="C530">
            <v>0</v>
          </cell>
          <cell r="D530">
            <v>1</v>
          </cell>
          <cell r="E530">
            <v>26</v>
          </cell>
          <cell r="F530">
            <v>18</v>
          </cell>
          <cell r="G530">
            <v>0</v>
          </cell>
          <cell r="H530">
            <v>1</v>
          </cell>
          <cell r="I530">
            <v>26</v>
          </cell>
          <cell r="J530">
            <v>18</v>
          </cell>
        </row>
        <row r="531">
          <cell r="A531" t="str">
            <v>44488190</v>
          </cell>
          <cell r="B531" t="str">
            <v>ООО "КВЕТТА"</v>
          </cell>
          <cell r="C531">
            <v>20</v>
          </cell>
          <cell r="D531">
            <v>5</v>
          </cell>
          <cell r="E531">
            <v>20</v>
          </cell>
          <cell r="F531">
            <v>5</v>
          </cell>
          <cell r="G531">
            <v>20</v>
          </cell>
          <cell r="H531">
            <v>0</v>
          </cell>
          <cell r="I531">
            <v>0</v>
          </cell>
          <cell r="J531">
            <v>5</v>
          </cell>
        </row>
        <row r="532">
          <cell r="A532" t="str">
            <v>44647286</v>
          </cell>
          <cell r="B532" t="str">
            <v>ЗАО "УРАЛЬСКИЙ МЕТАЛЛ"</v>
          </cell>
          <cell r="C532">
            <v>10</v>
          </cell>
          <cell r="D532">
            <v>6</v>
          </cell>
          <cell r="E532">
            <v>6</v>
          </cell>
          <cell r="F532">
            <v>0</v>
          </cell>
          <cell r="G532">
            <v>0</v>
          </cell>
          <cell r="H532">
            <v>0</v>
          </cell>
          <cell r="I532">
            <v>6</v>
          </cell>
        </row>
        <row r="533">
          <cell r="A533" t="str">
            <v>44650450</v>
          </cell>
          <cell r="B533" t="str">
            <v>ООО "ВОЙМА-УРАЛ"</v>
          </cell>
          <cell r="C533">
            <v>35</v>
          </cell>
          <cell r="D533">
            <v>0</v>
          </cell>
          <cell r="E533">
            <v>35</v>
          </cell>
          <cell r="F533">
            <v>0</v>
          </cell>
          <cell r="G533">
            <v>0</v>
          </cell>
          <cell r="H533">
            <v>0</v>
          </cell>
          <cell r="I533">
            <v>35</v>
          </cell>
          <cell r="J533">
            <v>0</v>
          </cell>
          <cell r="K533">
            <v>0</v>
          </cell>
        </row>
        <row r="534">
          <cell r="A534" t="str">
            <v>44656150</v>
          </cell>
          <cell r="B534" t="str">
            <v>ЗАО ПО "СТАЛЬЗАВОД"</v>
          </cell>
          <cell r="C534">
            <v>7</v>
          </cell>
          <cell r="D534">
            <v>41</v>
          </cell>
          <cell r="E534">
            <v>7</v>
          </cell>
          <cell r="F534">
            <v>41</v>
          </cell>
          <cell r="G534">
            <v>0</v>
          </cell>
          <cell r="H534">
            <v>7</v>
          </cell>
          <cell r="I534">
            <v>0</v>
          </cell>
          <cell r="J534">
            <v>0</v>
          </cell>
          <cell r="K534">
            <v>41</v>
          </cell>
        </row>
        <row r="535">
          <cell r="A535" t="str">
            <v>44657480</v>
          </cell>
          <cell r="B535" t="str">
            <v>ЗАО "ОБЪЕДИНЕНИЕ МЕТАЛЛОЗАВОД"</v>
          </cell>
          <cell r="C535">
            <v>5</v>
          </cell>
          <cell r="D535">
            <v>24</v>
          </cell>
          <cell r="E535">
            <v>5</v>
          </cell>
          <cell r="F535">
            <v>5</v>
          </cell>
          <cell r="G535">
            <v>0</v>
          </cell>
          <cell r="H535">
            <v>0</v>
          </cell>
          <cell r="I535">
            <v>24</v>
          </cell>
        </row>
        <row r="536">
          <cell r="A536" t="str">
            <v>44668584</v>
          </cell>
          <cell r="B536" t="str">
            <v>ЗАО "ЭНЕРГОКОМ" *6658073922</v>
          </cell>
          <cell r="C536">
            <v>85</v>
          </cell>
          <cell r="D536">
            <v>85</v>
          </cell>
          <cell r="E536">
            <v>0</v>
          </cell>
        </row>
        <row r="537">
          <cell r="A537" t="str">
            <v>44669589</v>
          </cell>
          <cell r="B537" t="str">
            <v>ЗАО "СОЮЗНЕФТЕХИМ" *6662043198</v>
          </cell>
          <cell r="C537">
            <v>7</v>
          </cell>
          <cell r="D537">
            <v>0</v>
          </cell>
          <cell r="E537">
            <v>7</v>
          </cell>
          <cell r="F537">
            <v>0</v>
          </cell>
          <cell r="G537">
            <v>0</v>
          </cell>
          <cell r="H537">
            <v>0</v>
          </cell>
          <cell r="I537">
            <v>0</v>
          </cell>
          <cell r="J537">
            <v>0</v>
          </cell>
        </row>
        <row r="538">
          <cell r="A538" t="str">
            <v>44768274</v>
          </cell>
          <cell r="B538" t="str">
            <v>ООО"ОБЕРОН"</v>
          </cell>
          <cell r="C538">
            <v>38</v>
          </cell>
          <cell r="D538">
            <v>42</v>
          </cell>
          <cell r="E538">
            <v>42</v>
          </cell>
          <cell r="F538">
            <v>4</v>
          </cell>
          <cell r="G538">
            <v>0</v>
          </cell>
          <cell r="H538">
            <v>0</v>
          </cell>
          <cell r="I538">
            <v>0</v>
          </cell>
          <cell r="J538">
            <v>0</v>
          </cell>
          <cell r="K538">
            <v>0</v>
          </cell>
          <cell r="L538">
            <v>4</v>
          </cell>
        </row>
        <row r="539">
          <cell r="A539" t="str">
            <v>44867898</v>
          </cell>
          <cell r="B539" t="str">
            <v>ООО"КАВКАЗПРОМСНАБ"</v>
          </cell>
          <cell r="C539">
            <v>28</v>
          </cell>
          <cell r="D539">
            <v>18</v>
          </cell>
          <cell r="E539">
            <v>28</v>
          </cell>
          <cell r="F539">
            <v>18</v>
          </cell>
          <cell r="G539">
            <v>41</v>
          </cell>
          <cell r="H539">
            <v>18</v>
          </cell>
          <cell r="I539">
            <v>41</v>
          </cell>
        </row>
        <row r="540">
          <cell r="A540" t="str">
            <v>44994208</v>
          </cell>
          <cell r="B540" t="str">
            <v>ЗАО "МЕТАЛЛИНВЕСТ-МАРКЕТ"</v>
          </cell>
          <cell r="C540">
            <v>239</v>
          </cell>
          <cell r="D540">
            <v>359</v>
          </cell>
          <cell r="E540">
            <v>239</v>
          </cell>
          <cell r="F540">
            <v>359</v>
          </cell>
          <cell r="G540">
            <v>1</v>
          </cell>
          <cell r="H540">
            <v>596</v>
          </cell>
          <cell r="I540">
            <v>86</v>
          </cell>
          <cell r="J540">
            <v>72</v>
          </cell>
        </row>
        <row r="541">
          <cell r="A541" t="str">
            <v>45144771</v>
          </cell>
          <cell r="B541" t="str">
            <v>ЗАО "КОМПАНИЯ ТЕХНОПРОМ"</v>
          </cell>
          <cell r="C541">
            <v>128</v>
          </cell>
          <cell r="D541">
            <v>60</v>
          </cell>
          <cell r="E541">
            <v>128</v>
          </cell>
          <cell r="F541">
            <v>128</v>
          </cell>
          <cell r="G541">
            <v>0</v>
          </cell>
          <cell r="H541">
            <v>0</v>
          </cell>
          <cell r="I541">
            <v>0</v>
          </cell>
          <cell r="J541">
            <v>60</v>
          </cell>
        </row>
        <row r="542">
          <cell r="A542" t="str">
            <v>45176086</v>
          </cell>
          <cell r="B542" t="str">
            <v>ООО "СТРОЙЛЕСМОHТАЖ"</v>
          </cell>
          <cell r="C542">
            <v>0</v>
          </cell>
          <cell r="D542">
            <v>20</v>
          </cell>
          <cell r="E542">
            <v>45</v>
          </cell>
          <cell r="F542">
            <v>0</v>
          </cell>
          <cell r="G542">
            <v>20</v>
          </cell>
          <cell r="H542">
            <v>45</v>
          </cell>
          <cell r="I542">
            <v>30</v>
          </cell>
          <cell r="J542">
            <v>20</v>
          </cell>
          <cell r="K542">
            <v>45</v>
          </cell>
          <cell r="L542">
            <v>30</v>
          </cell>
        </row>
        <row r="543">
          <cell r="A543" t="str">
            <v>45323232</v>
          </cell>
          <cell r="B543" t="str">
            <v>ЗАО "ТОРГОВАЯ ФИРМА "УНИВЕРСАЛ"</v>
          </cell>
          <cell r="C543">
            <v>1000</v>
          </cell>
          <cell r="D543">
            <v>1000</v>
          </cell>
          <cell r="E543">
            <v>0</v>
          </cell>
          <cell r="F543">
            <v>1000</v>
          </cell>
        </row>
        <row r="544">
          <cell r="A544" t="str">
            <v>45448927</v>
          </cell>
          <cell r="B544" t="str">
            <v>ООО "СИБИРЬ-НАМАНГАМ" СОВМЕСТНОЕ РОССИЙСКО-УЗБЕКСКОЕ</v>
          </cell>
          <cell r="C544">
            <v>39</v>
          </cell>
          <cell r="D544">
            <v>61</v>
          </cell>
          <cell r="E544">
            <v>39</v>
          </cell>
          <cell r="F544">
            <v>39</v>
          </cell>
          <cell r="G544">
            <v>61</v>
          </cell>
        </row>
        <row r="545">
          <cell r="A545" t="str">
            <v>45458989</v>
          </cell>
          <cell r="B545" t="str">
            <v>ООО"СИБФАРМАСЕРВИС"</v>
          </cell>
          <cell r="C545">
            <v>110</v>
          </cell>
          <cell r="D545">
            <v>110</v>
          </cell>
          <cell r="E545">
            <v>0</v>
          </cell>
          <cell r="F545">
            <v>0</v>
          </cell>
          <cell r="G545">
            <v>110</v>
          </cell>
        </row>
        <row r="546">
          <cell r="A546" t="str">
            <v>45554322</v>
          </cell>
          <cell r="B546" t="str">
            <v>"ИНТЕРТЕХСЕРВИС" ГУП СПБ</v>
          </cell>
          <cell r="C546">
            <v>0</v>
          </cell>
          <cell r="D546">
            <v>0</v>
          </cell>
          <cell r="E546">
            <v>0</v>
          </cell>
          <cell r="F546">
            <v>0</v>
          </cell>
          <cell r="G546">
            <v>0</v>
          </cell>
          <cell r="H546">
            <v>0</v>
          </cell>
          <cell r="I546">
            <v>0</v>
          </cell>
          <cell r="J546">
            <v>0</v>
          </cell>
          <cell r="K546">
            <v>0</v>
          </cell>
          <cell r="L546">
            <v>0</v>
          </cell>
        </row>
        <row r="547">
          <cell r="A547" t="str">
            <v>45583542</v>
          </cell>
          <cell r="B547" t="str">
            <v>ООО "АЛЕМ"</v>
          </cell>
          <cell r="C547">
            <v>18</v>
          </cell>
          <cell r="D547">
            <v>18</v>
          </cell>
          <cell r="E547">
            <v>216</v>
          </cell>
          <cell r="F547">
            <v>5</v>
          </cell>
          <cell r="G547">
            <v>64</v>
          </cell>
        </row>
        <row r="548">
          <cell r="A548" t="str">
            <v>45596832</v>
          </cell>
          <cell r="B548" t="str">
            <v>ООО "АДАКС ЛТД"</v>
          </cell>
          <cell r="C548">
            <v>59</v>
          </cell>
          <cell r="D548">
            <v>23</v>
          </cell>
          <cell r="E548">
            <v>59</v>
          </cell>
          <cell r="F548">
            <v>23</v>
          </cell>
          <cell r="G548">
            <v>0</v>
          </cell>
          <cell r="H548">
            <v>0</v>
          </cell>
          <cell r="I548">
            <v>0</v>
          </cell>
          <cell r="J548">
            <v>0</v>
          </cell>
          <cell r="K548">
            <v>59</v>
          </cell>
          <cell r="L548">
            <v>23</v>
          </cell>
        </row>
        <row r="549">
          <cell r="A549" t="str">
            <v>45669019</v>
          </cell>
          <cell r="B549" t="str">
            <v>ЗАО "УРАЛМЕТАЛЛКОМПЛЕКТ"</v>
          </cell>
          <cell r="C549">
            <v>1</v>
          </cell>
          <cell r="D549">
            <v>1</v>
          </cell>
          <cell r="E549">
            <v>0</v>
          </cell>
          <cell r="F549">
            <v>0</v>
          </cell>
          <cell r="G549">
            <v>0</v>
          </cell>
          <cell r="H549">
            <v>0</v>
          </cell>
          <cell r="I549">
            <v>0</v>
          </cell>
          <cell r="J549">
            <v>1</v>
          </cell>
        </row>
        <row r="550">
          <cell r="A550" t="str">
            <v>45670749</v>
          </cell>
          <cell r="B550" t="str">
            <v>ЗАО "КОМПАНИЯ УРАЛ-ВОСТОК"</v>
          </cell>
          <cell r="C550">
            <v>10</v>
          </cell>
          <cell r="D550">
            <v>150</v>
          </cell>
          <cell r="E550">
            <v>10</v>
          </cell>
          <cell r="F550">
            <v>10</v>
          </cell>
          <cell r="G550">
            <v>0</v>
          </cell>
          <cell r="H550">
            <v>0</v>
          </cell>
          <cell r="I550">
            <v>0</v>
          </cell>
          <cell r="J550">
            <v>150</v>
          </cell>
        </row>
        <row r="551">
          <cell r="A551" t="str">
            <v>45845093</v>
          </cell>
          <cell r="B551" t="str">
            <v>ЗАО "ВТЗ-МОСКВА"</v>
          </cell>
          <cell r="C551">
            <v>10</v>
          </cell>
          <cell r="D551">
            <v>2461</v>
          </cell>
          <cell r="E551">
            <v>817</v>
          </cell>
          <cell r="F551">
            <v>314</v>
          </cell>
          <cell r="G551">
            <v>5</v>
          </cell>
          <cell r="H551">
            <v>2461</v>
          </cell>
          <cell r="I551">
            <v>2461</v>
          </cell>
          <cell r="J551">
            <v>817</v>
          </cell>
          <cell r="K551">
            <v>314</v>
          </cell>
          <cell r="L551">
            <v>5</v>
          </cell>
        </row>
        <row r="552">
          <cell r="A552" t="str">
            <v>45848905</v>
          </cell>
          <cell r="B552" t="str">
            <v>ЗАО "ПАРТИ"</v>
          </cell>
          <cell r="C552">
            <v>186</v>
          </cell>
          <cell r="D552">
            <v>100</v>
          </cell>
          <cell r="E552">
            <v>257</v>
          </cell>
          <cell r="F552">
            <v>422</v>
          </cell>
          <cell r="G552">
            <v>186</v>
          </cell>
          <cell r="H552">
            <v>100</v>
          </cell>
          <cell r="I552">
            <v>257</v>
          </cell>
          <cell r="J552">
            <v>422</v>
          </cell>
          <cell r="K552">
            <v>705</v>
          </cell>
          <cell r="L552">
            <v>77</v>
          </cell>
        </row>
        <row r="553">
          <cell r="A553" t="str">
            <v>45923601</v>
          </cell>
          <cell r="B553" t="str">
            <v>ООО "НОБ ЛТД"</v>
          </cell>
          <cell r="C553">
            <v>16</v>
          </cell>
          <cell r="D553">
            <v>315</v>
          </cell>
          <cell r="E553">
            <v>16</v>
          </cell>
          <cell r="F553">
            <v>16</v>
          </cell>
          <cell r="G553">
            <v>0</v>
          </cell>
          <cell r="H553">
            <v>0</v>
          </cell>
          <cell r="I553">
            <v>0</v>
          </cell>
          <cell r="J553">
            <v>315</v>
          </cell>
        </row>
        <row r="554">
          <cell r="A554" t="str">
            <v>45994311</v>
          </cell>
          <cell r="B554" t="str">
            <v>СОЧИНСКИЙ ФИЛИАЛ СОВМЕСТНОГО РОССИЙСКО-ВЕН</v>
          </cell>
          <cell r="C554">
            <v>50</v>
          </cell>
          <cell r="D554">
            <v>0</v>
          </cell>
          <cell r="E554">
            <v>50</v>
          </cell>
          <cell r="F554">
            <v>0</v>
          </cell>
          <cell r="G554">
            <v>0</v>
          </cell>
          <cell r="H554">
            <v>50</v>
          </cell>
          <cell r="I554">
            <v>0</v>
          </cell>
          <cell r="J554">
            <v>0</v>
          </cell>
          <cell r="K554">
            <v>0</v>
          </cell>
        </row>
        <row r="555">
          <cell r="A555" t="str">
            <v>46036517</v>
          </cell>
          <cell r="B555" t="str">
            <v>ЗАО "ВОЛГОПРОМКОМПЛЕКТ"</v>
          </cell>
          <cell r="C555">
            <v>2</v>
          </cell>
          <cell r="D555">
            <v>2</v>
          </cell>
          <cell r="E555">
            <v>84</v>
          </cell>
          <cell r="F555">
            <v>43</v>
          </cell>
          <cell r="G555">
            <v>161</v>
          </cell>
          <cell r="H555">
            <v>84</v>
          </cell>
          <cell r="I555">
            <v>161</v>
          </cell>
          <cell r="J555">
            <v>84</v>
          </cell>
          <cell r="K555">
            <v>0</v>
          </cell>
          <cell r="L555">
            <v>43</v>
          </cell>
        </row>
        <row r="556">
          <cell r="A556" t="str">
            <v>46462697</v>
          </cell>
          <cell r="B556" t="str">
            <v>ООО "АНГЕТЕКС"</v>
          </cell>
          <cell r="C556">
            <v>0</v>
          </cell>
          <cell r="D556">
            <v>0</v>
          </cell>
          <cell r="E556">
            <v>0</v>
          </cell>
          <cell r="F556">
            <v>0</v>
          </cell>
          <cell r="G556">
            <v>0</v>
          </cell>
          <cell r="H556">
            <v>0</v>
          </cell>
          <cell r="I556">
            <v>0</v>
          </cell>
          <cell r="J556">
            <v>0</v>
          </cell>
          <cell r="K556">
            <v>0</v>
          </cell>
        </row>
        <row r="557">
          <cell r="A557" t="str">
            <v>46503120</v>
          </cell>
          <cell r="B557" t="str">
            <v>ООО"НПКО"ПРОМРЕСУРСЫ"</v>
          </cell>
          <cell r="C557">
            <v>6</v>
          </cell>
          <cell r="D557">
            <v>29</v>
          </cell>
          <cell r="E557">
            <v>6</v>
          </cell>
          <cell r="F557">
            <v>29</v>
          </cell>
          <cell r="G557">
            <v>0</v>
          </cell>
          <cell r="H557">
            <v>6</v>
          </cell>
          <cell r="I557">
            <v>0</v>
          </cell>
          <cell r="J557">
            <v>29</v>
          </cell>
        </row>
        <row r="558">
          <cell r="A558" t="str">
            <v>46628070</v>
          </cell>
          <cell r="B558" t="str">
            <v>ООО"СБ-КРЕДО"</v>
          </cell>
          <cell r="C558">
            <v>8</v>
          </cell>
          <cell r="D558">
            <v>5</v>
          </cell>
          <cell r="E558">
            <v>54</v>
          </cell>
          <cell r="F558">
            <v>8</v>
          </cell>
          <cell r="G558">
            <v>5</v>
          </cell>
          <cell r="H558">
            <v>54</v>
          </cell>
          <cell r="I558">
            <v>6</v>
          </cell>
          <cell r="J558">
            <v>0</v>
          </cell>
          <cell r="K558">
            <v>0</v>
          </cell>
          <cell r="L558">
            <v>6</v>
          </cell>
        </row>
        <row r="559">
          <cell r="A559" t="str">
            <v>46786000</v>
          </cell>
          <cell r="B559" t="str">
            <v>"РУСМЕХИНВЕСТ" ОБЩЕСТВО С ОГРАНИЧЕННОЙ ОТВЕТСТВЕННОСТЬЮ</v>
          </cell>
          <cell r="C559">
            <v>0</v>
          </cell>
          <cell r="D559">
            <v>0</v>
          </cell>
          <cell r="E559">
            <v>0</v>
          </cell>
          <cell r="F559">
            <v>0</v>
          </cell>
          <cell r="G559">
            <v>0</v>
          </cell>
          <cell r="H559">
            <v>0</v>
          </cell>
          <cell r="I559">
            <v>0</v>
          </cell>
          <cell r="J559">
            <v>0</v>
          </cell>
          <cell r="K559">
            <v>0</v>
          </cell>
        </row>
        <row r="560">
          <cell r="A560" t="str">
            <v>46861078</v>
          </cell>
          <cell r="B560" t="str">
            <v>ООО "ЭКСПОРЕСУРС"</v>
          </cell>
          <cell r="C560">
            <v>2</v>
          </cell>
          <cell r="D560">
            <v>0</v>
          </cell>
          <cell r="E560">
            <v>2</v>
          </cell>
          <cell r="F560">
            <v>2</v>
          </cell>
          <cell r="G560">
            <v>0</v>
          </cell>
          <cell r="H560">
            <v>0</v>
          </cell>
          <cell r="I560">
            <v>0</v>
          </cell>
          <cell r="J560">
            <v>0</v>
          </cell>
          <cell r="K560">
            <v>0</v>
          </cell>
          <cell r="L560">
            <v>0</v>
          </cell>
        </row>
        <row r="561">
          <cell r="A561" t="str">
            <v>47164393</v>
          </cell>
          <cell r="B561" t="str">
            <v>ООО МАКТАР</v>
          </cell>
          <cell r="C561">
            <v>1</v>
          </cell>
          <cell r="D561">
            <v>0</v>
          </cell>
          <cell r="E561">
            <v>1</v>
          </cell>
          <cell r="F561">
            <v>0</v>
          </cell>
          <cell r="G561">
            <v>0</v>
          </cell>
          <cell r="H561">
            <v>0</v>
          </cell>
          <cell r="I561">
            <v>1</v>
          </cell>
          <cell r="J561">
            <v>0</v>
          </cell>
        </row>
        <row r="562">
          <cell r="A562" t="str">
            <v>47165760</v>
          </cell>
          <cell r="B562" t="str">
            <v>ОБЩЕСТВО С ОГРАНИЧЕННОЙ ОТВЕТСТВЕННОСТЬЮ "АЙЮН"</v>
          </cell>
          <cell r="C562">
            <v>0</v>
          </cell>
          <cell r="D562">
            <v>1</v>
          </cell>
          <cell r="E562">
            <v>0</v>
          </cell>
          <cell r="F562">
            <v>0</v>
          </cell>
          <cell r="G562">
            <v>0</v>
          </cell>
          <cell r="H562">
            <v>1</v>
          </cell>
          <cell r="I562">
            <v>0</v>
          </cell>
          <cell r="J562">
            <v>0</v>
          </cell>
          <cell r="K562">
            <v>0</v>
          </cell>
          <cell r="L562">
            <v>0</v>
          </cell>
        </row>
        <row r="563">
          <cell r="A563" t="str">
            <v>47660880</v>
          </cell>
          <cell r="B563" t="str">
            <v>ДЗАО "УРАЛЭНЕРГОРЕМОНТ-КОМПЛЕКТ"                                            2797</v>
          </cell>
          <cell r="C563">
            <v>20</v>
          </cell>
          <cell r="D563">
            <v>56</v>
          </cell>
          <cell r="E563">
            <v>20</v>
          </cell>
          <cell r="F563">
            <v>56</v>
          </cell>
          <cell r="G563">
            <v>20</v>
          </cell>
          <cell r="H563">
            <v>0</v>
          </cell>
          <cell r="I563">
            <v>0</v>
          </cell>
          <cell r="J563">
            <v>0</v>
          </cell>
          <cell r="K563">
            <v>0</v>
          </cell>
          <cell r="L563">
            <v>56</v>
          </cell>
        </row>
        <row r="564">
          <cell r="A564" t="str">
            <v>80002349</v>
          </cell>
          <cell r="B564" t="str">
            <v>КОЛЫШКИН ВИКТОР ВАСИЛЬЕВИЧ XXVII-МЮ # 559833</v>
          </cell>
          <cell r="C564">
            <v>10</v>
          </cell>
          <cell r="D564">
            <v>0</v>
          </cell>
          <cell r="E564">
            <v>0</v>
          </cell>
          <cell r="F564">
            <v>0</v>
          </cell>
          <cell r="G564">
            <v>0</v>
          </cell>
          <cell r="H564">
            <v>0</v>
          </cell>
          <cell r="I564">
            <v>0</v>
          </cell>
        </row>
        <row r="565">
          <cell r="A565" t="str">
            <v>80403634</v>
          </cell>
          <cell r="B565" t="str">
            <v>КОРОЛЬ НАТАЛЬЯ РОМАНОВНА ПАСП.VIII-ВС 507158 ВЫД.14.07.86 ОКТЯБРЬСКИМ РОВД</v>
          </cell>
          <cell r="C565">
            <v>2</v>
          </cell>
          <cell r="D565">
            <v>35</v>
          </cell>
          <cell r="E565">
            <v>35</v>
          </cell>
          <cell r="F565">
            <v>0</v>
          </cell>
          <cell r="G565">
            <v>0</v>
          </cell>
          <cell r="H565">
            <v>0</v>
          </cell>
          <cell r="I565">
            <v>35</v>
          </cell>
        </row>
        <row r="566">
          <cell r="A566" t="str">
            <v>80403686</v>
          </cell>
          <cell r="B566" t="str">
            <v>БУКРЕЕВ НИКОЛАЙ ГАВРИЛОВИЧ П-Т IХ-ТО № 601956 ОВД АЛТАЙСКОГО КРАЯ</v>
          </cell>
          <cell r="C566">
            <v>6</v>
          </cell>
          <cell r="D566">
            <v>41</v>
          </cell>
          <cell r="E566">
            <v>6</v>
          </cell>
          <cell r="F566">
            <v>6</v>
          </cell>
          <cell r="G566">
            <v>0</v>
          </cell>
          <cell r="H566">
            <v>0</v>
          </cell>
          <cell r="I566">
            <v>0</v>
          </cell>
          <cell r="J566">
            <v>0</v>
          </cell>
          <cell r="K566">
            <v>41</v>
          </cell>
        </row>
        <row r="567">
          <cell r="A567" t="str">
            <v>80471601</v>
          </cell>
          <cell r="B567" t="str">
            <v>ЧУВАШОВА ЛЮДМИЛА ИГОРЕВHА</v>
          </cell>
          <cell r="C567">
            <v>5</v>
          </cell>
          <cell r="D567">
            <v>6</v>
          </cell>
          <cell r="E567">
            <v>4</v>
          </cell>
          <cell r="F567">
            <v>5</v>
          </cell>
          <cell r="G567">
            <v>6</v>
          </cell>
          <cell r="H567">
            <v>4</v>
          </cell>
          <cell r="I567">
            <v>6</v>
          </cell>
          <cell r="J567">
            <v>0</v>
          </cell>
          <cell r="K567">
            <v>4</v>
          </cell>
        </row>
        <row r="568">
          <cell r="A568" t="str">
            <v>81375236</v>
          </cell>
          <cell r="B568" t="str">
            <v>ИП КУЗНЕЦОВ ЛЕОНИД НИКОЛАЕВАИЧ</v>
          </cell>
          <cell r="C568">
            <v>85</v>
          </cell>
          <cell r="D568">
            <v>85</v>
          </cell>
          <cell r="E568">
            <v>0</v>
          </cell>
          <cell r="F568">
            <v>0</v>
          </cell>
        </row>
        <row r="569">
          <cell r="A569" t="str">
            <v>81582403</v>
          </cell>
          <cell r="B569" t="str">
            <v>ПРЕДПРИНИМАТЕЛЬ МАКЕЕВ СЕРГЕЙ ИВАНОВИЧ</v>
          </cell>
          <cell r="C569">
            <v>57</v>
          </cell>
          <cell r="D569">
            <v>57</v>
          </cell>
          <cell r="E569">
            <v>7</v>
          </cell>
        </row>
        <row r="570">
          <cell r="A570" t="str">
            <v>81725506</v>
          </cell>
          <cell r="B570" t="str">
            <v>ПРЕДПРИНИМАТЕЛЬ РЕДЬКИН В.А.</v>
          </cell>
          <cell r="C570">
            <v>3</v>
          </cell>
          <cell r="D570">
            <v>3</v>
          </cell>
          <cell r="E570">
            <v>0</v>
          </cell>
          <cell r="F570">
            <v>3</v>
          </cell>
        </row>
        <row r="571">
          <cell r="A571" t="str">
            <v>81920544</v>
          </cell>
          <cell r="B571" t="str">
            <v>ЧП БРОДЯНСКИЙ С.А.</v>
          </cell>
          <cell r="C571">
            <v>45</v>
          </cell>
          <cell r="D571">
            <v>4</v>
          </cell>
          <cell r="E571">
            <v>45</v>
          </cell>
          <cell r="F571">
            <v>4</v>
          </cell>
          <cell r="G571">
            <v>0</v>
          </cell>
          <cell r="H571">
            <v>0</v>
          </cell>
          <cell r="I571">
            <v>0</v>
          </cell>
          <cell r="J571">
            <v>0</v>
          </cell>
          <cell r="K571">
            <v>45</v>
          </cell>
          <cell r="L571">
            <v>4</v>
          </cell>
        </row>
        <row r="572">
          <cell r="A572" t="str">
            <v>81920567</v>
          </cell>
          <cell r="B572" t="str">
            <v>ЧП ШАМСУТДИНОВ М.М.</v>
          </cell>
          <cell r="C572">
            <v>18</v>
          </cell>
          <cell r="D572">
            <v>41</v>
          </cell>
          <cell r="E572">
            <v>50</v>
          </cell>
          <cell r="F572">
            <v>18</v>
          </cell>
          <cell r="G572">
            <v>41</v>
          </cell>
          <cell r="H572">
            <v>18</v>
          </cell>
          <cell r="I572">
            <v>41</v>
          </cell>
          <cell r="J572">
            <v>50</v>
          </cell>
        </row>
        <row r="573">
          <cell r="A573" t="str">
            <v>81965009</v>
          </cell>
          <cell r="B573" t="str">
            <v>ИНДИВИДУАЛЬНЫЙ ПРЕДПРИНИМАТЕЛЬ ЛУКИН АЛЕКСЕЙ ЮРЬЕВИЧ</v>
          </cell>
          <cell r="C573">
            <v>14</v>
          </cell>
          <cell r="D573">
            <v>28</v>
          </cell>
          <cell r="E573">
            <v>1</v>
          </cell>
          <cell r="F573">
            <v>86</v>
          </cell>
          <cell r="G573">
            <v>1</v>
          </cell>
          <cell r="H573">
            <v>86</v>
          </cell>
          <cell r="I573">
            <v>86</v>
          </cell>
          <cell r="J573">
            <v>72</v>
          </cell>
        </row>
        <row r="574">
          <cell r="A574" t="str">
            <v>82210879</v>
          </cell>
          <cell r="B574" t="str">
            <v>ПРЕДПРИНИМАТЕЛЬ МИННИАХМЕТОВ РАМИЛЬ ЗУФАРОВИЧ</v>
          </cell>
          <cell r="C574">
            <v>0</v>
          </cell>
          <cell r="D574">
            <v>60</v>
          </cell>
          <cell r="E574">
            <v>0</v>
          </cell>
          <cell r="F574">
            <v>60</v>
          </cell>
          <cell r="G574">
            <v>0</v>
          </cell>
          <cell r="H574">
            <v>0</v>
          </cell>
          <cell r="I574">
            <v>0</v>
          </cell>
          <cell r="J574">
            <v>60</v>
          </cell>
        </row>
        <row r="575">
          <cell r="A575" t="str">
            <v>82807123</v>
          </cell>
          <cell r="B575" t="str">
            <v>ИНДИВИДУАЛЬНЫЙ ПРЕДПРИНИМАТЕЛЬ МИХАЛЕВ МИХАИЛ ВЛАДИМИРОВИЧ</v>
          </cell>
          <cell r="C575">
            <v>2</v>
          </cell>
          <cell r="D575">
            <v>20</v>
          </cell>
          <cell r="E575">
            <v>2</v>
          </cell>
          <cell r="F575">
            <v>20</v>
          </cell>
          <cell r="G575">
            <v>0</v>
          </cell>
          <cell r="H575">
            <v>0</v>
          </cell>
          <cell r="I575">
            <v>0</v>
          </cell>
          <cell r="J575">
            <v>20</v>
          </cell>
        </row>
        <row r="576">
          <cell r="A576" t="str">
            <v>82808654</v>
          </cell>
          <cell r="B576" t="str">
            <v>ИНДИВИДУАЛЬНЫЙ ПРЕДПРИНИМАТЕЛЬ НОСКО ВИКТОРИЯ АНАТОЛЬЕВНА</v>
          </cell>
          <cell r="C576">
            <v>1000</v>
          </cell>
          <cell r="D576">
            <v>8</v>
          </cell>
          <cell r="E576">
            <v>1000</v>
          </cell>
          <cell r="F576">
            <v>1000</v>
          </cell>
          <cell r="G576">
            <v>8</v>
          </cell>
        </row>
        <row r="577">
          <cell r="A577" t="str">
            <v>82816808</v>
          </cell>
          <cell r="B577" t="str">
            <v>СОЛОВЬЕВ Н.К.ЧАСТ.ПРЕДПРИН.С-ВО И |2963</v>
          </cell>
          <cell r="C577">
            <v>61</v>
          </cell>
          <cell r="D577">
            <v>10</v>
          </cell>
          <cell r="E577">
            <v>61</v>
          </cell>
          <cell r="F577">
            <v>10</v>
          </cell>
          <cell r="G577">
            <v>61</v>
          </cell>
          <cell r="H577">
            <v>0</v>
          </cell>
          <cell r="I577">
            <v>0</v>
          </cell>
          <cell r="J577">
            <v>0</v>
          </cell>
          <cell r="K577">
            <v>0</v>
          </cell>
          <cell r="L577">
            <v>10</v>
          </cell>
        </row>
        <row r="578">
          <cell r="A578" t="str">
            <v>83794687</v>
          </cell>
          <cell r="B578" t="str">
            <v>ИП КАБАНОВ АСЛАНБЕК РАМАЗАНОВИЧ (СВ-ВО ЧП | 1598 ОТ 21.03.97 ПРОМЫШЛЕННЫЙ МО)</v>
          </cell>
          <cell r="C578">
            <v>110</v>
          </cell>
          <cell r="D578">
            <v>28</v>
          </cell>
          <cell r="E578">
            <v>110</v>
          </cell>
          <cell r="F578">
            <v>28</v>
          </cell>
          <cell r="G578">
            <v>110</v>
          </cell>
          <cell r="H578">
            <v>0</v>
          </cell>
          <cell r="I578">
            <v>0</v>
          </cell>
          <cell r="J578">
            <v>0</v>
          </cell>
          <cell r="K578">
            <v>0</v>
          </cell>
          <cell r="L578">
            <v>28</v>
          </cell>
        </row>
        <row r="579">
          <cell r="A579" t="str">
            <v>84972346</v>
          </cell>
          <cell r="B579" t="str">
            <v>ЧИП КЛЮШИН В.В.</v>
          </cell>
          <cell r="C579">
            <v>0</v>
          </cell>
          <cell r="D579">
            <v>5</v>
          </cell>
          <cell r="E579">
            <v>0</v>
          </cell>
          <cell r="F579">
            <v>5</v>
          </cell>
          <cell r="G579">
            <v>0</v>
          </cell>
          <cell r="H579">
            <v>0</v>
          </cell>
          <cell r="I579">
            <v>0</v>
          </cell>
          <cell r="J579">
            <v>0</v>
          </cell>
          <cell r="K579">
            <v>0</v>
          </cell>
          <cell r="L579">
            <v>5</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216</v>
          </cell>
          <cell r="D581">
            <v>6</v>
          </cell>
          <cell r="E581">
            <v>216</v>
          </cell>
          <cell r="F581">
            <v>6</v>
          </cell>
          <cell r="G581">
            <v>64</v>
          </cell>
        </row>
        <row r="582">
          <cell r="A582" t="str">
            <v>N230625</v>
          </cell>
          <cell r="B582" t="str">
            <v>АОЗТ "ВЫХОД-2"</v>
          </cell>
          <cell r="C582">
            <v>320</v>
          </cell>
          <cell r="D582">
            <v>23</v>
          </cell>
          <cell r="E582">
            <v>320</v>
          </cell>
          <cell r="F582">
            <v>320</v>
          </cell>
          <cell r="G582">
            <v>0</v>
          </cell>
          <cell r="H582">
            <v>0</v>
          </cell>
          <cell r="I582">
            <v>0</v>
          </cell>
          <cell r="J582">
            <v>0</v>
          </cell>
          <cell r="K582">
            <v>0</v>
          </cell>
          <cell r="L582">
            <v>23</v>
          </cell>
        </row>
        <row r="583">
          <cell r="A583" t="str">
            <v>N247720</v>
          </cell>
          <cell r="B583" t="str">
            <v>ЗАО "АЛТИКА"</v>
          </cell>
          <cell r="C583">
            <v>10</v>
          </cell>
          <cell r="D583">
            <v>10</v>
          </cell>
          <cell r="E583">
            <v>0</v>
          </cell>
          <cell r="F583">
            <v>10</v>
          </cell>
        </row>
        <row r="584">
          <cell r="A584" t="str">
            <v>N2504200</v>
          </cell>
          <cell r="B584" t="str">
            <v>ПОСОЛЬСТВО ЧЕШСКОЙ РЕСПУБЛИКИ</v>
          </cell>
          <cell r="C584">
            <v>0</v>
          </cell>
          <cell r="D584">
            <v>1</v>
          </cell>
          <cell r="E584">
            <v>0</v>
          </cell>
          <cell r="F584">
            <v>1</v>
          </cell>
          <cell r="G584">
            <v>0</v>
          </cell>
          <cell r="H584">
            <v>0</v>
          </cell>
          <cell r="I584">
            <v>0</v>
          </cell>
          <cell r="J584">
            <v>1</v>
          </cell>
        </row>
        <row r="585">
          <cell r="A585" t="str">
            <v>N289063</v>
          </cell>
          <cell r="B585" t="str">
            <v>ПРОКАЕВ СЕРГЕЙ ИВАНОВИЧ,ПАС.111-ИВ 746520</v>
          </cell>
          <cell r="C585">
            <v>10</v>
          </cell>
          <cell r="D585">
            <v>2</v>
          </cell>
          <cell r="E585">
            <v>10</v>
          </cell>
          <cell r="F585">
            <v>10</v>
          </cell>
          <cell r="G585">
            <v>2</v>
          </cell>
        </row>
        <row r="586">
          <cell r="A586" t="str">
            <v>N314678</v>
          </cell>
          <cell r="B586" t="str">
            <v>ЕРОФЕЕВ ОЛЕГ ЮРЬЕВИЧ,ПАС.613872</v>
          </cell>
          <cell r="C586">
            <v>14</v>
          </cell>
          <cell r="D586">
            <v>2461</v>
          </cell>
          <cell r="E586">
            <v>817</v>
          </cell>
          <cell r="F586">
            <v>314</v>
          </cell>
          <cell r="G586">
            <v>14</v>
          </cell>
          <cell r="H586">
            <v>2461</v>
          </cell>
          <cell r="I586">
            <v>2461</v>
          </cell>
          <cell r="J586">
            <v>817</v>
          </cell>
          <cell r="K586">
            <v>314</v>
          </cell>
          <cell r="L586">
            <v>5</v>
          </cell>
        </row>
        <row r="587">
          <cell r="A587" t="str">
            <v>N39133</v>
          </cell>
          <cell r="B587" t="str">
            <v>ООО"УРАЛБИЗНЕССЕРВИС"</v>
          </cell>
          <cell r="C587">
            <v>18</v>
          </cell>
          <cell r="D587">
            <v>100</v>
          </cell>
          <cell r="E587">
            <v>257</v>
          </cell>
          <cell r="F587">
            <v>422</v>
          </cell>
          <cell r="G587">
            <v>705</v>
          </cell>
          <cell r="H587">
            <v>100</v>
          </cell>
          <cell r="I587">
            <v>257</v>
          </cell>
          <cell r="J587">
            <v>422</v>
          </cell>
          <cell r="K587">
            <v>705</v>
          </cell>
          <cell r="L587">
            <v>77</v>
          </cell>
        </row>
        <row r="588">
          <cell r="A588" t="str">
            <v>N68675</v>
          </cell>
          <cell r="B588" t="str">
            <v>КАДИРОВ НАРМАМАТ МАМАЛЖАНОВИЧ П-РТ 3-МВ 523154 БАЗАР-КУРГАН</v>
          </cell>
          <cell r="C588">
            <v>36</v>
          </cell>
          <cell r="D588">
            <v>36</v>
          </cell>
          <cell r="E588">
            <v>315</v>
          </cell>
          <cell r="F588">
            <v>0</v>
          </cell>
          <cell r="G588">
            <v>0</v>
          </cell>
          <cell r="H588">
            <v>0</v>
          </cell>
          <cell r="I588">
            <v>0</v>
          </cell>
          <cell r="J588">
            <v>315</v>
          </cell>
        </row>
        <row r="589">
          <cell r="A589" t="str">
            <v>N69033</v>
          </cell>
          <cell r="B589" t="str">
            <v>ИСАЕВ СЕРГЕЙ ДМИТРИЕВИЧ ПАС. 4-ФЛ 726521</v>
          </cell>
          <cell r="C589">
            <v>47</v>
          </cell>
          <cell r="D589">
            <v>47</v>
          </cell>
          <cell r="E589">
            <v>0</v>
          </cell>
          <cell r="F589">
            <v>0</v>
          </cell>
          <cell r="G589">
            <v>0</v>
          </cell>
          <cell r="H589">
            <v>0</v>
          </cell>
          <cell r="I589">
            <v>0</v>
          </cell>
          <cell r="J589">
            <v>0</v>
          </cell>
          <cell r="K589">
            <v>0</v>
          </cell>
        </row>
        <row r="590">
          <cell r="A590" t="str">
            <v>N69088</v>
          </cell>
          <cell r="B590" t="str">
            <v>"ЮРЧЕНКО НИКОЛАЙ ДМИТРИЕВИЧ." ПАСП 6 АИ 534589</v>
          </cell>
          <cell r="C590">
            <v>39</v>
          </cell>
          <cell r="D590">
            <v>39</v>
          </cell>
          <cell r="E590">
            <v>84</v>
          </cell>
          <cell r="F590">
            <v>43</v>
          </cell>
          <cell r="G590">
            <v>161</v>
          </cell>
          <cell r="H590">
            <v>84</v>
          </cell>
          <cell r="I590">
            <v>161</v>
          </cell>
          <cell r="J590">
            <v>84</v>
          </cell>
          <cell r="K590">
            <v>0</v>
          </cell>
          <cell r="L590">
            <v>43</v>
          </cell>
        </row>
        <row r="591">
          <cell r="A591" t="str">
            <v>А0006826</v>
          </cell>
          <cell r="B591" t="str">
            <v>ПР-ВО А/К"БРИТИШ ЭРУЭЙЗ"</v>
          </cell>
          <cell r="C591">
            <v>0</v>
          </cell>
          <cell r="D591">
            <v>0</v>
          </cell>
          <cell r="E591">
            <v>0</v>
          </cell>
          <cell r="F591">
            <v>0</v>
          </cell>
          <cell r="G591">
            <v>0</v>
          </cell>
          <cell r="H591">
            <v>0</v>
          </cell>
          <cell r="I591">
            <v>0</v>
          </cell>
          <cell r="J591">
            <v>0</v>
          </cell>
          <cell r="K591">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вірка (2)"/>
      <sheetName val="транс"/>
      <sheetName val="вдоск"/>
      <sheetName val="зал"/>
      <sheetName val="вир послуг"/>
      <sheetName val="Експл"/>
      <sheetName val="ПЛАН_1вар"/>
      <sheetName val="Інші витрати"/>
    </sheetNames>
    <sheetDataSet>
      <sheetData sheetId="0" refreshError="1"/>
      <sheetData sheetId="1"/>
      <sheetData sheetId="2" refreshError="1">
        <row r="9">
          <cell r="E9">
            <v>649</v>
          </cell>
        </row>
      </sheetData>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_вир послуг"/>
      <sheetName val="пост_виробПосл"/>
      <sheetName val="пер_сиров"/>
      <sheetName val="пост_сиров"/>
      <sheetName val="ремонти"/>
      <sheetName val="енергія"/>
      <sheetName val="структ_ісправ"/>
      <sheetName val="мат"/>
      <sheetName val="вода"/>
      <sheetName val="оплата праці"/>
      <sheetName val="аморт_передача"/>
      <sheetName val="аморт_постачання"/>
      <sheetName val="аморт невиробн"/>
      <sheetName val="інші_КМ+ЗбНов (первинне)"/>
      <sheetName val="вдоск"/>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Setup"/>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Итог"/>
      <sheetName val="Макроэкономика"/>
      <sheetName val="tar ee 99"/>
    </sheetNames>
    <sheetDataSet>
      <sheetData sheetId="0">
        <row r="8">
          <cell r="B8">
            <v>8473.94</v>
          </cell>
          <cell r="C8">
            <v>10.180000000000291</v>
          </cell>
        </row>
        <row r="9">
          <cell r="B9">
            <v>8484.02</v>
          </cell>
          <cell r="C9">
            <v>10.079999999999927</v>
          </cell>
        </row>
        <row r="10">
          <cell r="B10">
            <v>8494.16</v>
          </cell>
          <cell r="C10">
            <v>10.139999999999418</v>
          </cell>
        </row>
        <row r="11">
          <cell r="B11">
            <v>8504.2999999999993</v>
          </cell>
          <cell r="C11">
            <v>10.139999999999418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2"/>
      <sheetName val="_Т1"/>
      <sheetName val="_Т4"/>
      <sheetName val="_Т5"/>
      <sheetName val="_Т6"/>
      <sheetName val="_Т7"/>
      <sheetName val="_Т8"/>
      <sheetName val="_Т9"/>
      <sheetName val="_Т10"/>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Январь"/>
      <sheetName val="Свод_(2)5"/>
      <sheetName val="Собів__ГПЗ_5"/>
      <sheetName val="адм_витр__5"/>
      <sheetName val="_BS_Stat_31-12-015"/>
      <sheetName val="Цены_СНГ5"/>
      <sheetName val="_Ф3"/>
      <sheetName val="_Ф4"/>
      <sheetName val="_Ф5"/>
      <sheetName val="Ф7_цены"/>
      <sheetName val="Ф8_цены"/>
      <sheetName val="tar ee 99"/>
      <sheetName val="Техническая"/>
      <sheetName val="PR"/>
      <sheetName val="Шифр"/>
      <sheetName val="Вводные"/>
    </sheetNames>
    <sheetDataSet>
      <sheetData sheetId="0"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v>73</v>
          </cell>
          <cell r="C5">
            <v>73</v>
          </cell>
          <cell r="D5">
            <v>73</v>
          </cell>
          <cell r="E5">
            <v>1606</v>
          </cell>
        </row>
        <row r="6">
          <cell r="A6" t="str">
            <v>7303</v>
          </cell>
          <cell r="B6" t="str">
            <v>ИСПАНИЯ</v>
          </cell>
          <cell r="C6">
            <v>30</v>
          </cell>
          <cell r="D6">
            <v>30</v>
          </cell>
          <cell r="E6">
            <v>718042</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7</v>
          </cell>
          <cell r="D11">
            <v>7</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4</v>
          </cell>
          <cell r="E14">
            <v>4</v>
          </cell>
        </row>
        <row r="15">
          <cell r="A15" t="str">
            <v>7303</v>
          </cell>
          <cell r="B15" t="str">
            <v>ВЕНГРИЯ</v>
          </cell>
          <cell r="C15">
            <v>2</v>
          </cell>
          <cell r="D15">
            <v>2</v>
          </cell>
          <cell r="E15">
            <v>127</v>
          </cell>
        </row>
        <row r="16">
          <cell r="A16" t="str">
            <v>7303</v>
          </cell>
          <cell r="B16" t="str">
            <v>СЛОВАКИЯ</v>
          </cell>
          <cell r="C16">
            <v>1</v>
          </cell>
          <cell r="D16">
            <v>1</v>
          </cell>
          <cell r="E16">
            <v>310</v>
          </cell>
        </row>
        <row r="17">
          <cell r="A17" t="str">
            <v>7303</v>
          </cell>
          <cell r="B17" t="str">
            <v>ВЕЛИКОБРИТАНИЯ</v>
          </cell>
          <cell r="C17">
            <v>0</v>
          </cell>
          <cell r="D17">
            <v>0</v>
          </cell>
          <cell r="E17">
            <v>0</v>
          </cell>
        </row>
        <row r="18">
          <cell r="A18" t="str">
            <v>7303</v>
          </cell>
          <cell r="B18" t="str">
            <v>КИТАЙ</v>
          </cell>
          <cell r="C18">
            <v>0</v>
          </cell>
          <cell r="D18">
            <v>0</v>
          </cell>
          <cell r="E18">
            <v>0</v>
          </cell>
        </row>
        <row r="19">
          <cell r="A19" t="str">
            <v>7303</v>
          </cell>
          <cell r="B19" t="str">
            <v>НИДЕРЛАНДЫ</v>
          </cell>
          <cell r="C19">
            <v>0</v>
          </cell>
          <cell r="D19">
            <v>0</v>
          </cell>
          <cell r="E19">
            <v>0</v>
          </cell>
        </row>
        <row r="20">
          <cell r="A20" t="str">
            <v>7303</v>
          </cell>
          <cell r="B20" t="str">
            <v>НОРВЕГИЯ</v>
          </cell>
          <cell r="C20">
            <v>0</v>
          </cell>
          <cell r="D20">
            <v>0</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596</v>
          </cell>
          <cell r="E32">
            <v>596</v>
          </cell>
          <cell r="F32">
            <v>118</v>
          </cell>
          <cell r="G32">
            <v>117</v>
          </cell>
          <cell r="H32">
            <v>118</v>
          </cell>
          <cell r="I32">
            <v>0</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229</v>
          </cell>
          <cell r="D36">
            <v>133</v>
          </cell>
          <cell r="E36">
            <v>133</v>
          </cell>
          <cell r="F36">
            <v>192</v>
          </cell>
          <cell r="G36">
            <v>25</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29</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v>24</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16</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70</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2</v>
          </cell>
          <cell r="E53">
            <v>2</v>
          </cell>
          <cell r="F53">
            <v>2</v>
          </cell>
          <cell r="G53">
            <v>11</v>
          </cell>
          <cell r="H53">
            <v>4</v>
          </cell>
          <cell r="I53">
            <v>24</v>
          </cell>
          <cell r="J53">
            <v>23</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20</v>
          </cell>
          <cell r="E56">
            <v>20</v>
          </cell>
          <cell r="F56">
            <v>0</v>
          </cell>
          <cell r="G56">
            <v>0</v>
          </cell>
          <cell r="H56">
            <v>0</v>
          </cell>
          <cell r="I56">
            <v>20</v>
          </cell>
          <cell r="J56">
            <v>0</v>
          </cell>
          <cell r="K56">
            <v>207</v>
          </cell>
          <cell r="L56">
            <v>3</v>
          </cell>
        </row>
        <row r="57">
          <cell r="A57" t="str">
            <v>7304</v>
          </cell>
          <cell r="B57" t="str">
            <v>ОБЪЕДИНЕННЫЕ АРАБ</v>
          </cell>
          <cell r="C57">
            <v>0</v>
          </cell>
          <cell r="D57">
            <v>0</v>
          </cell>
          <cell r="E57">
            <v>0</v>
          </cell>
          <cell r="F57">
            <v>36</v>
          </cell>
          <cell r="G57">
            <v>0</v>
          </cell>
          <cell r="H57">
            <v>0</v>
          </cell>
          <cell r="I57">
            <v>0</v>
          </cell>
          <cell r="J57">
            <v>0</v>
          </cell>
          <cell r="K57">
            <v>4</v>
          </cell>
          <cell r="L57">
            <v>0</v>
          </cell>
        </row>
        <row r="58">
          <cell r="A58" t="str">
            <v>7304</v>
          </cell>
          <cell r="B58" t="str">
            <v>КИТАЙ</v>
          </cell>
          <cell r="C58">
            <v>0</v>
          </cell>
          <cell r="D58">
            <v>9</v>
          </cell>
          <cell r="E58">
            <v>0</v>
          </cell>
          <cell r="F58">
            <v>9</v>
          </cell>
          <cell r="G58">
            <v>0</v>
          </cell>
          <cell r="H58">
            <v>24</v>
          </cell>
          <cell r="I58">
            <v>0</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11</v>
          </cell>
          <cell r="D60">
            <v>11</v>
          </cell>
          <cell r="E60">
            <v>0</v>
          </cell>
          <cell r="F60">
            <v>0</v>
          </cell>
          <cell r="G60">
            <v>0</v>
          </cell>
          <cell r="H60">
            <v>0</v>
          </cell>
          <cell r="I60">
            <v>0</v>
          </cell>
          <cell r="J60">
            <v>0</v>
          </cell>
          <cell r="K60">
            <v>11</v>
          </cell>
          <cell r="L60">
            <v>11</v>
          </cell>
        </row>
        <row r="61">
          <cell r="A61" t="str">
            <v>7304</v>
          </cell>
          <cell r="B61" t="str">
            <v>ГРЕЦИЯ</v>
          </cell>
          <cell r="C61">
            <v>2</v>
          </cell>
          <cell r="D61">
            <v>2</v>
          </cell>
          <cell r="E61">
            <v>0</v>
          </cell>
          <cell r="F61">
            <v>4</v>
          </cell>
          <cell r="G61">
            <v>4</v>
          </cell>
          <cell r="H61">
            <v>0</v>
          </cell>
          <cell r="I61">
            <v>0</v>
          </cell>
          <cell r="J61">
            <v>4</v>
          </cell>
          <cell r="K61">
            <v>1</v>
          </cell>
          <cell r="L61">
            <v>1</v>
          </cell>
        </row>
        <row r="62">
          <cell r="A62" t="str">
            <v>7304</v>
          </cell>
          <cell r="B62" t="str">
            <v>СЛОВЕНИЯ</v>
          </cell>
          <cell r="C62">
            <v>0</v>
          </cell>
          <cell r="D62">
            <v>0</v>
          </cell>
          <cell r="E62">
            <v>0</v>
          </cell>
          <cell r="F62">
            <v>0</v>
          </cell>
          <cell r="G62">
            <v>1</v>
          </cell>
          <cell r="H62">
            <v>0</v>
          </cell>
          <cell r="I62">
            <v>1</v>
          </cell>
          <cell r="J62">
            <v>7</v>
          </cell>
          <cell r="K62">
            <v>1</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0</v>
          </cell>
          <cell r="I64">
            <v>0</v>
          </cell>
          <cell r="J64">
            <v>0</v>
          </cell>
          <cell r="K64">
            <v>0</v>
          </cell>
          <cell r="L64">
            <v>0</v>
          </cell>
        </row>
        <row r="65">
          <cell r="A65" t="str">
            <v>7304</v>
          </cell>
          <cell r="B65" t="str">
            <v>БОЛГАРИЯ</v>
          </cell>
          <cell r="C65">
            <v>6</v>
          </cell>
          <cell r="D65">
            <v>0</v>
          </cell>
          <cell r="E65">
            <v>6</v>
          </cell>
          <cell r="F65">
            <v>6</v>
          </cell>
          <cell r="G65">
            <v>0</v>
          </cell>
          <cell r="H65">
            <v>0</v>
          </cell>
          <cell r="I65">
            <v>0</v>
          </cell>
          <cell r="J65">
            <v>1</v>
          </cell>
          <cell r="K65">
            <v>0</v>
          </cell>
          <cell r="L65">
            <v>7</v>
          </cell>
        </row>
        <row r="66">
          <cell r="A66" t="str">
            <v>7304</v>
          </cell>
          <cell r="B66" t="str">
            <v>КИПР</v>
          </cell>
          <cell r="C66">
            <v>5</v>
          </cell>
          <cell r="D66">
            <v>0</v>
          </cell>
          <cell r="E66">
            <v>5</v>
          </cell>
          <cell r="F66">
            <v>0</v>
          </cell>
          <cell r="G66">
            <v>5</v>
          </cell>
          <cell r="H66">
            <v>0</v>
          </cell>
          <cell r="I66">
            <v>0</v>
          </cell>
        </row>
        <row r="67">
          <cell r="A67" t="str">
            <v>7304</v>
          </cell>
          <cell r="B67" t="str">
            <v>ЭСТОНИЯ</v>
          </cell>
          <cell r="C67">
            <v>0</v>
          </cell>
          <cell r="D67">
            <v>0</v>
          </cell>
          <cell r="E67">
            <v>2</v>
          </cell>
          <cell r="F67">
            <v>0</v>
          </cell>
          <cell r="G67">
            <v>1</v>
          </cell>
          <cell r="H67">
            <v>1</v>
          </cell>
          <cell r="I67">
            <v>1</v>
          </cell>
          <cell r="J67">
            <v>0</v>
          </cell>
          <cell r="K67">
            <v>1</v>
          </cell>
          <cell r="L67">
            <v>0</v>
          </cell>
        </row>
        <row r="68">
          <cell r="A68" t="str">
            <v>7304</v>
          </cell>
          <cell r="B68" t="str">
            <v>ИРЛАНДИЯ</v>
          </cell>
          <cell r="C68">
            <v>3</v>
          </cell>
          <cell r="D68">
            <v>3</v>
          </cell>
          <cell r="E68">
            <v>3</v>
          </cell>
          <cell r="F68">
            <v>65</v>
          </cell>
          <cell r="G68">
            <v>27</v>
          </cell>
          <cell r="H68">
            <v>54</v>
          </cell>
          <cell r="I68">
            <v>32</v>
          </cell>
          <cell r="J68">
            <v>60</v>
          </cell>
          <cell r="K68">
            <v>41</v>
          </cell>
          <cell r="L68">
            <v>25</v>
          </cell>
        </row>
        <row r="69">
          <cell r="A69" t="str">
            <v>7304</v>
          </cell>
          <cell r="B69" t="str">
            <v>МАКЕДОНИЯ</v>
          </cell>
          <cell r="C69">
            <v>1</v>
          </cell>
          <cell r="D69">
            <v>1</v>
          </cell>
          <cell r="E69">
            <v>1</v>
          </cell>
          <cell r="F69">
            <v>185</v>
          </cell>
          <cell r="G69">
            <v>103</v>
          </cell>
          <cell r="H69">
            <v>666</v>
          </cell>
          <cell r="I69">
            <v>615</v>
          </cell>
          <cell r="J69">
            <v>14</v>
          </cell>
          <cell r="K69">
            <v>1712</v>
          </cell>
          <cell r="L69">
            <v>0</v>
          </cell>
        </row>
        <row r="70">
          <cell r="A70" t="str">
            <v>7304</v>
          </cell>
          <cell r="B70" t="str">
            <v>ТАЙВАНЬ</v>
          </cell>
          <cell r="C70">
            <v>1</v>
          </cell>
          <cell r="D70">
            <v>1</v>
          </cell>
          <cell r="E70">
            <v>0</v>
          </cell>
          <cell r="F70">
            <v>0</v>
          </cell>
          <cell r="G70">
            <v>0</v>
          </cell>
          <cell r="H70">
            <v>1</v>
          </cell>
          <cell r="I70">
            <v>0</v>
          </cell>
          <cell r="J70">
            <v>0</v>
          </cell>
          <cell r="K70">
            <v>0</v>
          </cell>
          <cell r="L70">
            <v>0</v>
          </cell>
        </row>
        <row r="71">
          <cell r="A71" t="str">
            <v>7304</v>
          </cell>
          <cell r="B71" t="str">
            <v>ИЗРАИЛЬ</v>
          </cell>
          <cell r="C71">
            <v>0</v>
          </cell>
          <cell r="D71">
            <v>0</v>
          </cell>
          <cell r="E71">
            <v>0</v>
          </cell>
          <cell r="F71">
            <v>0</v>
          </cell>
          <cell r="G71">
            <v>0</v>
          </cell>
          <cell r="H71">
            <v>0</v>
          </cell>
          <cell r="I71">
            <v>0</v>
          </cell>
          <cell r="J71">
            <v>0</v>
          </cell>
          <cell r="K71">
            <v>167</v>
          </cell>
          <cell r="L71">
            <v>1</v>
          </cell>
        </row>
        <row r="72">
          <cell r="A72" t="str">
            <v>7304</v>
          </cell>
          <cell r="B72" t="str">
            <v>ЛЮКСЕМБУРГ</v>
          </cell>
          <cell r="C72">
            <v>0</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133</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165</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0</v>
          </cell>
          <cell r="I82">
            <v>0</v>
          </cell>
          <cell r="J82">
            <v>0</v>
          </cell>
          <cell r="K82">
            <v>160</v>
          </cell>
        </row>
        <row r="83">
          <cell r="A83" t="str">
            <v>7305</v>
          </cell>
          <cell r="B83" t="str">
            <v>ИТАЛИЯ</v>
          </cell>
          <cell r="C83">
            <v>94</v>
          </cell>
          <cell r="D83">
            <v>0</v>
          </cell>
          <cell r="E83">
            <v>94</v>
          </cell>
          <cell r="F83">
            <v>0</v>
          </cell>
          <cell r="G83">
            <v>0</v>
          </cell>
          <cell r="H83">
            <v>0</v>
          </cell>
          <cell r="I83">
            <v>0</v>
          </cell>
          <cell r="J83">
            <v>0</v>
          </cell>
          <cell r="K83">
            <v>0</v>
          </cell>
        </row>
        <row r="84">
          <cell r="A84" t="str">
            <v>7305</v>
          </cell>
          <cell r="B84" t="str">
            <v>КАЗАХСТАН</v>
          </cell>
          <cell r="C84">
            <v>43</v>
          </cell>
          <cell r="D84">
            <v>10</v>
          </cell>
          <cell r="E84">
            <v>10</v>
          </cell>
          <cell r="F84">
            <v>43</v>
          </cell>
          <cell r="G84">
            <v>10</v>
          </cell>
          <cell r="H84">
            <v>43</v>
          </cell>
          <cell r="I84">
            <v>10</v>
          </cell>
          <cell r="J84">
            <v>10</v>
          </cell>
          <cell r="K84">
            <v>0</v>
          </cell>
          <cell r="L84">
            <v>0</v>
          </cell>
        </row>
        <row r="85">
          <cell r="A85" t="str">
            <v>7305</v>
          </cell>
          <cell r="B85" t="str">
            <v>ПОЛЬША</v>
          </cell>
          <cell r="C85">
            <v>27</v>
          </cell>
          <cell r="D85">
            <v>32</v>
          </cell>
          <cell r="E85">
            <v>32</v>
          </cell>
          <cell r="F85">
            <v>0</v>
          </cell>
          <cell r="G85">
            <v>32</v>
          </cell>
        </row>
        <row r="86">
          <cell r="A86" t="str">
            <v>7305</v>
          </cell>
          <cell r="B86" t="str">
            <v>ВЕЛИКОБРИТАНИЯ</v>
          </cell>
          <cell r="C86">
            <v>0</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16</v>
          </cell>
          <cell r="D91">
            <v>16</v>
          </cell>
          <cell r="E91">
            <v>0</v>
          </cell>
          <cell r="F91">
            <v>0</v>
          </cell>
          <cell r="G91">
            <v>0</v>
          </cell>
          <cell r="H91">
            <v>16</v>
          </cell>
          <cell r="I91">
            <v>4922</v>
          </cell>
          <cell r="J91">
            <v>2634</v>
          </cell>
          <cell r="K91">
            <v>4656</v>
          </cell>
          <cell r="L91">
            <v>5285</v>
          </cell>
        </row>
        <row r="92">
          <cell r="A92" t="str">
            <v>7305</v>
          </cell>
          <cell r="B92" t="str">
            <v>ШВЕЦИЯ</v>
          </cell>
          <cell r="C92">
            <v>0</v>
          </cell>
          <cell r="D92">
            <v>4</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0</v>
          </cell>
          <cell r="G94">
            <v>0</v>
          </cell>
          <cell r="H94">
            <v>0</v>
          </cell>
          <cell r="I94">
            <v>0</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0</v>
          </cell>
          <cell r="E96">
            <v>0</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0</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120</v>
          </cell>
          <cell r="F106">
            <v>58</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4</v>
          </cell>
          <cell r="D113">
            <v>92</v>
          </cell>
          <cell r="E113">
            <v>66</v>
          </cell>
          <cell r="F113">
            <v>4</v>
          </cell>
          <cell r="G113">
            <v>4</v>
          </cell>
          <cell r="H113">
            <v>92</v>
          </cell>
          <cell r="I113">
            <v>0</v>
          </cell>
          <cell r="J113">
            <v>0</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v>60</v>
          </cell>
          <cell r="C115">
            <v>60</v>
          </cell>
          <cell r="D115">
            <v>13</v>
          </cell>
          <cell r="E115">
            <v>60</v>
          </cell>
          <cell r="F115">
            <v>60</v>
          </cell>
          <cell r="G115">
            <v>13</v>
          </cell>
          <cell r="H115">
            <v>60</v>
          </cell>
          <cell r="I115">
            <v>13</v>
          </cell>
          <cell r="J115">
            <v>0</v>
          </cell>
          <cell r="K115">
            <v>0</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0</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1</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0</v>
          </cell>
          <cell r="D121">
            <v>0</v>
          </cell>
          <cell r="E121">
            <v>19</v>
          </cell>
          <cell r="F121">
            <v>38</v>
          </cell>
          <cell r="G121">
            <v>19</v>
          </cell>
          <cell r="H121">
            <v>0</v>
          </cell>
          <cell r="I121">
            <v>4</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v>
          </cell>
          <cell r="F126">
            <v>1</v>
          </cell>
          <cell r="G126">
            <v>0</v>
          </cell>
          <cell r="H126">
            <v>4</v>
          </cell>
          <cell r="I126">
            <v>8</v>
          </cell>
          <cell r="J126">
            <v>9</v>
          </cell>
          <cell r="K126">
            <v>0</v>
          </cell>
          <cell r="L126">
            <v>1</v>
          </cell>
        </row>
        <row r="127">
          <cell r="A127" t="str">
            <v>7306</v>
          </cell>
          <cell r="B127" t="str">
            <v>БЕЛЬГИЯ</v>
          </cell>
          <cell r="C127">
            <v>1</v>
          </cell>
          <cell r="D127">
            <v>1</v>
          </cell>
          <cell r="E127">
            <v>3</v>
          </cell>
          <cell r="F127">
            <v>0</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0</v>
          </cell>
          <cell r="G128">
            <v>0</v>
          </cell>
          <cell r="H128">
            <v>0</v>
          </cell>
          <cell r="I128">
            <v>0</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0</v>
          </cell>
          <cell r="E130">
            <v>6</v>
          </cell>
          <cell r="F130">
            <v>4</v>
          </cell>
          <cell r="G130">
            <v>0</v>
          </cell>
          <cell r="H130">
            <v>6</v>
          </cell>
          <cell r="I130">
            <v>6</v>
          </cell>
          <cell r="J130">
            <v>4</v>
          </cell>
          <cell r="K130">
            <v>0</v>
          </cell>
          <cell r="L130">
            <v>1</v>
          </cell>
        </row>
        <row r="131">
          <cell r="A131" t="str">
            <v>7306</v>
          </cell>
          <cell r="B131" t="str">
            <v>ИРЛАНДИЯ</v>
          </cell>
          <cell r="C131">
            <v>3</v>
          </cell>
          <cell r="D131">
            <v>6</v>
          </cell>
          <cell r="E131">
            <v>0</v>
          </cell>
          <cell r="F131">
            <v>2</v>
          </cell>
          <cell r="G131">
            <v>3</v>
          </cell>
          <cell r="H131">
            <v>6</v>
          </cell>
          <cell r="I131">
            <v>6</v>
          </cell>
          <cell r="J131">
            <v>0</v>
          </cell>
          <cell r="K131">
            <v>2</v>
          </cell>
          <cell r="L131">
            <v>0</v>
          </cell>
        </row>
        <row r="132">
          <cell r="A132" t="str">
            <v>7306</v>
          </cell>
          <cell r="B132" t="str">
            <v>ТАЙВАНЬ</v>
          </cell>
          <cell r="C132">
            <v>7</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0</v>
          </cell>
          <cell r="D135">
            <v>3</v>
          </cell>
          <cell r="E135">
            <v>0</v>
          </cell>
          <cell r="F135">
            <v>3</v>
          </cell>
          <cell r="G135">
            <v>0</v>
          </cell>
          <cell r="H135">
            <v>0</v>
          </cell>
          <cell r="I135">
            <v>0</v>
          </cell>
          <cell r="J135">
            <v>0</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0</v>
          </cell>
          <cell r="I137">
            <v>0</v>
          </cell>
          <cell r="J137">
            <v>1</v>
          </cell>
          <cell r="K137">
            <v>1</v>
          </cell>
          <cell r="L137">
            <v>3450</v>
          </cell>
        </row>
        <row r="138">
          <cell r="A138" t="str">
            <v>7306</v>
          </cell>
          <cell r="B138" t="str">
            <v>ЕГИПЕТ</v>
          </cell>
          <cell r="C138">
            <v>1</v>
          </cell>
          <cell r="D138">
            <v>1</v>
          </cell>
          <cell r="E138">
            <v>0</v>
          </cell>
          <cell r="F138">
            <v>0</v>
          </cell>
          <cell r="G138">
            <v>1</v>
          </cell>
          <cell r="H138">
            <v>148</v>
          </cell>
          <cell r="I138">
            <v>316</v>
          </cell>
          <cell r="J138">
            <v>333</v>
          </cell>
          <cell r="K138">
            <v>108</v>
          </cell>
          <cell r="L138">
            <v>115</v>
          </cell>
        </row>
        <row r="139">
          <cell r="A139" t="str">
            <v>7306</v>
          </cell>
          <cell r="B139" t="str">
            <v>МОНГОЛИЯ</v>
          </cell>
          <cell r="C139">
            <v>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0</v>
          </cell>
          <cell r="D141">
            <v>0</v>
          </cell>
          <cell r="E141">
            <v>0</v>
          </cell>
          <cell r="F141">
            <v>0</v>
          </cell>
          <cell r="G141">
            <v>0</v>
          </cell>
          <cell r="H141">
            <v>0</v>
          </cell>
          <cell r="I141">
            <v>0</v>
          </cell>
          <cell r="J141">
            <v>0</v>
          </cell>
          <cell r="K141">
            <v>0</v>
          </cell>
          <cell r="L141">
            <v>0</v>
          </cell>
        </row>
        <row r="142">
          <cell r="A142" t="str">
            <v>7306</v>
          </cell>
          <cell r="B142" t="str">
            <v>ИЗРАИЛЬ</v>
          </cell>
          <cell r="C142">
            <v>0</v>
          </cell>
          <cell r="D142">
            <v>0</v>
          </cell>
          <cell r="E142">
            <v>0</v>
          </cell>
          <cell r="F142">
            <v>0</v>
          </cell>
          <cell r="G142">
            <v>0</v>
          </cell>
          <cell r="H142">
            <v>0</v>
          </cell>
          <cell r="I142">
            <v>0</v>
          </cell>
          <cell r="J142">
            <v>0</v>
          </cell>
          <cell r="K142">
            <v>0</v>
          </cell>
          <cell r="L142">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ет 430"/>
      <sheetName val="812"/>
      <sheetName val="assump"/>
      <sheetName val="_Т2"/>
    </sheetNames>
    <sheetDataSet>
      <sheetData sheetId="0" refreshError="1"/>
      <sheetData sheetId="1" refreshError="1">
        <row r="1">
          <cell r="D1" t="str">
            <v>ПЛАН ВИТРАТ НА ПЕРЕДАЧУ ЕЛЕКТРОЕНЕРГІЇ</v>
          </cell>
        </row>
        <row r="2">
          <cell r="D2" t="str">
            <v>філіалу "Кабельні мережі Київенерго"</v>
          </cell>
        </row>
        <row r="3">
          <cell r="D3" t="str">
            <v>на 2007 рік</v>
          </cell>
        </row>
        <row r="7">
          <cell r="P7" t="str">
            <v xml:space="preserve">тис.грн. </v>
          </cell>
        </row>
        <row r="8">
          <cell r="A8" t="str">
            <v>№</v>
          </cell>
          <cell r="E8" t="str">
            <v xml:space="preserve">№ </v>
          </cell>
          <cell r="F8" t="str">
            <v xml:space="preserve">Звіт </v>
          </cell>
          <cell r="G8" t="str">
            <v>Бюджет</v>
          </cell>
          <cell r="H8" t="str">
            <v>Коригування</v>
          </cell>
          <cell r="I8" t="str">
            <v>Скоригований план 2006 року</v>
          </cell>
          <cell r="J8" t="str">
            <v>Очікуване</v>
          </cell>
          <cell r="K8" t="str">
            <v>Звіт</v>
          </cell>
          <cell r="L8" t="str">
            <v>Звіт</v>
          </cell>
          <cell r="M8" t="str">
            <v>Проект</v>
          </cell>
          <cell r="N8" t="str">
            <v>І кв.</v>
          </cell>
          <cell r="O8" t="str">
            <v>ІІ кв.</v>
          </cell>
          <cell r="P8" t="str">
            <v>ІІІ кв.</v>
          </cell>
          <cell r="Q8" t="str">
            <v>ІV кв.</v>
          </cell>
        </row>
        <row r="9">
          <cell r="A9" t="str">
            <v>коду</v>
          </cell>
          <cell r="C9" t="str">
            <v>№</v>
          </cell>
          <cell r="D9" t="str">
            <v>Стаття витрат</v>
          </cell>
          <cell r="E9" t="str">
            <v>коду</v>
          </cell>
          <cell r="F9" t="str">
            <v>2005 року</v>
          </cell>
          <cell r="G9" t="str">
            <v>на 2006 рік</v>
          </cell>
          <cell r="J9" t="str">
            <v xml:space="preserve">виконання </v>
          </cell>
          <cell r="K9" t="str">
            <v>9 міс.</v>
          </cell>
          <cell r="M9" t="str">
            <v>плану</v>
          </cell>
          <cell r="O9" t="str">
            <v>плану</v>
          </cell>
          <cell r="P9" t="str">
            <v>плану</v>
          </cell>
          <cell r="Q9" t="str">
            <v>плану</v>
          </cell>
        </row>
        <row r="10">
          <cell r="B10" t="str">
            <v>ПР</v>
          </cell>
          <cell r="J10" t="str">
            <v>2006 року</v>
          </cell>
          <cell r="K10" t="str">
            <v>2006 року</v>
          </cell>
          <cell r="L10" t="str">
            <v>2006 року</v>
          </cell>
          <cell r="M10" t="str">
            <v>на 2007 рік</v>
          </cell>
          <cell r="O10" t="str">
            <v>на 2007 рік</v>
          </cell>
          <cell r="P10" t="str">
            <v>на 2007 рік</v>
          </cell>
          <cell r="Q10" t="str">
            <v>на 2007 рік</v>
          </cell>
        </row>
        <row r="11">
          <cell r="A11" t="str">
            <v>0005</v>
          </cell>
          <cell r="B11" t="str">
            <v>О</v>
          </cell>
          <cell r="D11" t="str">
            <v>Виробнича собівартість продукції (робіт, послуг)</v>
          </cell>
          <cell r="E11" t="str">
            <v>100</v>
          </cell>
          <cell r="F11">
            <v>63329.9</v>
          </cell>
          <cell r="G11">
            <v>91753</v>
          </cell>
          <cell r="H11">
            <v>4003.13</v>
          </cell>
          <cell r="I11">
            <v>95843.1</v>
          </cell>
          <cell r="J11">
            <v>87308</v>
          </cell>
          <cell r="K11">
            <v>61656.2</v>
          </cell>
          <cell r="L11">
            <v>87060.5</v>
          </cell>
          <cell r="M11">
            <v>114914</v>
          </cell>
          <cell r="N11">
            <v>24913</v>
          </cell>
          <cell r="O11">
            <v>29862.6</v>
          </cell>
          <cell r="P11">
            <v>30560</v>
          </cell>
          <cell r="Q11">
            <v>29578.400000000001</v>
          </cell>
        </row>
        <row r="12">
          <cell r="A12" t="str">
            <v>рах.23</v>
          </cell>
          <cell r="E12" t="str">
            <v>рах.23</v>
          </cell>
          <cell r="F12">
            <v>0</v>
          </cell>
          <cell r="K12">
            <v>0</v>
          </cell>
          <cell r="L12">
            <v>0</v>
          </cell>
          <cell r="O12">
            <v>0</v>
          </cell>
          <cell r="P12">
            <v>0</v>
          </cell>
          <cell r="Q12">
            <v>0</v>
          </cell>
        </row>
        <row r="13">
          <cell r="A13" t="str">
            <v>0010</v>
          </cell>
          <cell r="B13" t="str">
            <v>О</v>
          </cell>
          <cell r="C13" t="str">
            <v>1.1.</v>
          </cell>
          <cell r="D13" t="str">
            <v>Прямі витрати - рахунок 23:</v>
          </cell>
          <cell r="E13" t="str">
            <v>0010</v>
          </cell>
          <cell r="F13">
            <v>37308.5</v>
          </cell>
          <cell r="G13">
            <v>46422.400000000001</v>
          </cell>
          <cell r="H13">
            <v>3304.83</v>
          </cell>
          <cell r="I13">
            <v>49696</v>
          </cell>
          <cell r="J13">
            <v>49634.8</v>
          </cell>
          <cell r="K13">
            <v>36255</v>
          </cell>
          <cell r="L13">
            <v>49895.1</v>
          </cell>
          <cell r="M13">
            <v>59097.3</v>
          </cell>
          <cell r="N13">
            <v>14657.1</v>
          </cell>
          <cell r="O13">
            <v>14906.4</v>
          </cell>
          <cell r="P13">
            <v>14497.2</v>
          </cell>
          <cell r="Q13">
            <v>15036.6</v>
          </cell>
        </row>
        <row r="14">
          <cell r="A14" t="str">
            <v>0020</v>
          </cell>
          <cell r="B14" t="str">
            <v>О</v>
          </cell>
          <cell r="C14" t="str">
            <v>1.1.1.</v>
          </cell>
          <cell r="D14" t="str">
            <v>Матеріальні витрати, в т.ч.</v>
          </cell>
          <cell r="E14" t="str">
            <v>0020</v>
          </cell>
          <cell r="F14">
            <v>221.3</v>
          </cell>
          <cell r="G14">
            <v>400</v>
          </cell>
          <cell r="H14">
            <v>0</v>
          </cell>
          <cell r="I14">
            <v>400</v>
          </cell>
          <cell r="J14">
            <v>440</v>
          </cell>
          <cell r="K14">
            <v>301.60000000000002</v>
          </cell>
          <cell r="L14">
            <v>482.8</v>
          </cell>
          <cell r="M14">
            <v>650</v>
          </cell>
          <cell r="N14">
            <v>162</v>
          </cell>
          <cell r="O14">
            <v>160</v>
          </cell>
          <cell r="P14">
            <v>160</v>
          </cell>
          <cell r="Q14">
            <v>168</v>
          </cell>
        </row>
        <row r="15">
          <cell r="A15" t="str">
            <v>0030</v>
          </cell>
          <cell r="B15" t="str">
            <v>Е</v>
          </cell>
          <cell r="C15" t="str">
            <v>1.1.1.1.</v>
          </cell>
          <cell r="D15" t="str">
            <v xml:space="preserve">Сировина та  матеріали </v>
          </cell>
          <cell r="E15" t="str">
            <v>0030</v>
          </cell>
          <cell r="F15">
            <v>221.3</v>
          </cell>
          <cell r="G15">
            <v>400</v>
          </cell>
          <cell r="I15">
            <v>400</v>
          </cell>
          <cell r="J15">
            <v>440</v>
          </cell>
          <cell r="K15">
            <v>301.60000000000002</v>
          </cell>
          <cell r="L15">
            <v>482.8</v>
          </cell>
          <cell r="M15">
            <v>650</v>
          </cell>
          <cell r="N15">
            <v>162</v>
          </cell>
          <cell r="O15">
            <v>160</v>
          </cell>
          <cell r="P15">
            <v>160</v>
          </cell>
          <cell r="Q15">
            <v>168</v>
          </cell>
        </row>
        <row r="16">
          <cell r="A16" t="str">
            <v>0040</v>
          </cell>
          <cell r="B16" t="str">
            <v>Е</v>
          </cell>
          <cell r="C16" t="str">
            <v>1.1.1.2.</v>
          </cell>
          <cell r="D16" t="str">
            <v>Паливо для технологічних потреб</v>
          </cell>
          <cell r="E16" t="str">
            <v>0040</v>
          </cell>
          <cell r="F16">
            <v>0</v>
          </cell>
          <cell r="G16">
            <v>0</v>
          </cell>
          <cell r="I16">
            <v>0</v>
          </cell>
          <cell r="K16">
            <v>0</v>
          </cell>
          <cell r="L16">
            <v>0</v>
          </cell>
          <cell r="M16">
            <v>0</v>
          </cell>
          <cell r="P16">
            <v>0</v>
          </cell>
          <cell r="Q16">
            <v>0</v>
          </cell>
        </row>
        <row r="17">
          <cell r="A17" t="str">
            <v>0050</v>
          </cell>
          <cell r="B17" t="str">
            <v>Е</v>
          </cell>
          <cell r="C17" t="str">
            <v>1.1.1.3.</v>
          </cell>
          <cell r="D17" t="str">
            <v>Енергія для технологічних потреб</v>
          </cell>
          <cell r="E17" t="str">
            <v>0050</v>
          </cell>
          <cell r="F17">
            <v>0</v>
          </cell>
          <cell r="G17">
            <v>0</v>
          </cell>
          <cell r="I17">
            <v>0</v>
          </cell>
          <cell r="K17">
            <v>0</v>
          </cell>
          <cell r="L17">
            <v>0</v>
          </cell>
          <cell r="M17">
            <v>0</v>
          </cell>
          <cell r="P17">
            <v>0</v>
          </cell>
          <cell r="Q17">
            <v>0</v>
          </cell>
        </row>
        <row r="18">
          <cell r="A18" t="str">
            <v>0060</v>
          </cell>
          <cell r="B18" t="str">
            <v>Е</v>
          </cell>
          <cell r="C18" t="str">
            <v>1.1.1.4.</v>
          </cell>
          <cell r="D18" t="str">
            <v>Вода для технологічних потреб</v>
          </cell>
          <cell r="E18" t="str">
            <v>0060</v>
          </cell>
          <cell r="F18">
            <v>0</v>
          </cell>
          <cell r="G18">
            <v>0</v>
          </cell>
          <cell r="I18">
            <v>0</v>
          </cell>
          <cell r="K18">
            <v>0</v>
          </cell>
          <cell r="L18">
            <v>0</v>
          </cell>
          <cell r="M18">
            <v>0</v>
          </cell>
          <cell r="P18">
            <v>0</v>
          </cell>
          <cell r="Q18">
            <v>0</v>
          </cell>
        </row>
        <row r="19">
          <cell r="A19" t="str">
            <v>0070</v>
          </cell>
          <cell r="B19" t="str">
            <v>Е</v>
          </cell>
          <cell r="C19" t="str">
            <v>1.1.1.5.</v>
          </cell>
          <cell r="D19" t="str">
            <v>Купівельні напівфабрикати та комплектуючі вироби</v>
          </cell>
          <cell r="E19" t="str">
            <v>0070</v>
          </cell>
          <cell r="F19">
            <v>0</v>
          </cell>
          <cell r="G19">
            <v>0</v>
          </cell>
          <cell r="I19">
            <v>0</v>
          </cell>
          <cell r="K19">
            <v>0</v>
          </cell>
          <cell r="L19">
            <v>0</v>
          </cell>
          <cell r="M19">
            <v>0</v>
          </cell>
          <cell r="P19">
            <v>0</v>
          </cell>
          <cell r="Q19">
            <v>0</v>
          </cell>
        </row>
        <row r="20">
          <cell r="A20" t="str">
            <v>0080</v>
          </cell>
          <cell r="B20" t="str">
            <v>Е</v>
          </cell>
          <cell r="C20" t="str">
            <v>1.1.1.6.</v>
          </cell>
          <cell r="D20" t="str">
            <v>Інші матеріали</v>
          </cell>
          <cell r="E20" t="str">
            <v>0080</v>
          </cell>
          <cell r="F20">
            <v>0</v>
          </cell>
          <cell r="G20">
            <v>0</v>
          </cell>
          <cell r="I20">
            <v>0</v>
          </cell>
          <cell r="K20">
            <v>0</v>
          </cell>
          <cell r="L20">
            <v>0</v>
          </cell>
          <cell r="M20">
            <v>0</v>
          </cell>
          <cell r="P20">
            <v>0</v>
          </cell>
          <cell r="Q20">
            <v>0</v>
          </cell>
        </row>
        <row r="21">
          <cell r="A21" t="str">
            <v>0090</v>
          </cell>
          <cell r="B21" t="str">
            <v>З</v>
          </cell>
          <cell r="C21" t="str">
            <v>1.1.2.</v>
          </cell>
          <cell r="D21" t="str">
            <v>Витрати на оплату праці та інші виплати, які відносяться до ФОП</v>
          </cell>
          <cell r="E21" t="str">
            <v>0090</v>
          </cell>
          <cell r="F21">
            <v>6273.9</v>
          </cell>
          <cell r="G21">
            <v>8190</v>
          </cell>
          <cell r="H21">
            <v>263.89</v>
          </cell>
          <cell r="I21">
            <v>8499.1</v>
          </cell>
          <cell r="J21">
            <v>8499.1</v>
          </cell>
          <cell r="K21">
            <v>5928</v>
          </cell>
          <cell r="L21">
            <v>8504.2999999999993</v>
          </cell>
          <cell r="M21">
            <v>11562.9</v>
          </cell>
          <cell r="N21">
            <v>2602.3000000000002</v>
          </cell>
          <cell r="O21">
            <v>2963.3</v>
          </cell>
          <cell r="P21">
            <v>2775.6</v>
          </cell>
          <cell r="Q21">
            <v>3221.7</v>
          </cell>
        </row>
        <row r="22">
          <cell r="A22" t="str">
            <v>0091</v>
          </cell>
          <cell r="B22" t="str">
            <v>Е</v>
          </cell>
          <cell r="C22" t="str">
            <v>1.1.3.</v>
          </cell>
          <cell r="D22" t="str">
            <v xml:space="preserve">Інші виплати </v>
          </cell>
          <cell r="E22" t="str">
            <v>0091</v>
          </cell>
          <cell r="F22">
            <v>99.6</v>
          </cell>
          <cell r="G22">
            <v>262.8</v>
          </cell>
          <cell r="I22">
            <v>167.1</v>
          </cell>
          <cell r="J22">
            <v>114.9</v>
          </cell>
          <cell r="K22">
            <v>88.7</v>
          </cell>
          <cell r="L22">
            <v>108.4</v>
          </cell>
          <cell r="M22">
            <v>66</v>
          </cell>
          <cell r="N22">
            <v>42.5</v>
          </cell>
          <cell r="O22">
            <v>3.5</v>
          </cell>
          <cell r="P22">
            <v>10</v>
          </cell>
          <cell r="Q22">
            <v>10</v>
          </cell>
        </row>
        <row r="23">
          <cell r="A23" t="str">
            <v>0100</v>
          </cell>
          <cell r="B23" t="str">
            <v>В</v>
          </cell>
          <cell r="C23" t="str">
            <v>1.1.4.</v>
          </cell>
          <cell r="D23" t="str">
            <v>Відрахування на соціальні заходи</v>
          </cell>
          <cell r="E23" t="str">
            <v>0100</v>
          </cell>
          <cell r="F23">
            <v>2503.1999999999998</v>
          </cell>
          <cell r="G23">
            <v>3122.6</v>
          </cell>
          <cell r="H23">
            <v>123.34</v>
          </cell>
          <cell r="I23">
            <v>3268.1</v>
          </cell>
          <cell r="J23">
            <v>3268.1</v>
          </cell>
          <cell r="K23">
            <v>2259.1</v>
          </cell>
          <cell r="L23">
            <v>3256</v>
          </cell>
          <cell r="M23">
            <v>4423.3999999999996</v>
          </cell>
          <cell r="N23">
            <v>1004.8</v>
          </cell>
          <cell r="O23">
            <v>1130.3</v>
          </cell>
          <cell r="P23">
            <v>1058.7</v>
          </cell>
          <cell r="Q23">
            <v>1229.5999999999999</v>
          </cell>
        </row>
        <row r="24">
          <cell r="A24" t="str">
            <v>0101</v>
          </cell>
          <cell r="B24" t="str">
            <v>Е</v>
          </cell>
          <cell r="C24" t="str">
            <v>1.1.5.</v>
          </cell>
          <cell r="D24" t="str">
            <v>Оплата 5-ти днів тимчасової  непрацездатності</v>
          </cell>
          <cell r="E24" t="str">
            <v>0101</v>
          </cell>
          <cell r="F24">
            <v>224.2</v>
          </cell>
          <cell r="G24">
            <v>220</v>
          </cell>
          <cell r="I24">
            <v>220</v>
          </cell>
          <cell r="J24">
            <v>270</v>
          </cell>
          <cell r="K24">
            <v>198</v>
          </cell>
          <cell r="L24">
            <v>280</v>
          </cell>
          <cell r="M24">
            <v>273</v>
          </cell>
          <cell r="N24">
            <v>85</v>
          </cell>
          <cell r="O24">
            <v>60</v>
          </cell>
          <cell r="P24">
            <v>40</v>
          </cell>
          <cell r="Q24">
            <v>88</v>
          </cell>
        </row>
        <row r="25">
          <cell r="A25" t="str">
            <v>0104</v>
          </cell>
          <cell r="B25" t="str">
            <v>З</v>
          </cell>
          <cell r="C25" t="str">
            <v xml:space="preserve">1.1.6. </v>
          </cell>
          <cell r="D25" t="str">
            <v>Забезпечення оплати відпусток</v>
          </cell>
          <cell r="E25" t="str">
            <v>0104</v>
          </cell>
          <cell r="F25">
            <v>680.1</v>
          </cell>
          <cell r="G25">
            <v>846.5</v>
          </cell>
          <cell r="H25">
            <v>19.8</v>
          </cell>
          <cell r="I25">
            <v>862.4</v>
          </cell>
          <cell r="J25">
            <v>862.4</v>
          </cell>
          <cell r="K25">
            <v>582.9</v>
          </cell>
          <cell r="L25">
            <v>828.7</v>
          </cell>
          <cell r="M25">
            <v>1109.0999999999999</v>
          </cell>
          <cell r="N25">
            <v>245.7</v>
          </cell>
          <cell r="O25">
            <v>293.7</v>
          </cell>
          <cell r="P25">
            <v>272.39999999999998</v>
          </cell>
          <cell r="Q25">
            <v>297.3</v>
          </cell>
        </row>
        <row r="26">
          <cell r="A26" t="str">
            <v>0105</v>
          </cell>
          <cell r="B26" t="str">
            <v>В</v>
          </cell>
          <cell r="C26" t="str">
            <v xml:space="preserve">1.1.7. </v>
          </cell>
          <cell r="D26" t="str">
            <v>Забезпечення обов'язкових відрахувань на оплату відпусток</v>
          </cell>
          <cell r="E26" t="str">
            <v>0105</v>
          </cell>
          <cell r="F26">
            <v>221.6</v>
          </cell>
          <cell r="G26">
            <v>312.89999999999998</v>
          </cell>
          <cell r="H26">
            <v>11.8</v>
          </cell>
          <cell r="I26">
            <v>325.7</v>
          </cell>
          <cell r="J26">
            <v>325.7</v>
          </cell>
          <cell r="K26">
            <v>212.9</v>
          </cell>
          <cell r="L26">
            <v>302.5</v>
          </cell>
          <cell r="M26">
            <v>418.9</v>
          </cell>
          <cell r="N26">
            <v>90.8</v>
          </cell>
          <cell r="O26">
            <v>111.6</v>
          </cell>
          <cell r="P26">
            <v>103.5</v>
          </cell>
          <cell r="Q26">
            <v>113</v>
          </cell>
        </row>
        <row r="27">
          <cell r="A27" t="str">
            <v>0110</v>
          </cell>
          <cell r="B27" t="str">
            <v>А</v>
          </cell>
          <cell r="C27" t="str">
            <v>1.1.8.</v>
          </cell>
          <cell r="D27" t="str">
            <v xml:space="preserve">Амортизація основних засобів виробничого призначення </v>
          </cell>
          <cell r="E27" t="str">
            <v>0110</v>
          </cell>
          <cell r="F27">
            <v>16530.8</v>
          </cell>
          <cell r="G27">
            <v>24049</v>
          </cell>
          <cell r="I27">
            <v>24049</v>
          </cell>
          <cell r="J27">
            <v>23950</v>
          </cell>
          <cell r="K27">
            <v>17831.8</v>
          </cell>
          <cell r="L27">
            <v>23803.7</v>
          </cell>
          <cell r="M27">
            <v>28171</v>
          </cell>
          <cell r="N27">
            <v>7227</v>
          </cell>
          <cell r="O27">
            <v>7110</v>
          </cell>
          <cell r="P27">
            <v>6999</v>
          </cell>
          <cell r="Q27">
            <v>6835</v>
          </cell>
        </row>
        <row r="28">
          <cell r="A28" t="str">
            <v>0120</v>
          </cell>
          <cell r="B28" t="str">
            <v>О</v>
          </cell>
          <cell r="C28" t="str">
            <v>1.1.9.</v>
          </cell>
          <cell r="D28" t="str">
            <v>Виробничі послуги</v>
          </cell>
          <cell r="E28" t="str">
            <v>0120</v>
          </cell>
          <cell r="F28">
            <v>10553.8</v>
          </cell>
          <cell r="G28">
            <v>9018.6</v>
          </cell>
          <cell r="H28">
            <v>2886</v>
          </cell>
          <cell r="I28">
            <v>11904.6</v>
          </cell>
          <cell r="J28">
            <v>11904.6</v>
          </cell>
          <cell r="K28">
            <v>8852</v>
          </cell>
          <cell r="L28">
            <v>12328.7</v>
          </cell>
          <cell r="M28">
            <v>12423</v>
          </cell>
          <cell r="N28">
            <v>3197</v>
          </cell>
          <cell r="O28">
            <v>3074</v>
          </cell>
          <cell r="P28">
            <v>3078</v>
          </cell>
          <cell r="Q28">
            <v>3074</v>
          </cell>
        </row>
        <row r="29">
          <cell r="A29" t="str">
            <v>0130</v>
          </cell>
          <cell r="B29" t="str">
            <v>Е</v>
          </cell>
          <cell r="C29" t="str">
            <v>1.1.9.1.</v>
          </cell>
          <cell r="D29" t="str">
            <v>Послуги залізничного транспорту</v>
          </cell>
          <cell r="E29" t="str">
            <v>0130</v>
          </cell>
          <cell r="F29">
            <v>0</v>
          </cell>
          <cell r="G29">
            <v>5.6</v>
          </cell>
          <cell r="I29">
            <v>5.6</v>
          </cell>
          <cell r="J29">
            <v>5.6</v>
          </cell>
          <cell r="K29">
            <v>0</v>
          </cell>
          <cell r="L29">
            <v>0</v>
          </cell>
          <cell r="M29">
            <v>5</v>
          </cell>
          <cell r="N29">
            <v>0</v>
          </cell>
          <cell r="O29">
            <v>2</v>
          </cell>
          <cell r="P29">
            <v>3</v>
          </cell>
          <cell r="Q29">
            <v>0</v>
          </cell>
        </row>
        <row r="30">
          <cell r="A30" t="str">
            <v>0140</v>
          </cell>
          <cell r="B30" t="str">
            <v>Е</v>
          </cell>
          <cell r="C30" t="str">
            <v>1.1.9.2.</v>
          </cell>
          <cell r="D30" t="str">
            <v>Послуги автотранспорту та інших спец. транспортних засобів</v>
          </cell>
          <cell r="E30" t="str">
            <v>0140</v>
          </cell>
          <cell r="F30">
            <v>10553.8</v>
          </cell>
          <cell r="G30">
            <v>9013</v>
          </cell>
          <cell r="H30">
            <v>2886</v>
          </cell>
          <cell r="I30">
            <v>11899</v>
          </cell>
          <cell r="J30">
            <v>11899</v>
          </cell>
          <cell r="K30">
            <v>8852</v>
          </cell>
          <cell r="L30">
            <v>12328.7</v>
          </cell>
          <cell r="M30">
            <v>12418</v>
          </cell>
          <cell r="N30">
            <v>3197</v>
          </cell>
          <cell r="O30">
            <v>3072</v>
          </cell>
          <cell r="P30">
            <v>3075</v>
          </cell>
          <cell r="Q30">
            <v>3074</v>
          </cell>
        </row>
        <row r="31">
          <cell r="A31" t="str">
            <v>0150</v>
          </cell>
          <cell r="B31" t="str">
            <v>Е</v>
          </cell>
          <cell r="C31" t="str">
            <v>1.1.9.3.</v>
          </cell>
          <cell r="D31" t="str">
            <v>Інші  виробничі послуги</v>
          </cell>
          <cell r="E31" t="str">
            <v>0150</v>
          </cell>
          <cell r="F31">
            <v>0</v>
          </cell>
          <cell r="G31">
            <v>0</v>
          </cell>
          <cell r="I31">
            <v>0</v>
          </cell>
          <cell r="K31">
            <v>0</v>
          </cell>
          <cell r="L31">
            <v>0</v>
          </cell>
          <cell r="M31">
            <v>0</v>
          </cell>
          <cell r="N31">
            <v>0</v>
          </cell>
          <cell r="O31">
            <v>0</v>
          </cell>
          <cell r="P31">
            <v>0</v>
          </cell>
          <cell r="Q31">
            <v>0</v>
          </cell>
        </row>
        <row r="32">
          <cell r="A32" t="str">
            <v>0160</v>
          </cell>
          <cell r="B32" t="str">
            <v>Е</v>
          </cell>
          <cell r="C32" t="str">
            <v>1.1.10.</v>
          </cell>
          <cell r="D32" t="str">
            <v>Інші прямі витрати</v>
          </cell>
          <cell r="E32" t="str">
            <v>0160</v>
          </cell>
          <cell r="F32">
            <v>0</v>
          </cell>
          <cell r="G32">
            <v>0</v>
          </cell>
          <cell r="I32">
            <v>0</v>
          </cell>
          <cell r="K32">
            <v>0</v>
          </cell>
          <cell r="L32">
            <v>0</v>
          </cell>
          <cell r="M32">
            <v>0</v>
          </cell>
          <cell r="N32">
            <v>0</v>
          </cell>
          <cell r="O32">
            <v>0</v>
          </cell>
          <cell r="P32">
            <v>0</v>
          </cell>
          <cell r="Q32">
            <v>0</v>
          </cell>
        </row>
        <row r="33">
          <cell r="A33" t="str">
            <v>рах.91</v>
          </cell>
          <cell r="E33" t="str">
            <v>рах.91</v>
          </cell>
          <cell r="F33">
            <v>0</v>
          </cell>
          <cell r="G33">
            <v>0</v>
          </cell>
          <cell r="I33">
            <v>0</v>
          </cell>
          <cell r="K33">
            <v>0</v>
          </cell>
          <cell r="L33">
            <v>0</v>
          </cell>
          <cell r="M33">
            <v>0</v>
          </cell>
          <cell r="N33">
            <v>0</v>
          </cell>
          <cell r="O33">
            <v>0</v>
          </cell>
          <cell r="P33">
            <v>0</v>
          </cell>
          <cell r="Q33">
            <v>0</v>
          </cell>
        </row>
        <row r="34">
          <cell r="A34" t="str">
            <v>0170</v>
          </cell>
          <cell r="B34" t="str">
            <v>О</v>
          </cell>
          <cell r="C34" t="str">
            <v>1.2.</v>
          </cell>
          <cell r="D34" t="str">
            <v>Загальновиробничі витрати - рахунок 91:</v>
          </cell>
          <cell r="E34" t="str">
            <v>0170</v>
          </cell>
          <cell r="F34">
            <v>26021.4</v>
          </cell>
          <cell r="G34">
            <v>45330.6</v>
          </cell>
          <cell r="H34">
            <v>698.3</v>
          </cell>
          <cell r="I34">
            <v>46147.1</v>
          </cell>
          <cell r="J34">
            <v>37673.199999999997</v>
          </cell>
          <cell r="K34">
            <v>25401.200000000001</v>
          </cell>
          <cell r="L34">
            <v>37165.4</v>
          </cell>
          <cell r="M34">
            <v>55816.7</v>
          </cell>
          <cell r="N34">
            <v>10255.9</v>
          </cell>
          <cell r="O34">
            <v>14956.2</v>
          </cell>
          <cell r="P34">
            <v>16062.8</v>
          </cell>
          <cell r="Q34">
            <v>14541.8</v>
          </cell>
        </row>
        <row r="35">
          <cell r="A35" t="str">
            <v>0180</v>
          </cell>
          <cell r="B35" t="str">
            <v>О</v>
          </cell>
          <cell r="C35" t="str">
            <v>1.2.1.</v>
          </cell>
          <cell r="D35" t="str">
            <v>Витрати на управління виробництвом, в т.ч.</v>
          </cell>
          <cell r="E35" t="str">
            <v>0180</v>
          </cell>
          <cell r="F35">
            <v>7680.4</v>
          </cell>
          <cell r="G35">
            <v>9598.2999999999993</v>
          </cell>
          <cell r="H35">
            <v>148.69999999999999</v>
          </cell>
          <cell r="I35">
            <v>9744.5</v>
          </cell>
          <cell r="J35">
            <v>9623.7000000000007</v>
          </cell>
          <cell r="K35">
            <v>6825.7</v>
          </cell>
          <cell r="L35">
            <v>9596.2000000000007</v>
          </cell>
          <cell r="M35">
            <v>13743.3</v>
          </cell>
          <cell r="N35">
            <v>2858.3</v>
          </cell>
          <cell r="O35">
            <v>3601.4</v>
          </cell>
          <cell r="P35">
            <v>3353.6</v>
          </cell>
          <cell r="Q35">
            <v>3930</v>
          </cell>
        </row>
        <row r="36">
          <cell r="A36" t="str">
            <v>0190</v>
          </cell>
          <cell r="B36" t="str">
            <v>З</v>
          </cell>
          <cell r="C36" t="str">
            <v>1.2.1.1</v>
          </cell>
          <cell r="D36" t="str">
            <v>Оплата праці апарату управління філіалами, цехами та інші виплати, які входять до ФОП</v>
          </cell>
          <cell r="E36" t="str">
            <v>0190</v>
          </cell>
          <cell r="F36">
            <v>5042</v>
          </cell>
          <cell r="G36">
            <v>6212.4</v>
          </cell>
          <cell r="H36">
            <v>134.1</v>
          </cell>
          <cell r="I36">
            <v>6450.8</v>
          </cell>
          <cell r="J36">
            <v>6377.5</v>
          </cell>
          <cell r="K36">
            <v>4569.1000000000004</v>
          </cell>
          <cell r="L36">
            <v>6418.8</v>
          </cell>
          <cell r="M36">
            <v>9115</v>
          </cell>
          <cell r="N36">
            <v>1896.9</v>
          </cell>
          <cell r="O36">
            <v>2390.8000000000002</v>
          </cell>
          <cell r="P36">
            <v>2223.5</v>
          </cell>
          <cell r="Q36">
            <v>2603.8000000000002</v>
          </cell>
        </row>
        <row r="37">
          <cell r="A37" t="str">
            <v>0191</v>
          </cell>
          <cell r="B37" t="str">
            <v>Е</v>
          </cell>
          <cell r="C37" t="str">
            <v>1.2.1.2.</v>
          </cell>
          <cell r="D37" t="str">
            <v xml:space="preserve">Інші виплати </v>
          </cell>
          <cell r="E37" t="str">
            <v>0191</v>
          </cell>
          <cell r="F37">
            <v>67.400000000000006</v>
          </cell>
          <cell r="G37">
            <v>180.2</v>
          </cell>
          <cell r="I37">
            <v>41.2</v>
          </cell>
          <cell r="J37">
            <v>37.200000000000003</v>
          </cell>
          <cell r="K37">
            <v>29.1</v>
          </cell>
          <cell r="L37">
            <v>39.799999999999997</v>
          </cell>
          <cell r="M37">
            <v>10</v>
          </cell>
          <cell r="N37">
            <v>2.4</v>
          </cell>
          <cell r="O37">
            <v>2.6</v>
          </cell>
          <cell r="P37">
            <v>2</v>
          </cell>
          <cell r="Q37">
            <v>3</v>
          </cell>
        </row>
        <row r="38">
          <cell r="A38" t="str">
            <v>0200</v>
          </cell>
          <cell r="B38" t="str">
            <v>В</v>
          </cell>
          <cell r="C38" t="str">
            <v>1.2.1.3.</v>
          </cell>
          <cell r="D38" t="str">
            <v>Відрахування на соціальні заходи</v>
          </cell>
          <cell r="E38" t="str">
            <v>0200</v>
          </cell>
          <cell r="F38">
            <v>1936.9</v>
          </cell>
          <cell r="G38">
            <v>2368.3000000000002</v>
          </cell>
          <cell r="I38">
            <v>2397.4</v>
          </cell>
          <cell r="J38">
            <v>2359</v>
          </cell>
          <cell r="K38">
            <v>1678.8</v>
          </cell>
          <cell r="L38">
            <v>2358.6999999999998</v>
          </cell>
          <cell r="M38">
            <v>3468.4</v>
          </cell>
          <cell r="N38">
            <v>725.6</v>
          </cell>
          <cell r="O38">
            <v>908.5</v>
          </cell>
          <cell r="P38">
            <v>844.9</v>
          </cell>
          <cell r="Q38">
            <v>989.4</v>
          </cell>
        </row>
        <row r="39">
          <cell r="A39" t="str">
            <v>0201</v>
          </cell>
          <cell r="B39" t="str">
            <v>Е</v>
          </cell>
          <cell r="C39" t="str">
            <v>1.2.1.4.</v>
          </cell>
          <cell r="D39" t="str">
            <v>Оплата 5-ти днів тимчасової  непрацездатності</v>
          </cell>
          <cell r="E39" t="str">
            <v>0201</v>
          </cell>
          <cell r="F39">
            <v>73.7</v>
          </cell>
          <cell r="G39">
            <v>107</v>
          </cell>
          <cell r="I39">
            <v>107</v>
          </cell>
          <cell r="J39">
            <v>80</v>
          </cell>
          <cell r="K39">
            <v>56.8</v>
          </cell>
          <cell r="L39">
            <v>83.9</v>
          </cell>
          <cell r="M39">
            <v>116</v>
          </cell>
          <cell r="N39">
            <v>25</v>
          </cell>
          <cell r="O39">
            <v>29</v>
          </cell>
          <cell r="P39">
            <v>26</v>
          </cell>
          <cell r="Q39">
            <v>36</v>
          </cell>
        </row>
        <row r="40">
          <cell r="A40" t="str">
            <v>0204</v>
          </cell>
          <cell r="B40" t="str">
            <v>З</v>
          </cell>
          <cell r="C40" t="str">
            <v>1.2.1.5.</v>
          </cell>
          <cell r="D40" t="str">
            <v>Забезпечення оплати відпусток</v>
          </cell>
          <cell r="E40" t="str">
            <v>0204</v>
          </cell>
          <cell r="F40">
            <v>379</v>
          </cell>
          <cell r="G40">
            <v>467.6</v>
          </cell>
          <cell r="H40">
            <v>10.1</v>
          </cell>
          <cell r="I40">
            <v>477.7</v>
          </cell>
          <cell r="J40">
            <v>512.70000000000005</v>
          </cell>
          <cell r="K40">
            <v>324.39999999999998</v>
          </cell>
          <cell r="L40">
            <v>460.6</v>
          </cell>
          <cell r="M40">
            <v>677</v>
          </cell>
          <cell r="N40">
            <v>136.1</v>
          </cell>
          <cell r="O40">
            <v>177.2</v>
          </cell>
          <cell r="P40">
            <v>167.5</v>
          </cell>
          <cell r="Q40">
            <v>196.2</v>
          </cell>
        </row>
        <row r="41">
          <cell r="A41" t="str">
            <v>0205</v>
          </cell>
          <cell r="B41" t="str">
            <v>В</v>
          </cell>
          <cell r="C41" t="str">
            <v>1.2.1.6.</v>
          </cell>
          <cell r="D41" t="str">
            <v>Забезпечення обов'язкових відрахувань на оплату відпусток</v>
          </cell>
          <cell r="E41" t="str">
            <v>0205</v>
          </cell>
          <cell r="F41">
            <v>118.3</v>
          </cell>
          <cell r="G41">
            <v>172.8</v>
          </cell>
          <cell r="H41">
            <v>4.5</v>
          </cell>
          <cell r="I41">
            <v>180.4</v>
          </cell>
          <cell r="J41">
            <v>187.3</v>
          </cell>
          <cell r="K41">
            <v>117.9</v>
          </cell>
          <cell r="L41">
            <v>167.6</v>
          </cell>
          <cell r="M41">
            <v>255.9</v>
          </cell>
          <cell r="N41">
            <v>50.3</v>
          </cell>
          <cell r="O41">
            <v>67.3</v>
          </cell>
          <cell r="P41">
            <v>63.7</v>
          </cell>
          <cell r="Q41">
            <v>74.599999999999994</v>
          </cell>
        </row>
        <row r="42">
          <cell r="A42" t="str">
            <v>0210</v>
          </cell>
          <cell r="B42" t="str">
            <v>Е</v>
          </cell>
          <cell r="C42" t="str">
            <v>1.2.1.7.</v>
          </cell>
          <cell r="D42" t="str">
            <v>Службові відрядження та місцеві службові роз"їзди працівників</v>
          </cell>
          <cell r="E42" t="str">
            <v>0210</v>
          </cell>
          <cell r="F42">
            <v>63.1</v>
          </cell>
          <cell r="G42">
            <v>90</v>
          </cell>
          <cell r="I42">
            <v>90</v>
          </cell>
          <cell r="J42">
            <v>70</v>
          </cell>
          <cell r="K42">
            <v>49.6</v>
          </cell>
          <cell r="L42">
            <v>66.8</v>
          </cell>
          <cell r="M42">
            <v>101</v>
          </cell>
          <cell r="N42">
            <v>22</v>
          </cell>
          <cell r="O42">
            <v>26</v>
          </cell>
          <cell r="P42">
            <v>26</v>
          </cell>
          <cell r="Q42">
            <v>27</v>
          </cell>
        </row>
        <row r="43">
          <cell r="A43" t="str">
            <v>0220</v>
          </cell>
          <cell r="B43" t="str">
            <v>А</v>
          </cell>
          <cell r="C43" t="str">
            <v xml:space="preserve">1.2.3. </v>
          </cell>
          <cell r="D43" t="str">
            <v xml:space="preserve">Амортизація основних засобів </v>
          </cell>
          <cell r="E43" t="str">
            <v>0220</v>
          </cell>
          <cell r="F43">
            <v>424</v>
          </cell>
          <cell r="G43">
            <v>1087</v>
          </cell>
          <cell r="I43">
            <v>1087</v>
          </cell>
          <cell r="J43">
            <v>985</v>
          </cell>
          <cell r="K43">
            <v>739.3</v>
          </cell>
          <cell r="L43">
            <v>976</v>
          </cell>
          <cell r="M43">
            <v>936</v>
          </cell>
          <cell r="N43">
            <v>235</v>
          </cell>
          <cell r="O43">
            <v>234</v>
          </cell>
          <cell r="P43">
            <v>233</v>
          </cell>
          <cell r="Q43">
            <v>234</v>
          </cell>
        </row>
        <row r="44">
          <cell r="A44" t="str">
            <v>0230</v>
          </cell>
          <cell r="B44" t="str">
            <v>А</v>
          </cell>
          <cell r="C44" t="str">
            <v xml:space="preserve">1.2.4. </v>
          </cell>
          <cell r="D44" t="str">
            <v>Амортизація інших необоротних матеріальних активів</v>
          </cell>
          <cell r="E44" t="str">
            <v>0230</v>
          </cell>
          <cell r="F44">
            <v>133.4</v>
          </cell>
          <cell r="G44">
            <v>174</v>
          </cell>
          <cell r="I44">
            <v>174</v>
          </cell>
          <cell r="J44">
            <v>800</v>
          </cell>
          <cell r="K44">
            <v>335</v>
          </cell>
          <cell r="L44">
            <v>707.5</v>
          </cell>
          <cell r="M44">
            <v>450</v>
          </cell>
          <cell r="N44">
            <v>109</v>
          </cell>
          <cell r="O44">
            <v>109</v>
          </cell>
          <cell r="P44">
            <v>108</v>
          </cell>
          <cell r="Q44">
            <v>124</v>
          </cell>
        </row>
        <row r="45">
          <cell r="A45" t="str">
            <v>0240</v>
          </cell>
          <cell r="B45" t="str">
            <v>А</v>
          </cell>
          <cell r="C45" t="str">
            <v xml:space="preserve">1.2.5. </v>
          </cell>
          <cell r="D45" t="str">
            <v>Амортизація нематеріальних активів</v>
          </cell>
          <cell r="E45" t="str">
            <v>0240</v>
          </cell>
          <cell r="F45">
            <v>94.8</v>
          </cell>
          <cell r="G45">
            <v>136</v>
          </cell>
          <cell r="I45">
            <v>136</v>
          </cell>
          <cell r="J45">
            <v>127</v>
          </cell>
          <cell r="K45">
            <v>94.4</v>
          </cell>
          <cell r="L45">
            <v>125.4</v>
          </cell>
          <cell r="M45">
            <v>117</v>
          </cell>
          <cell r="N45">
            <v>30</v>
          </cell>
          <cell r="O45">
            <v>29</v>
          </cell>
          <cell r="P45">
            <v>29</v>
          </cell>
          <cell r="Q45">
            <v>29</v>
          </cell>
        </row>
        <row r="46">
          <cell r="A46" t="str">
            <v>0250</v>
          </cell>
          <cell r="B46" t="str">
            <v>О</v>
          </cell>
          <cell r="C46" t="str">
            <v xml:space="preserve">1.2.6. </v>
          </cell>
          <cell r="D46" t="str">
            <v>Утримання приміщень   загальновиробничого призначення, в т.ч.</v>
          </cell>
          <cell r="E46" t="str">
            <v>0250</v>
          </cell>
          <cell r="F46">
            <v>1621.4</v>
          </cell>
          <cell r="G46">
            <v>2125.4</v>
          </cell>
          <cell r="H46">
            <v>0</v>
          </cell>
          <cell r="I46">
            <v>2125.4</v>
          </cell>
          <cell r="J46">
            <v>2103.6999999999998</v>
          </cell>
          <cell r="K46">
            <v>1333.3</v>
          </cell>
          <cell r="L46">
            <v>1942.6</v>
          </cell>
          <cell r="M46">
            <v>3495</v>
          </cell>
          <cell r="N46">
            <v>810.8</v>
          </cell>
          <cell r="O46">
            <v>905</v>
          </cell>
          <cell r="P46">
            <v>599</v>
          </cell>
          <cell r="Q46">
            <v>1180.2</v>
          </cell>
        </row>
        <row r="47">
          <cell r="A47" t="str">
            <v>0260</v>
          </cell>
          <cell r="B47" t="str">
            <v>Е</v>
          </cell>
          <cell r="C47" t="str">
            <v>1.2.6.1.</v>
          </cell>
          <cell r="D47" t="str">
            <v>Опалення</v>
          </cell>
          <cell r="E47" t="str">
            <v>0260</v>
          </cell>
          <cell r="F47">
            <v>462.9</v>
          </cell>
          <cell r="G47">
            <v>650</v>
          </cell>
          <cell r="I47">
            <v>650</v>
          </cell>
          <cell r="J47">
            <v>650</v>
          </cell>
          <cell r="K47">
            <v>336.6</v>
          </cell>
          <cell r="L47">
            <v>577.6</v>
          </cell>
          <cell r="M47">
            <v>1534</v>
          </cell>
          <cell r="N47">
            <v>406</v>
          </cell>
          <cell r="O47">
            <v>388</v>
          </cell>
          <cell r="P47">
            <v>92</v>
          </cell>
          <cell r="Q47">
            <v>648</v>
          </cell>
        </row>
        <row r="48">
          <cell r="A48" t="str">
            <v>0270</v>
          </cell>
          <cell r="B48" t="str">
            <v>Е</v>
          </cell>
          <cell r="C48" t="str">
            <v>1.2.6.2.</v>
          </cell>
          <cell r="D48" t="str">
            <v>Освітлення</v>
          </cell>
          <cell r="E48" t="str">
            <v>0270</v>
          </cell>
          <cell r="F48">
            <v>95.4</v>
          </cell>
          <cell r="G48">
            <v>116</v>
          </cell>
          <cell r="I48">
            <v>116</v>
          </cell>
          <cell r="J48">
            <v>166</v>
          </cell>
          <cell r="K48">
            <v>111.7</v>
          </cell>
          <cell r="L48">
            <v>164.3</v>
          </cell>
          <cell r="M48">
            <v>242</v>
          </cell>
          <cell r="N48">
            <v>63</v>
          </cell>
          <cell r="O48">
            <v>56</v>
          </cell>
          <cell r="P48">
            <v>53</v>
          </cell>
          <cell r="Q48">
            <v>70</v>
          </cell>
        </row>
        <row r="49">
          <cell r="A49" t="str">
            <v>0280</v>
          </cell>
          <cell r="B49" t="str">
            <v>Е</v>
          </cell>
          <cell r="C49" t="str">
            <v>1.2.6.3.</v>
          </cell>
          <cell r="D49" t="str">
            <v>Водопостачання, водовідведення</v>
          </cell>
          <cell r="E49" t="str">
            <v>0280</v>
          </cell>
          <cell r="F49">
            <v>74.2</v>
          </cell>
          <cell r="G49">
            <v>104</v>
          </cell>
          <cell r="I49">
            <v>104</v>
          </cell>
          <cell r="J49">
            <v>73</v>
          </cell>
          <cell r="K49">
            <v>46.4</v>
          </cell>
          <cell r="L49">
            <v>63</v>
          </cell>
          <cell r="M49">
            <v>161</v>
          </cell>
          <cell r="N49">
            <v>34</v>
          </cell>
          <cell r="O49">
            <v>42</v>
          </cell>
          <cell r="P49">
            <v>43</v>
          </cell>
          <cell r="Q49">
            <v>42</v>
          </cell>
        </row>
        <row r="50">
          <cell r="A50" t="str">
            <v>0290</v>
          </cell>
          <cell r="B50" t="str">
            <v>Е</v>
          </cell>
          <cell r="C50" t="str">
            <v>1.2.6.4.</v>
          </cell>
          <cell r="D50" t="str">
            <v xml:space="preserve">Пожежна  охорона </v>
          </cell>
          <cell r="E50" t="str">
            <v>0290</v>
          </cell>
          <cell r="F50">
            <v>3.1</v>
          </cell>
          <cell r="G50">
            <v>19</v>
          </cell>
          <cell r="I50">
            <v>19</v>
          </cell>
          <cell r="J50">
            <v>19</v>
          </cell>
          <cell r="K50">
            <v>9.6999999999999993</v>
          </cell>
          <cell r="L50">
            <v>15.5</v>
          </cell>
          <cell r="M50">
            <v>19</v>
          </cell>
          <cell r="N50">
            <v>0</v>
          </cell>
          <cell r="O50">
            <v>9</v>
          </cell>
          <cell r="P50">
            <v>0</v>
          </cell>
          <cell r="Q50">
            <v>10</v>
          </cell>
        </row>
        <row r="51">
          <cell r="A51" t="str">
            <v>0291</v>
          </cell>
          <cell r="B51" t="str">
            <v>Е</v>
          </cell>
          <cell r="C51" t="str">
            <v>1.2.6.5.</v>
          </cell>
          <cell r="D51" t="str">
            <v xml:space="preserve">Сторожова охорона </v>
          </cell>
          <cell r="E51" t="str">
            <v>0291</v>
          </cell>
          <cell r="F51">
            <v>939.1</v>
          </cell>
          <cell r="G51">
            <v>1181</v>
          </cell>
          <cell r="I51">
            <v>1181</v>
          </cell>
          <cell r="J51">
            <v>1140.3</v>
          </cell>
          <cell r="K51">
            <v>802.4</v>
          </cell>
          <cell r="L51">
            <v>1080.7</v>
          </cell>
          <cell r="M51">
            <v>1474</v>
          </cell>
          <cell r="N51">
            <v>291</v>
          </cell>
          <cell r="O51">
            <v>394</v>
          </cell>
          <cell r="P51">
            <v>395</v>
          </cell>
          <cell r="Q51">
            <v>394</v>
          </cell>
        </row>
        <row r="52">
          <cell r="A52" t="str">
            <v>0292</v>
          </cell>
          <cell r="B52" t="str">
            <v>Е</v>
          </cell>
          <cell r="C52" t="str">
            <v>1.2.6.6.</v>
          </cell>
          <cell r="D52" t="str">
            <v>Профдезинфекція</v>
          </cell>
          <cell r="E52" t="str">
            <v>0292</v>
          </cell>
          <cell r="F52">
            <v>9</v>
          </cell>
          <cell r="G52">
            <v>13.4</v>
          </cell>
          <cell r="I52">
            <v>13.4</v>
          </cell>
          <cell r="J52">
            <v>13.4</v>
          </cell>
          <cell r="K52">
            <v>8</v>
          </cell>
          <cell r="L52">
            <v>11.5</v>
          </cell>
          <cell r="M52">
            <v>23</v>
          </cell>
          <cell r="N52">
            <v>5.2</v>
          </cell>
          <cell r="O52">
            <v>6</v>
          </cell>
          <cell r="P52">
            <v>6</v>
          </cell>
          <cell r="Q52">
            <v>5.8</v>
          </cell>
        </row>
        <row r="53">
          <cell r="A53" t="str">
            <v>0300</v>
          </cell>
          <cell r="B53" t="str">
            <v>Е</v>
          </cell>
          <cell r="C53" t="str">
            <v>1.2.6.7.</v>
          </cell>
          <cell r="D53" t="str">
            <v>Обслуговування ліфтів</v>
          </cell>
          <cell r="E53" t="str">
            <v>0300</v>
          </cell>
          <cell r="F53">
            <v>0</v>
          </cell>
          <cell r="G53">
            <v>0</v>
          </cell>
          <cell r="I53">
            <v>0</v>
          </cell>
          <cell r="K53">
            <v>0</v>
          </cell>
          <cell r="L53">
            <v>0</v>
          </cell>
          <cell r="M53">
            <v>0</v>
          </cell>
          <cell r="N53">
            <v>0</v>
          </cell>
          <cell r="O53">
            <v>0</v>
          </cell>
          <cell r="P53">
            <v>0</v>
          </cell>
          <cell r="Q53">
            <v>0</v>
          </cell>
        </row>
        <row r="54">
          <cell r="A54" t="str">
            <v>0330</v>
          </cell>
          <cell r="B54" t="str">
            <v>Е</v>
          </cell>
          <cell r="C54" t="str">
            <v>1.2.6.8.</v>
          </cell>
          <cell r="D54" t="str">
            <v>Інші витрати з  утримання приміщень</v>
          </cell>
          <cell r="E54" t="str">
            <v>0330</v>
          </cell>
          <cell r="F54">
            <v>37.700000000000003</v>
          </cell>
          <cell r="G54">
            <v>42</v>
          </cell>
          <cell r="I54">
            <v>42</v>
          </cell>
          <cell r="J54">
            <v>42</v>
          </cell>
          <cell r="K54">
            <v>18.5</v>
          </cell>
          <cell r="L54">
            <v>30</v>
          </cell>
          <cell r="M54">
            <v>42</v>
          </cell>
          <cell r="N54">
            <v>11.6</v>
          </cell>
          <cell r="O54">
            <v>10</v>
          </cell>
          <cell r="P54">
            <v>10</v>
          </cell>
          <cell r="Q54">
            <v>10.4</v>
          </cell>
        </row>
        <row r="55">
          <cell r="A55" t="str">
            <v>0310</v>
          </cell>
          <cell r="B55" t="str">
            <v>Е</v>
          </cell>
          <cell r="C55" t="str">
            <v>1.2.7.</v>
          </cell>
          <cell r="D55" t="str">
            <v>Оренда основних засобів та інших необоротних активів  загальновиробничого призначення</v>
          </cell>
          <cell r="E55" t="str">
            <v>0310</v>
          </cell>
          <cell r="F55">
            <v>0</v>
          </cell>
          <cell r="G55">
            <v>0</v>
          </cell>
          <cell r="I55">
            <v>0</v>
          </cell>
          <cell r="K55">
            <v>0</v>
          </cell>
          <cell r="L55">
            <v>0</v>
          </cell>
          <cell r="M55">
            <v>0</v>
          </cell>
          <cell r="N55">
            <v>0</v>
          </cell>
          <cell r="O55">
            <v>0</v>
          </cell>
          <cell r="P55">
            <v>0</v>
          </cell>
          <cell r="Q55">
            <v>0</v>
          </cell>
        </row>
        <row r="56">
          <cell r="A56" t="str">
            <v>0320</v>
          </cell>
          <cell r="B56" t="str">
            <v>Е</v>
          </cell>
          <cell r="C56" t="str">
            <v>1.2.8.</v>
          </cell>
          <cell r="D56" t="str">
            <v xml:space="preserve">Страхування основних засобів та інше страхування </v>
          </cell>
          <cell r="E56" t="str">
            <v>0320</v>
          </cell>
          <cell r="F56">
            <v>74.3</v>
          </cell>
          <cell r="G56">
            <v>87.4</v>
          </cell>
          <cell r="I56">
            <v>87.4</v>
          </cell>
          <cell r="J56">
            <v>87.4</v>
          </cell>
          <cell r="K56">
            <v>50</v>
          </cell>
          <cell r="L56">
            <v>87.9</v>
          </cell>
          <cell r="M56">
            <v>100</v>
          </cell>
          <cell r="N56">
            <v>100</v>
          </cell>
          <cell r="O56">
            <v>0</v>
          </cell>
          <cell r="P56">
            <v>0</v>
          </cell>
          <cell r="Q56">
            <v>0</v>
          </cell>
        </row>
        <row r="57">
          <cell r="A57" t="str">
            <v>0340</v>
          </cell>
          <cell r="B57" t="str">
            <v>О</v>
          </cell>
          <cell r="C57" t="str">
            <v>1.2.9.</v>
          </cell>
          <cell r="D57" t="str">
            <v>Ремонт  основних засобів та  інших необоротних активів загальновиробничого призначення,  в т.ч.</v>
          </cell>
          <cell r="E57" t="str">
            <v>0340</v>
          </cell>
          <cell r="F57">
            <v>8854.9</v>
          </cell>
          <cell r="G57">
            <v>22474.5</v>
          </cell>
          <cell r="H57">
            <v>0</v>
          </cell>
          <cell r="I57">
            <v>22475</v>
          </cell>
          <cell r="J57">
            <v>14089.6</v>
          </cell>
          <cell r="K57">
            <v>9485.2999999999993</v>
          </cell>
          <cell r="L57">
            <v>14600.9</v>
          </cell>
          <cell r="M57">
            <v>24447</v>
          </cell>
          <cell r="N57">
            <v>3518</v>
          </cell>
          <cell r="O57">
            <v>6851</v>
          </cell>
          <cell r="P57">
            <v>8469</v>
          </cell>
          <cell r="Q57">
            <v>5609</v>
          </cell>
        </row>
        <row r="58">
          <cell r="A58" t="str">
            <v>0341</v>
          </cell>
          <cell r="B58" t="str">
            <v>Р</v>
          </cell>
          <cell r="C58" t="str">
            <v>1.2.9.1.</v>
          </cell>
          <cell r="D58" t="str">
            <v>Витрати на ремонт підрядним способом (рах.910/02)</v>
          </cell>
          <cell r="E58" t="str">
            <v>0341</v>
          </cell>
          <cell r="F58">
            <v>2138.8000000000002</v>
          </cell>
          <cell r="G58">
            <v>10994</v>
          </cell>
          <cell r="I58">
            <v>10994</v>
          </cell>
          <cell r="J58">
            <v>6000</v>
          </cell>
          <cell r="K58">
            <v>3662.5</v>
          </cell>
          <cell r="L58">
            <v>6500.7</v>
          </cell>
          <cell r="M58">
            <v>11448</v>
          </cell>
          <cell r="N58">
            <v>1132</v>
          </cell>
          <cell r="O58">
            <v>3198</v>
          </cell>
          <cell r="P58">
            <v>4625</v>
          </cell>
          <cell r="Q58">
            <v>2493</v>
          </cell>
        </row>
        <row r="59">
          <cell r="A59" t="str">
            <v>0370</v>
          </cell>
          <cell r="B59" t="str">
            <v>О</v>
          </cell>
          <cell r="C59" t="str">
            <v>1.2.9.2.</v>
          </cell>
          <cell r="D59" t="str">
            <v>Витрати на ремонт господарським способом  (рах.910/03), в т.ч.</v>
          </cell>
          <cell r="E59" t="str">
            <v>0370</v>
          </cell>
          <cell r="F59">
            <v>6716.1</v>
          </cell>
          <cell r="G59">
            <v>11480.5</v>
          </cell>
          <cell r="H59">
            <v>0</v>
          </cell>
          <cell r="I59">
            <v>11481</v>
          </cell>
          <cell r="J59">
            <v>8089.6</v>
          </cell>
          <cell r="K59">
            <v>5822.8</v>
          </cell>
          <cell r="L59">
            <v>8100.2</v>
          </cell>
          <cell r="M59">
            <v>12999</v>
          </cell>
          <cell r="N59">
            <v>2386</v>
          </cell>
          <cell r="O59">
            <v>3653</v>
          </cell>
          <cell r="P59">
            <v>3844</v>
          </cell>
          <cell r="Q59">
            <v>3116</v>
          </cell>
        </row>
        <row r="60">
          <cell r="A60" t="str">
            <v>0380</v>
          </cell>
          <cell r="B60" t="str">
            <v>Р</v>
          </cell>
          <cell r="C60" t="str">
            <v>1.2.9.2.1.</v>
          </cell>
          <cell r="D60" t="str">
            <v>Матеріали на ремонт господарським способом</v>
          </cell>
          <cell r="E60" t="str">
            <v>0380</v>
          </cell>
          <cell r="F60">
            <v>3482.9</v>
          </cell>
          <cell r="G60">
            <v>7295</v>
          </cell>
          <cell r="I60">
            <v>7295</v>
          </cell>
          <cell r="J60">
            <v>4000</v>
          </cell>
          <cell r="K60">
            <v>2891.2</v>
          </cell>
          <cell r="L60">
            <v>4201.8</v>
          </cell>
          <cell r="M60">
            <v>8224</v>
          </cell>
          <cell r="N60">
            <v>1294</v>
          </cell>
          <cell r="O60">
            <v>2285</v>
          </cell>
          <cell r="P60">
            <v>2611</v>
          </cell>
          <cell r="Q60">
            <v>2034</v>
          </cell>
        </row>
        <row r="61">
          <cell r="A61" t="str">
            <v>0390</v>
          </cell>
          <cell r="B61" t="str">
            <v>З</v>
          </cell>
          <cell r="C61" t="str">
            <v>1.2.9.2.2.</v>
          </cell>
          <cell r="D61" t="str">
            <v>Оплата праці працівників та інші виплати, які відносяться до ФОП</v>
          </cell>
          <cell r="E61" t="str">
            <v>0390</v>
          </cell>
          <cell r="F61">
            <v>2343.6</v>
          </cell>
          <cell r="G61">
            <v>3056</v>
          </cell>
          <cell r="I61">
            <v>3056</v>
          </cell>
          <cell r="J61">
            <v>2986</v>
          </cell>
          <cell r="K61">
            <v>2140.5</v>
          </cell>
          <cell r="L61">
            <v>2846.4</v>
          </cell>
          <cell r="M61">
            <v>3486</v>
          </cell>
          <cell r="N61">
            <v>797</v>
          </cell>
          <cell r="O61">
            <v>999</v>
          </cell>
          <cell r="P61">
            <v>900</v>
          </cell>
          <cell r="Q61">
            <v>790</v>
          </cell>
        </row>
        <row r="62">
          <cell r="A62" t="str">
            <v>0391</v>
          </cell>
          <cell r="B62" t="str">
            <v>Е</v>
          </cell>
          <cell r="C62" t="str">
            <v>1.2.9.2.3.</v>
          </cell>
          <cell r="D62" t="str">
            <v xml:space="preserve">Інші виплати </v>
          </cell>
          <cell r="E62" t="str">
            <v>0391</v>
          </cell>
          <cell r="F62">
            <v>0</v>
          </cell>
          <cell r="G62">
            <v>0</v>
          </cell>
          <cell r="I62">
            <v>0</v>
          </cell>
          <cell r="K62">
            <v>0</v>
          </cell>
          <cell r="L62">
            <v>0</v>
          </cell>
          <cell r="M62">
            <v>0</v>
          </cell>
          <cell r="N62">
            <v>0</v>
          </cell>
          <cell r="O62">
            <v>0</v>
          </cell>
          <cell r="P62">
            <v>0</v>
          </cell>
          <cell r="Q62">
            <v>0</v>
          </cell>
        </row>
        <row r="63">
          <cell r="A63" t="str">
            <v>0400</v>
          </cell>
          <cell r="B63" t="str">
            <v>В</v>
          </cell>
          <cell r="C63" t="str">
            <v>1.2.9.2.4.</v>
          </cell>
          <cell r="D63" t="str">
            <v>Відрахування на соціальні заходи</v>
          </cell>
          <cell r="E63" t="str">
            <v>0400</v>
          </cell>
          <cell r="F63">
            <v>889.6</v>
          </cell>
          <cell r="G63">
            <v>1129.5</v>
          </cell>
          <cell r="I63">
            <v>1130</v>
          </cell>
          <cell r="J63">
            <v>1103.5999999999999</v>
          </cell>
          <cell r="K63">
            <v>791.1</v>
          </cell>
          <cell r="L63">
            <v>1052</v>
          </cell>
          <cell r="M63">
            <v>1289</v>
          </cell>
          <cell r="N63">
            <v>295</v>
          </cell>
          <cell r="O63">
            <v>369</v>
          </cell>
          <cell r="P63">
            <v>333</v>
          </cell>
          <cell r="Q63">
            <v>292</v>
          </cell>
        </row>
        <row r="64">
          <cell r="A64" t="str">
            <v>0401</v>
          </cell>
          <cell r="B64" t="str">
            <v>Е</v>
          </cell>
          <cell r="C64" t="str">
            <v>1.2.9.2.5.</v>
          </cell>
          <cell r="D64" t="str">
            <v>Оплата 5-ти днів тимчасової  непрацездатності</v>
          </cell>
          <cell r="E64" t="str">
            <v>0401</v>
          </cell>
          <cell r="F64">
            <v>0</v>
          </cell>
          <cell r="G64">
            <v>0</v>
          </cell>
          <cell r="I64">
            <v>0</v>
          </cell>
          <cell r="K64">
            <v>0</v>
          </cell>
          <cell r="L64">
            <v>0</v>
          </cell>
          <cell r="M64">
            <v>0</v>
          </cell>
          <cell r="N64">
            <v>0</v>
          </cell>
          <cell r="O64">
            <v>0</v>
          </cell>
          <cell r="P64">
            <v>0</v>
          </cell>
          <cell r="Q64">
            <v>0</v>
          </cell>
        </row>
        <row r="65">
          <cell r="A65" t="str">
            <v>0404</v>
          </cell>
          <cell r="B65" t="str">
            <v>З</v>
          </cell>
          <cell r="C65" t="str">
            <v>1.2.9.2.6.</v>
          </cell>
          <cell r="D65" t="str">
            <v>Зебезпечення оплати відпусток</v>
          </cell>
          <cell r="E65" t="str">
            <v>0404</v>
          </cell>
          <cell r="F65">
            <v>0</v>
          </cell>
          <cell r="G65">
            <v>0</v>
          </cell>
          <cell r="I65">
            <v>0</v>
          </cell>
          <cell r="K65">
            <v>0</v>
          </cell>
          <cell r="L65">
            <v>0</v>
          </cell>
          <cell r="M65">
            <v>0</v>
          </cell>
          <cell r="N65">
            <v>0</v>
          </cell>
          <cell r="O65">
            <v>0</v>
          </cell>
          <cell r="P65">
            <v>0</v>
          </cell>
          <cell r="Q65">
            <v>0</v>
          </cell>
        </row>
        <row r="66">
          <cell r="A66" t="str">
            <v>0405</v>
          </cell>
          <cell r="B66" t="str">
            <v>В</v>
          </cell>
          <cell r="C66" t="str">
            <v>1.2.9.2.7.</v>
          </cell>
          <cell r="D66" t="str">
            <v>Забезпечення обов'язкових відрахувань на оплату відпусток</v>
          </cell>
          <cell r="E66" t="str">
            <v>0405</v>
          </cell>
          <cell r="F66">
            <v>0</v>
          </cell>
          <cell r="G66">
            <v>0</v>
          </cell>
          <cell r="I66">
            <v>0</v>
          </cell>
          <cell r="K66">
            <v>0</v>
          </cell>
          <cell r="L66">
            <v>0</v>
          </cell>
          <cell r="M66">
            <v>0</v>
          </cell>
          <cell r="N66">
            <v>0</v>
          </cell>
          <cell r="O66">
            <v>0</v>
          </cell>
          <cell r="P66">
            <v>0</v>
          </cell>
          <cell r="Q66">
            <v>0</v>
          </cell>
        </row>
        <row r="67">
          <cell r="A67" t="str">
            <v>0410</v>
          </cell>
          <cell r="B67" t="str">
            <v>Е</v>
          </cell>
          <cell r="C67" t="str">
            <v>1.2.10.</v>
          </cell>
          <cell r="D67" t="str">
            <v xml:space="preserve">Експлуатація та технічне обслуговування основних засобів та інших необоротних активів </v>
          </cell>
          <cell r="E67" t="str">
            <v>0410</v>
          </cell>
          <cell r="F67">
            <v>121.5</v>
          </cell>
          <cell r="G67">
            <v>225</v>
          </cell>
          <cell r="I67">
            <v>225</v>
          </cell>
          <cell r="J67">
            <v>175</v>
          </cell>
          <cell r="K67">
            <v>89.6</v>
          </cell>
          <cell r="L67">
            <v>129</v>
          </cell>
          <cell r="M67">
            <v>272</v>
          </cell>
          <cell r="N67">
            <v>57</v>
          </cell>
          <cell r="O67">
            <v>72</v>
          </cell>
          <cell r="P67">
            <v>72</v>
          </cell>
          <cell r="Q67">
            <v>71</v>
          </cell>
        </row>
        <row r="68">
          <cell r="A68" t="str">
            <v>0430</v>
          </cell>
          <cell r="B68" t="str">
            <v>О</v>
          </cell>
          <cell r="C68" t="str">
            <v>1.2.11.</v>
          </cell>
          <cell r="D68" t="str">
            <v>Витрати на вдосконалення технології та організації виробництва, в т. ч.</v>
          </cell>
          <cell r="E68" t="str">
            <v>0430</v>
          </cell>
          <cell r="F68">
            <v>756</v>
          </cell>
          <cell r="G68">
            <v>877.5</v>
          </cell>
          <cell r="H68">
            <v>2.2999999999999998</v>
          </cell>
          <cell r="I68">
            <v>871.2</v>
          </cell>
          <cell r="J68">
            <v>844.7</v>
          </cell>
          <cell r="K68">
            <v>534</v>
          </cell>
          <cell r="L68">
            <v>721.5</v>
          </cell>
          <cell r="M68">
            <v>1049.2</v>
          </cell>
          <cell r="N68">
            <v>146.80000000000001</v>
          </cell>
          <cell r="O68">
            <v>312.7</v>
          </cell>
          <cell r="P68">
            <v>305</v>
          </cell>
          <cell r="Q68">
            <v>284.7</v>
          </cell>
        </row>
        <row r="69">
          <cell r="A69" t="str">
            <v>0440</v>
          </cell>
          <cell r="B69" t="str">
            <v>З</v>
          </cell>
          <cell r="C69" t="str">
            <v>1.2.11.1.</v>
          </cell>
          <cell r="D69" t="str">
            <v>Оплата праці працівників та інші виплати, які відносяться до ФОП</v>
          </cell>
          <cell r="E69" t="str">
            <v>0440</v>
          </cell>
          <cell r="F69">
            <v>88.3</v>
          </cell>
          <cell r="G69">
            <v>104.6</v>
          </cell>
          <cell r="H69">
            <v>0.3</v>
          </cell>
          <cell r="I69">
            <v>102.3</v>
          </cell>
          <cell r="J69">
            <v>97</v>
          </cell>
          <cell r="K69">
            <v>73</v>
          </cell>
          <cell r="L69">
            <v>101.3</v>
          </cell>
          <cell r="M69">
            <v>143.1</v>
          </cell>
          <cell r="N69">
            <v>37.5</v>
          </cell>
          <cell r="O69">
            <v>38.9</v>
          </cell>
          <cell r="P69">
            <v>30.6</v>
          </cell>
          <cell r="Q69">
            <v>36.1</v>
          </cell>
        </row>
        <row r="70">
          <cell r="A70" t="str">
            <v>0441</v>
          </cell>
          <cell r="B70" t="str">
            <v>Е</v>
          </cell>
          <cell r="C70" t="str">
            <v>1.2.11.2.</v>
          </cell>
          <cell r="D70" t="str">
            <v xml:space="preserve">Інші виплати </v>
          </cell>
          <cell r="E70" t="str">
            <v>0441</v>
          </cell>
          <cell r="F70">
            <v>1.8</v>
          </cell>
          <cell r="G70">
            <v>6.9</v>
          </cell>
          <cell r="I70">
            <v>1</v>
          </cell>
          <cell r="J70">
            <v>1</v>
          </cell>
          <cell r="K70">
            <v>0</v>
          </cell>
          <cell r="L70">
            <v>1.2</v>
          </cell>
          <cell r="M70">
            <v>2</v>
          </cell>
          <cell r="N70">
            <v>0</v>
          </cell>
          <cell r="O70">
            <v>1</v>
          </cell>
          <cell r="P70">
            <v>0</v>
          </cell>
          <cell r="Q70">
            <v>1</v>
          </cell>
        </row>
        <row r="71">
          <cell r="A71" t="str">
            <v>0450</v>
          </cell>
          <cell r="B71" t="str">
            <v>В</v>
          </cell>
          <cell r="C71" t="str">
            <v>1.2.11.3.</v>
          </cell>
          <cell r="D71" t="str">
            <v>Відрахування на соціальні заходи</v>
          </cell>
          <cell r="E71" t="str">
            <v>0450</v>
          </cell>
          <cell r="F71">
            <v>34</v>
          </cell>
          <cell r="G71">
            <v>39.200000000000003</v>
          </cell>
          <cell r="I71">
            <v>41.1</v>
          </cell>
          <cell r="J71">
            <v>35.9</v>
          </cell>
          <cell r="K71">
            <v>26.4</v>
          </cell>
          <cell r="L71">
            <v>36.700000000000003</v>
          </cell>
          <cell r="M71">
            <v>54.7</v>
          </cell>
          <cell r="N71">
            <v>14.6</v>
          </cell>
          <cell r="O71">
            <v>14.8</v>
          </cell>
          <cell r="P71">
            <v>11.6</v>
          </cell>
          <cell r="Q71">
            <v>13.7</v>
          </cell>
        </row>
        <row r="72">
          <cell r="A72" t="str">
            <v>0451</v>
          </cell>
          <cell r="B72" t="str">
            <v>Е</v>
          </cell>
          <cell r="C72" t="str">
            <v>1.2.11.4.</v>
          </cell>
          <cell r="D72" t="str">
            <v>Оплата 5-ти днів тимчасової  непрацездатності</v>
          </cell>
          <cell r="E72" t="str">
            <v>0451</v>
          </cell>
          <cell r="F72">
            <v>0.6</v>
          </cell>
          <cell r="G72">
            <v>18</v>
          </cell>
          <cell r="I72">
            <v>18</v>
          </cell>
          <cell r="J72">
            <v>2</v>
          </cell>
          <cell r="K72">
            <v>1.3</v>
          </cell>
          <cell r="L72">
            <v>1.6</v>
          </cell>
          <cell r="M72">
            <v>2</v>
          </cell>
          <cell r="N72">
            <v>1</v>
          </cell>
          <cell r="O72">
            <v>0</v>
          </cell>
          <cell r="P72">
            <v>0</v>
          </cell>
          <cell r="Q72">
            <v>1</v>
          </cell>
        </row>
        <row r="73">
          <cell r="A73" t="str">
            <v>0454</v>
          </cell>
          <cell r="B73" t="str">
            <v>З</v>
          </cell>
          <cell r="C73" t="str">
            <v>1.2.11.5.</v>
          </cell>
          <cell r="D73" t="str">
            <v>Забезпечення оплати відпусток</v>
          </cell>
          <cell r="E73" t="str">
            <v>0454</v>
          </cell>
          <cell r="F73">
            <v>9.5</v>
          </cell>
          <cell r="G73">
            <v>7.9</v>
          </cell>
          <cell r="I73">
            <v>7.4</v>
          </cell>
          <cell r="J73">
            <v>7.4</v>
          </cell>
          <cell r="K73">
            <v>5.0999999999999996</v>
          </cell>
          <cell r="L73">
            <v>7.1</v>
          </cell>
          <cell r="M73">
            <v>19.899999999999999</v>
          </cell>
          <cell r="N73">
            <v>2.7</v>
          </cell>
          <cell r="O73">
            <v>2.9</v>
          </cell>
          <cell r="P73">
            <v>6.4</v>
          </cell>
          <cell r="Q73">
            <v>7.9</v>
          </cell>
        </row>
        <row r="74">
          <cell r="A74" t="str">
            <v>0455</v>
          </cell>
          <cell r="B74" t="str">
            <v>В</v>
          </cell>
          <cell r="C74" t="str">
            <v>1.2.11.6.</v>
          </cell>
          <cell r="D74" t="str">
            <v>Забезпечення обов'язкових відрахувань на оплату відпусток</v>
          </cell>
          <cell r="E74" t="str">
            <v>0455</v>
          </cell>
          <cell r="F74">
            <v>4.0999999999999996</v>
          </cell>
          <cell r="G74">
            <v>2.9</v>
          </cell>
          <cell r="H74">
            <v>2</v>
          </cell>
          <cell r="I74">
            <v>3.4</v>
          </cell>
          <cell r="J74">
            <v>3.4</v>
          </cell>
          <cell r="K74">
            <v>2.6</v>
          </cell>
          <cell r="L74">
            <v>3.6</v>
          </cell>
          <cell r="M74">
            <v>7.5</v>
          </cell>
          <cell r="N74">
            <v>1</v>
          </cell>
          <cell r="O74">
            <v>1.1000000000000001</v>
          </cell>
          <cell r="P74">
            <v>2.4</v>
          </cell>
          <cell r="Q74">
            <v>3</v>
          </cell>
        </row>
        <row r="75">
          <cell r="A75" t="str">
            <v>0431</v>
          </cell>
          <cell r="B75" t="str">
            <v>Е</v>
          </cell>
          <cell r="C75" t="str">
            <v>1.2.11.7.</v>
          </cell>
          <cell r="D75" t="str">
            <v>Інші витрати на вдосконалення технології та організації виробництва</v>
          </cell>
          <cell r="E75" t="str">
            <v>0431</v>
          </cell>
          <cell r="F75">
            <v>617.70000000000005</v>
          </cell>
          <cell r="G75">
            <v>698</v>
          </cell>
          <cell r="I75">
            <v>698</v>
          </cell>
          <cell r="J75">
            <v>698</v>
          </cell>
          <cell r="K75">
            <v>425.6</v>
          </cell>
          <cell r="L75">
            <v>570</v>
          </cell>
          <cell r="M75">
            <v>820</v>
          </cell>
          <cell r="N75">
            <v>90</v>
          </cell>
          <cell r="O75">
            <v>254</v>
          </cell>
          <cell r="P75">
            <v>254</v>
          </cell>
          <cell r="Q75">
            <v>222</v>
          </cell>
        </row>
        <row r="76">
          <cell r="A76" t="str">
            <v xml:space="preserve"> 0470</v>
          </cell>
          <cell r="B76" t="str">
            <v>О</v>
          </cell>
          <cell r="C76" t="str">
            <v>1.2.12.</v>
          </cell>
          <cell r="D76" t="str">
            <v>Витрати на обслуговування виробничого процесу, в т.ч.</v>
          </cell>
          <cell r="E76" t="str">
            <v xml:space="preserve"> 0470</v>
          </cell>
          <cell r="F76">
            <v>4381.3999999999996</v>
          </cell>
          <cell r="G76">
            <v>4487</v>
          </cell>
          <cell r="H76">
            <v>470.1</v>
          </cell>
          <cell r="I76">
            <v>5095.6000000000004</v>
          </cell>
          <cell r="J76">
            <v>5247.5</v>
          </cell>
          <cell r="K76">
            <v>3469.9</v>
          </cell>
          <cell r="L76">
            <v>4968.2</v>
          </cell>
          <cell r="M76">
            <v>7988.4</v>
          </cell>
          <cell r="N76">
            <v>1564.3</v>
          </cell>
          <cell r="O76">
            <v>2057.1</v>
          </cell>
          <cell r="P76">
            <v>2061.9</v>
          </cell>
          <cell r="Q76">
            <v>2305.1</v>
          </cell>
        </row>
        <row r="77">
          <cell r="A77" t="str">
            <v>0480</v>
          </cell>
          <cell r="B77" t="str">
            <v>З</v>
          </cell>
          <cell r="C77" t="str">
            <v>1.2.12.1.</v>
          </cell>
          <cell r="D77" t="str">
            <v>Оплата праці працівників та інші виплати, які відносяться до ФОП</v>
          </cell>
          <cell r="E77" t="str">
            <v>0480</v>
          </cell>
          <cell r="F77">
            <v>2884.7</v>
          </cell>
          <cell r="G77">
            <v>2901.6</v>
          </cell>
          <cell r="H77">
            <v>307.60000000000002</v>
          </cell>
          <cell r="I77">
            <v>3362.6</v>
          </cell>
          <cell r="J77">
            <v>3334.1</v>
          </cell>
          <cell r="K77">
            <v>2285</v>
          </cell>
          <cell r="L77">
            <v>3216.3</v>
          </cell>
          <cell r="M77">
            <v>5312.9</v>
          </cell>
          <cell r="N77">
            <v>1038.5999999999999</v>
          </cell>
          <cell r="O77">
            <v>1368.6</v>
          </cell>
          <cell r="P77">
            <v>1374.2</v>
          </cell>
          <cell r="Q77">
            <v>1531.5</v>
          </cell>
        </row>
        <row r="78">
          <cell r="A78" t="str">
            <v>0481</v>
          </cell>
          <cell r="B78" t="str">
            <v>Е</v>
          </cell>
          <cell r="C78" t="str">
            <v>1.2.12.2.</v>
          </cell>
          <cell r="D78" t="str">
            <v xml:space="preserve">Інші виплати </v>
          </cell>
          <cell r="E78" t="str">
            <v>0481</v>
          </cell>
          <cell r="F78">
            <v>31.3</v>
          </cell>
          <cell r="G78">
            <v>84.8</v>
          </cell>
          <cell r="I78">
            <v>29.5</v>
          </cell>
          <cell r="J78">
            <v>27.9</v>
          </cell>
          <cell r="K78">
            <v>23.5</v>
          </cell>
          <cell r="L78">
            <v>28.3</v>
          </cell>
          <cell r="M78">
            <v>10</v>
          </cell>
          <cell r="N78">
            <v>3.5</v>
          </cell>
          <cell r="O78">
            <v>2.5</v>
          </cell>
          <cell r="P78">
            <v>2</v>
          </cell>
          <cell r="Q78">
            <v>2</v>
          </cell>
        </row>
        <row r="79">
          <cell r="A79" t="str">
            <v>0490</v>
          </cell>
          <cell r="B79" t="str">
            <v>В</v>
          </cell>
          <cell r="C79" t="str">
            <v>1.2.12.3.</v>
          </cell>
          <cell r="D79" t="str">
            <v>Відрахування на соціальні заходи</v>
          </cell>
          <cell r="E79" t="str">
            <v>0490</v>
          </cell>
          <cell r="F79">
            <v>1118.0999999999999</v>
          </cell>
          <cell r="G79">
            <v>1112.8</v>
          </cell>
          <cell r="H79">
            <v>122</v>
          </cell>
          <cell r="I79">
            <v>1273.5999999999999</v>
          </cell>
          <cell r="J79">
            <v>1261.8</v>
          </cell>
          <cell r="K79">
            <v>864.2</v>
          </cell>
          <cell r="L79">
            <v>1217.9000000000001</v>
          </cell>
          <cell r="M79">
            <v>2024.6</v>
          </cell>
          <cell r="N79">
            <v>400.3</v>
          </cell>
          <cell r="O79">
            <v>520.1</v>
          </cell>
          <cell r="P79">
            <v>522.20000000000005</v>
          </cell>
          <cell r="Q79">
            <v>582</v>
          </cell>
        </row>
        <row r="80">
          <cell r="A80" t="str">
            <v>0491</v>
          </cell>
          <cell r="B80" t="str">
            <v>Е</v>
          </cell>
          <cell r="C80" t="str">
            <v>1.2.12.4.</v>
          </cell>
          <cell r="D80" t="str">
            <v>Оплата 5-ти днів тимчасової  непрацездатності</v>
          </cell>
          <cell r="E80" t="str">
            <v>0491</v>
          </cell>
          <cell r="F80">
            <v>51.2</v>
          </cell>
          <cell r="G80">
            <v>47.7</v>
          </cell>
          <cell r="I80">
            <v>47.7</v>
          </cell>
          <cell r="J80">
            <v>60</v>
          </cell>
          <cell r="K80">
            <v>43.1</v>
          </cell>
          <cell r="L80">
            <v>63.6</v>
          </cell>
          <cell r="M80">
            <v>87</v>
          </cell>
          <cell r="N80">
            <v>18</v>
          </cell>
          <cell r="O80">
            <v>20</v>
          </cell>
          <cell r="P80">
            <v>20</v>
          </cell>
          <cell r="Q80">
            <v>29</v>
          </cell>
        </row>
        <row r="81">
          <cell r="A81" t="str">
            <v>0494</v>
          </cell>
          <cell r="B81" t="str">
            <v>З</v>
          </cell>
          <cell r="C81" t="str">
            <v>1.2.12.5.</v>
          </cell>
          <cell r="D81" t="str">
            <v>Забезпечення оплати відпусток</v>
          </cell>
          <cell r="E81" t="str">
            <v>0494</v>
          </cell>
          <cell r="F81">
            <v>209.4</v>
          </cell>
          <cell r="G81">
            <v>218.4</v>
          </cell>
          <cell r="H81">
            <v>23.1</v>
          </cell>
          <cell r="I81">
            <v>248.9</v>
          </cell>
          <cell r="J81">
            <v>271</v>
          </cell>
          <cell r="K81">
            <v>163.6</v>
          </cell>
          <cell r="L81">
            <v>236.3</v>
          </cell>
          <cell r="M81">
            <v>391.1</v>
          </cell>
          <cell r="N81">
            <v>74.400000000000006</v>
          </cell>
          <cell r="O81">
            <v>101.4</v>
          </cell>
          <cell r="P81">
            <v>101.8</v>
          </cell>
          <cell r="Q81">
            <v>113.5</v>
          </cell>
        </row>
        <row r="82">
          <cell r="A82" t="str">
            <v>0495</v>
          </cell>
          <cell r="B82" t="str">
            <v>В</v>
          </cell>
          <cell r="C82" t="str">
            <v>1.2.12.6.</v>
          </cell>
          <cell r="D82" t="str">
            <v>Забезпечення обов'язкових відрахувань на оплату відпусток</v>
          </cell>
          <cell r="E82" t="str">
            <v>0495</v>
          </cell>
          <cell r="F82">
            <v>75.7</v>
          </cell>
          <cell r="G82">
            <v>80.7</v>
          </cell>
          <cell r="H82">
            <v>17.399999999999999</v>
          </cell>
          <cell r="I82">
            <v>92.3</v>
          </cell>
          <cell r="J82">
            <v>99.7</v>
          </cell>
          <cell r="K82">
            <v>60.1</v>
          </cell>
          <cell r="L82">
            <v>86.7</v>
          </cell>
          <cell r="M82">
            <v>147.80000000000001</v>
          </cell>
          <cell r="N82">
            <v>27.5</v>
          </cell>
          <cell r="O82">
            <v>38.5</v>
          </cell>
          <cell r="P82">
            <v>38.700000000000003</v>
          </cell>
          <cell r="Q82">
            <v>43.1</v>
          </cell>
        </row>
        <row r="83">
          <cell r="A83" t="str">
            <v>0471</v>
          </cell>
          <cell r="B83" t="str">
            <v>Е</v>
          </cell>
          <cell r="C83" t="str">
            <v>1.2.12.7.</v>
          </cell>
          <cell r="D83" t="str">
            <v>Пуско налагоджувальні роботи</v>
          </cell>
          <cell r="E83" t="str">
            <v>0471</v>
          </cell>
          <cell r="F83">
            <v>0</v>
          </cell>
          <cell r="G83">
            <v>0</v>
          </cell>
          <cell r="I83">
            <v>0</v>
          </cell>
          <cell r="K83">
            <v>0</v>
          </cell>
          <cell r="L83">
            <v>0</v>
          </cell>
          <cell r="M83">
            <v>0</v>
          </cell>
          <cell r="N83">
            <v>0</v>
          </cell>
          <cell r="O83">
            <v>0</v>
          </cell>
          <cell r="P83">
            <v>0</v>
          </cell>
          <cell r="Q83">
            <v>0</v>
          </cell>
        </row>
        <row r="84">
          <cell r="A84" t="str">
            <v>0472</v>
          </cell>
          <cell r="B84" t="str">
            <v>Е</v>
          </cell>
          <cell r="C84" t="str">
            <v>1.2.12.8.</v>
          </cell>
          <cell r="D84" t="str">
            <v>Проведення випробувань, повірок</v>
          </cell>
          <cell r="E84" t="str">
            <v>0472</v>
          </cell>
          <cell r="F84">
            <v>11</v>
          </cell>
          <cell r="G84">
            <v>41</v>
          </cell>
          <cell r="I84">
            <v>41</v>
          </cell>
          <cell r="J84">
            <v>41</v>
          </cell>
          <cell r="K84">
            <v>28.8</v>
          </cell>
          <cell r="L84">
            <v>29.3</v>
          </cell>
          <cell r="M84">
            <v>11</v>
          </cell>
          <cell r="N84">
            <v>2</v>
          </cell>
          <cell r="O84">
            <v>2</v>
          </cell>
          <cell r="P84">
            <v>3</v>
          </cell>
          <cell r="Q84">
            <v>4</v>
          </cell>
        </row>
        <row r="85">
          <cell r="A85" t="str">
            <v>0473</v>
          </cell>
          <cell r="B85" t="str">
            <v>Е</v>
          </cell>
          <cell r="C85" t="str">
            <v>1.2.12.9.</v>
          </cell>
          <cell r="D85" t="str">
            <v>Інші  витрати на обслуговування виробничого процесу</v>
          </cell>
          <cell r="E85" t="str">
            <v>0473</v>
          </cell>
          <cell r="F85">
            <v>0</v>
          </cell>
          <cell r="G85">
            <v>0</v>
          </cell>
          <cell r="I85">
            <v>0</v>
          </cell>
          <cell r="J85">
            <v>152</v>
          </cell>
          <cell r="K85">
            <v>1.6</v>
          </cell>
          <cell r="L85">
            <v>89.8</v>
          </cell>
          <cell r="M85">
            <v>4</v>
          </cell>
          <cell r="N85">
            <v>0</v>
          </cell>
          <cell r="O85">
            <v>4</v>
          </cell>
        </row>
        <row r="86">
          <cell r="A86" t="str">
            <v>0510</v>
          </cell>
          <cell r="B86" t="str">
            <v>Е</v>
          </cell>
          <cell r="C86" t="str">
            <v>1.2.13.</v>
          </cell>
          <cell r="D86" t="str">
            <v>Технологічний контроль за виробничими процесами</v>
          </cell>
          <cell r="E86" t="str">
            <v>0510</v>
          </cell>
          <cell r="F86">
            <v>0</v>
          </cell>
          <cell r="G86">
            <v>0</v>
          </cell>
          <cell r="I86">
            <v>0</v>
          </cell>
          <cell r="K86">
            <v>0</v>
          </cell>
          <cell r="L86">
            <v>0</v>
          </cell>
          <cell r="M86">
            <v>0</v>
          </cell>
          <cell r="N86">
            <v>0</v>
          </cell>
          <cell r="O86">
            <v>0</v>
          </cell>
          <cell r="P86">
            <v>0</v>
          </cell>
          <cell r="Q86">
            <v>0</v>
          </cell>
        </row>
        <row r="87">
          <cell r="A87" t="str">
            <v>0520</v>
          </cell>
          <cell r="B87" t="str">
            <v>О</v>
          </cell>
          <cell r="C87" t="str">
            <v>1.2.14.</v>
          </cell>
          <cell r="D87" t="str">
            <v>Витрати на охорону праці, техніку безпеки та екологічні витрати, в т. ч.</v>
          </cell>
          <cell r="E87" t="str">
            <v>0520</v>
          </cell>
          <cell r="F87">
            <v>527.4</v>
          </cell>
          <cell r="G87">
            <v>927.9</v>
          </cell>
          <cell r="H87">
            <v>1.5</v>
          </cell>
          <cell r="I87">
            <v>919.7</v>
          </cell>
          <cell r="J87">
            <v>733.9</v>
          </cell>
          <cell r="K87">
            <v>427.5</v>
          </cell>
          <cell r="L87">
            <v>603.29999999999995</v>
          </cell>
          <cell r="M87">
            <v>841.8</v>
          </cell>
          <cell r="N87">
            <v>192.7</v>
          </cell>
          <cell r="O87">
            <v>191</v>
          </cell>
          <cell r="P87">
            <v>250.3</v>
          </cell>
          <cell r="Q87">
            <v>207.8</v>
          </cell>
        </row>
        <row r="88">
          <cell r="A88" t="str">
            <v>0530</v>
          </cell>
          <cell r="B88" t="str">
            <v>З</v>
          </cell>
          <cell r="C88" t="str">
            <v>1.2.14.1.</v>
          </cell>
          <cell r="D88" t="str">
            <v>Оплата праці працівників та інші виплати, які відносяться  до ФОП</v>
          </cell>
          <cell r="E88" t="str">
            <v>0530</v>
          </cell>
          <cell r="F88">
            <v>174.2</v>
          </cell>
          <cell r="G88">
            <v>229.7</v>
          </cell>
          <cell r="H88">
            <v>1.4</v>
          </cell>
          <cell r="I88">
            <v>222</v>
          </cell>
          <cell r="J88">
            <v>220.1</v>
          </cell>
          <cell r="K88">
            <v>157.1</v>
          </cell>
          <cell r="L88">
            <v>212.5</v>
          </cell>
          <cell r="M88">
            <v>242.1</v>
          </cell>
          <cell r="N88">
            <v>61.3</v>
          </cell>
          <cell r="O88">
            <v>63.5</v>
          </cell>
          <cell r="P88">
            <v>52.1</v>
          </cell>
          <cell r="Q88">
            <v>65.2</v>
          </cell>
        </row>
        <row r="89">
          <cell r="A89" t="str">
            <v>0531</v>
          </cell>
          <cell r="B89" t="str">
            <v>Е</v>
          </cell>
          <cell r="C89" t="str">
            <v>1.2.14.2.</v>
          </cell>
          <cell r="D89" t="str">
            <v xml:space="preserve">Інші виплати </v>
          </cell>
          <cell r="E89" t="str">
            <v>0531</v>
          </cell>
          <cell r="F89">
            <v>1.5</v>
          </cell>
          <cell r="G89">
            <v>7.3</v>
          </cell>
          <cell r="I89">
            <v>9.5</v>
          </cell>
          <cell r="J89">
            <v>7.2</v>
          </cell>
          <cell r="K89">
            <v>5</v>
          </cell>
          <cell r="L89">
            <v>6.2</v>
          </cell>
          <cell r="M89">
            <v>2</v>
          </cell>
          <cell r="N89">
            <v>0</v>
          </cell>
          <cell r="O89">
            <v>1</v>
          </cell>
          <cell r="P89">
            <v>0</v>
          </cell>
          <cell r="Q89">
            <v>1</v>
          </cell>
        </row>
        <row r="90">
          <cell r="A90" t="str">
            <v>0540</v>
          </cell>
          <cell r="B90" t="str">
            <v>В</v>
          </cell>
          <cell r="C90" t="str">
            <v>1.2.14.3.</v>
          </cell>
          <cell r="D90" t="str">
            <v>Відрахування на соціальні заходи</v>
          </cell>
          <cell r="E90" t="str">
            <v>0540</v>
          </cell>
          <cell r="F90">
            <v>67.599999999999994</v>
          </cell>
          <cell r="G90">
            <v>85.9</v>
          </cell>
          <cell r="I90">
            <v>84.4</v>
          </cell>
          <cell r="J90">
            <v>83.6</v>
          </cell>
          <cell r="K90">
            <v>58.3</v>
          </cell>
          <cell r="L90">
            <v>78.5</v>
          </cell>
          <cell r="M90">
            <v>92.1</v>
          </cell>
          <cell r="N90">
            <v>23.5</v>
          </cell>
          <cell r="O90">
            <v>24</v>
          </cell>
          <cell r="P90">
            <v>19.8</v>
          </cell>
          <cell r="Q90">
            <v>24.8</v>
          </cell>
        </row>
        <row r="91">
          <cell r="A91" t="str">
            <v>0541</v>
          </cell>
          <cell r="B91" t="str">
            <v>Е</v>
          </cell>
          <cell r="C91" t="str">
            <v>1.2.14.4.</v>
          </cell>
          <cell r="D91" t="str">
            <v>Оплата 5-ти днів тимчасової  непрацездатності</v>
          </cell>
          <cell r="E91" t="str">
            <v>0541</v>
          </cell>
          <cell r="F91">
            <v>3.1</v>
          </cell>
          <cell r="G91">
            <v>12.3</v>
          </cell>
          <cell r="I91">
            <v>12.3</v>
          </cell>
          <cell r="J91">
            <v>2</v>
          </cell>
          <cell r="K91">
            <v>1.5</v>
          </cell>
          <cell r="L91">
            <v>2.2999999999999998</v>
          </cell>
          <cell r="M91">
            <v>2</v>
          </cell>
          <cell r="N91">
            <v>1</v>
          </cell>
          <cell r="O91">
            <v>0</v>
          </cell>
          <cell r="P91">
            <v>0</v>
          </cell>
          <cell r="Q91">
            <v>1</v>
          </cell>
        </row>
        <row r="92">
          <cell r="A92" t="str">
            <v>0544</v>
          </cell>
          <cell r="B92" t="str">
            <v>З</v>
          </cell>
          <cell r="C92" t="str">
            <v>1.2.14.5.</v>
          </cell>
          <cell r="D92" t="str">
            <v>Забезпечення оплати відпусток</v>
          </cell>
          <cell r="E92" t="str">
            <v>0544</v>
          </cell>
          <cell r="F92">
            <v>18.7</v>
          </cell>
          <cell r="G92">
            <v>17.3</v>
          </cell>
          <cell r="H92">
            <v>0.1</v>
          </cell>
          <cell r="I92">
            <v>16.399999999999999</v>
          </cell>
          <cell r="J92">
            <v>17.399999999999999</v>
          </cell>
          <cell r="K92">
            <v>11.1</v>
          </cell>
          <cell r="L92">
            <v>15.2</v>
          </cell>
          <cell r="M92">
            <v>17.899999999999999</v>
          </cell>
          <cell r="N92">
            <v>4.5</v>
          </cell>
          <cell r="O92">
            <v>4.7</v>
          </cell>
          <cell r="P92">
            <v>3.9</v>
          </cell>
          <cell r="Q92">
            <v>4.8</v>
          </cell>
        </row>
        <row r="93">
          <cell r="A93" t="str">
            <v>0545</v>
          </cell>
          <cell r="B93" t="str">
            <v>В</v>
          </cell>
          <cell r="C93" t="str">
            <v>1.2.14.6.</v>
          </cell>
          <cell r="D93" t="str">
            <v>Забезпечення обов'язкових відрахувань на оплату відпусток</v>
          </cell>
          <cell r="E93" t="str">
            <v>0545</v>
          </cell>
          <cell r="F93">
            <v>7.1</v>
          </cell>
          <cell r="G93">
            <v>6.4</v>
          </cell>
          <cell r="I93">
            <v>6.1</v>
          </cell>
          <cell r="J93">
            <v>6.2</v>
          </cell>
          <cell r="K93">
            <v>4</v>
          </cell>
          <cell r="L93">
            <v>5.5</v>
          </cell>
          <cell r="M93">
            <v>6.7</v>
          </cell>
          <cell r="N93">
            <v>1.6</v>
          </cell>
          <cell r="O93">
            <v>1.8</v>
          </cell>
          <cell r="P93">
            <v>1.5</v>
          </cell>
          <cell r="Q93">
            <v>1.8</v>
          </cell>
        </row>
        <row r="94">
          <cell r="A94" t="str">
            <v>0511</v>
          </cell>
          <cell r="B94" t="str">
            <v>Е</v>
          </cell>
          <cell r="C94" t="str">
            <v>1.2.14.7.</v>
          </cell>
          <cell r="D94" t="str">
            <v>Спецодяг</v>
          </cell>
          <cell r="E94" t="str">
            <v>0511</v>
          </cell>
          <cell r="F94">
            <v>93.3</v>
          </cell>
          <cell r="G94">
            <v>150</v>
          </cell>
          <cell r="I94">
            <v>150</v>
          </cell>
          <cell r="J94">
            <v>150</v>
          </cell>
          <cell r="K94">
            <v>90.4</v>
          </cell>
          <cell r="L94">
            <v>138.69999999999999</v>
          </cell>
          <cell r="M94">
            <v>170</v>
          </cell>
          <cell r="N94">
            <v>51</v>
          </cell>
          <cell r="O94">
            <v>39</v>
          </cell>
          <cell r="P94">
            <v>40</v>
          </cell>
          <cell r="Q94">
            <v>40</v>
          </cell>
        </row>
        <row r="95">
          <cell r="A95" t="str">
            <v>0512</v>
          </cell>
          <cell r="B95" t="str">
            <v>Е</v>
          </cell>
          <cell r="C95" t="str">
            <v>1.2.14.8.</v>
          </cell>
          <cell r="D95" t="str">
            <v>Спецхарчування</v>
          </cell>
          <cell r="E95" t="str">
            <v>0512</v>
          </cell>
          <cell r="F95">
            <v>21.9</v>
          </cell>
          <cell r="G95">
            <v>28</v>
          </cell>
          <cell r="I95">
            <v>28</v>
          </cell>
          <cell r="J95">
            <v>28</v>
          </cell>
          <cell r="K95">
            <v>18.899999999999999</v>
          </cell>
          <cell r="L95">
            <v>25</v>
          </cell>
          <cell r="M95">
            <v>42</v>
          </cell>
          <cell r="N95">
            <v>9.1</v>
          </cell>
          <cell r="O95">
            <v>11</v>
          </cell>
          <cell r="P95">
            <v>12</v>
          </cell>
          <cell r="Q95">
            <v>9.9</v>
          </cell>
        </row>
        <row r="96">
          <cell r="A96" t="str">
            <v>0513</v>
          </cell>
          <cell r="B96" t="str">
            <v>Е</v>
          </cell>
          <cell r="C96" t="str">
            <v>1.2.14.9.</v>
          </cell>
          <cell r="D96" t="str">
            <v>Захисні та інші засоби</v>
          </cell>
          <cell r="E96" t="str">
            <v>0513</v>
          </cell>
          <cell r="F96">
            <v>72.099999999999994</v>
          </cell>
          <cell r="G96">
            <v>131</v>
          </cell>
          <cell r="I96">
            <v>131</v>
          </cell>
          <cell r="J96">
            <v>70</v>
          </cell>
          <cell r="K96">
            <v>28</v>
          </cell>
          <cell r="L96">
            <v>36.200000000000003</v>
          </cell>
          <cell r="M96">
            <v>70</v>
          </cell>
          <cell r="N96">
            <v>15.5</v>
          </cell>
          <cell r="O96">
            <v>15</v>
          </cell>
          <cell r="P96">
            <v>20</v>
          </cell>
          <cell r="Q96">
            <v>19.5</v>
          </cell>
        </row>
        <row r="97">
          <cell r="A97" t="str">
            <v>0514</v>
          </cell>
          <cell r="B97" t="str">
            <v>Е</v>
          </cell>
          <cell r="C97" t="str">
            <v>1.2.14.10.</v>
          </cell>
          <cell r="D97" t="str">
            <v>Інші витрати на охорону праці, техніку безпеки</v>
          </cell>
          <cell r="E97" t="str">
            <v>0514</v>
          </cell>
          <cell r="F97">
            <v>36.299999999999997</v>
          </cell>
          <cell r="G97">
            <v>35</v>
          </cell>
          <cell r="I97">
            <v>35</v>
          </cell>
          <cell r="J97">
            <v>49</v>
          </cell>
          <cell r="K97">
            <v>29.1</v>
          </cell>
          <cell r="L97">
            <v>48.9</v>
          </cell>
          <cell r="M97">
            <v>79</v>
          </cell>
          <cell r="N97">
            <v>15</v>
          </cell>
          <cell r="O97">
            <v>15</v>
          </cell>
          <cell r="P97">
            <v>21</v>
          </cell>
          <cell r="Q97">
            <v>28</v>
          </cell>
        </row>
        <row r="98">
          <cell r="A98" t="str">
            <v>0515</v>
          </cell>
          <cell r="B98" t="str">
            <v>Е</v>
          </cell>
          <cell r="C98" t="str">
            <v>1.2.14.11.</v>
          </cell>
          <cell r="D98" t="str">
            <v>Екологічні витрати</v>
          </cell>
          <cell r="E98" t="str">
            <v>0515</v>
          </cell>
          <cell r="F98">
            <v>9.1999999999999993</v>
          </cell>
          <cell r="G98">
            <v>196</v>
          </cell>
          <cell r="I98">
            <v>196</v>
          </cell>
          <cell r="J98">
            <v>72.400000000000006</v>
          </cell>
          <cell r="K98">
            <v>7.4</v>
          </cell>
          <cell r="L98">
            <v>9.5</v>
          </cell>
          <cell r="M98">
            <v>89</v>
          </cell>
          <cell r="N98">
            <v>2.6</v>
          </cell>
          <cell r="O98">
            <v>9</v>
          </cell>
          <cell r="P98">
            <v>73</v>
          </cell>
          <cell r="Q98">
            <v>4.4000000000000004</v>
          </cell>
        </row>
        <row r="99">
          <cell r="A99" t="str">
            <v>0516</v>
          </cell>
          <cell r="B99" t="str">
            <v>Е</v>
          </cell>
          <cell r="C99" t="str">
            <v>1.2.14.12.</v>
          </cell>
          <cell r="D99" t="str">
            <v xml:space="preserve">Санітарно-гігієнічні заходи </v>
          </cell>
          <cell r="E99" t="str">
            <v>0516</v>
          </cell>
          <cell r="F99">
            <v>4</v>
          </cell>
          <cell r="G99">
            <v>10</v>
          </cell>
          <cell r="I99">
            <v>10</v>
          </cell>
          <cell r="J99">
            <v>9</v>
          </cell>
          <cell r="K99">
            <v>5.6</v>
          </cell>
          <cell r="L99">
            <v>9</v>
          </cell>
          <cell r="M99">
            <v>10</v>
          </cell>
          <cell r="N99">
            <v>2.9</v>
          </cell>
          <cell r="O99">
            <v>2</v>
          </cell>
          <cell r="P99">
            <v>2</v>
          </cell>
          <cell r="Q99">
            <v>3.1</v>
          </cell>
        </row>
        <row r="100">
          <cell r="A100" t="str">
            <v>0517</v>
          </cell>
          <cell r="B100" t="str">
            <v>Е</v>
          </cell>
          <cell r="C100" t="str">
            <v>1.2.14.13.</v>
          </cell>
          <cell r="D100" t="str">
            <v>Утримання медпункту</v>
          </cell>
          <cell r="E100" t="str">
            <v>0517</v>
          </cell>
          <cell r="F100">
            <v>18.399999999999999</v>
          </cell>
          <cell r="G100">
            <v>19</v>
          </cell>
          <cell r="I100">
            <v>19</v>
          </cell>
          <cell r="J100">
            <v>19</v>
          </cell>
          <cell r="K100">
            <v>11.1</v>
          </cell>
          <cell r="L100">
            <v>15.8</v>
          </cell>
          <cell r="M100">
            <v>19</v>
          </cell>
          <cell r="N100">
            <v>4.7</v>
          </cell>
          <cell r="O100">
            <v>5</v>
          </cell>
          <cell r="P100">
            <v>5</v>
          </cell>
          <cell r="Q100">
            <v>4.3</v>
          </cell>
        </row>
        <row r="101">
          <cell r="A101" t="str">
            <v>0550</v>
          </cell>
          <cell r="B101" t="str">
            <v>О</v>
          </cell>
          <cell r="C101" t="str">
            <v>1.2.15.</v>
          </cell>
          <cell r="D101" t="str">
            <v>Інші витрати загальновиробничого призначення, в т. ч.</v>
          </cell>
          <cell r="E101" t="str">
            <v>0550</v>
          </cell>
          <cell r="F101">
            <v>1351.9</v>
          </cell>
          <cell r="G101">
            <v>3130.6</v>
          </cell>
          <cell r="H101">
            <v>75.7</v>
          </cell>
          <cell r="I101">
            <v>3206.3</v>
          </cell>
          <cell r="J101">
            <v>2855.7</v>
          </cell>
          <cell r="K101">
            <v>2017.2</v>
          </cell>
          <cell r="L101">
            <v>2706.9</v>
          </cell>
          <cell r="M101">
            <v>2377</v>
          </cell>
          <cell r="N101">
            <v>634</v>
          </cell>
          <cell r="O101">
            <v>594</v>
          </cell>
          <cell r="P101">
            <v>582</v>
          </cell>
          <cell r="Q101">
            <v>567</v>
          </cell>
        </row>
        <row r="102">
          <cell r="A102" t="str">
            <v>0560</v>
          </cell>
          <cell r="B102" t="str">
            <v>Е</v>
          </cell>
          <cell r="C102" t="str">
            <v>1.2.15.1.</v>
          </cell>
          <cell r="D102" t="str">
            <v>Розрахунково-касове обслуговування та інші послуги банків</v>
          </cell>
          <cell r="E102" t="str">
            <v>0560</v>
          </cell>
          <cell r="F102">
            <v>176.2</v>
          </cell>
          <cell r="G102">
            <v>225</v>
          </cell>
          <cell r="I102">
            <v>225</v>
          </cell>
          <cell r="J102">
            <v>225</v>
          </cell>
          <cell r="K102">
            <v>162.30000000000001</v>
          </cell>
          <cell r="L102">
            <v>225.1</v>
          </cell>
          <cell r="M102">
            <v>298</v>
          </cell>
          <cell r="N102">
            <v>67</v>
          </cell>
          <cell r="O102">
            <v>78</v>
          </cell>
          <cell r="P102">
            <v>71</v>
          </cell>
          <cell r="Q102">
            <v>82</v>
          </cell>
        </row>
        <row r="103">
          <cell r="A103" t="str">
            <v>0570</v>
          </cell>
          <cell r="B103" t="str">
            <v>Е</v>
          </cell>
          <cell r="C103" t="str">
            <v>1.2.15.2.</v>
          </cell>
          <cell r="D103" t="str">
            <v>Витрати на зв'язок (поштові, телеграфні, телефонні, факс тощо)</v>
          </cell>
          <cell r="E103" t="str">
            <v>0570</v>
          </cell>
          <cell r="F103">
            <v>324.10000000000002</v>
          </cell>
          <cell r="G103">
            <v>380</v>
          </cell>
          <cell r="I103">
            <v>380</v>
          </cell>
          <cell r="J103">
            <v>380</v>
          </cell>
          <cell r="K103">
            <v>203.2</v>
          </cell>
          <cell r="L103">
            <v>304.89999999999998</v>
          </cell>
          <cell r="M103">
            <v>570</v>
          </cell>
          <cell r="N103">
            <v>109</v>
          </cell>
          <cell r="O103">
            <v>153</v>
          </cell>
          <cell r="P103">
            <v>154</v>
          </cell>
          <cell r="Q103">
            <v>154</v>
          </cell>
        </row>
        <row r="104">
          <cell r="A104" t="str">
            <v>0580</v>
          </cell>
          <cell r="B104" t="str">
            <v>Е</v>
          </cell>
          <cell r="C104" t="str">
            <v>1.2.15.3.</v>
          </cell>
          <cell r="D104" t="str">
            <v>Інформаційно-обчислювальні послуги виробничого характеру</v>
          </cell>
          <cell r="E104" t="str">
            <v>0580</v>
          </cell>
          <cell r="F104">
            <v>24</v>
          </cell>
          <cell r="G104">
            <v>50</v>
          </cell>
          <cell r="I104">
            <v>50</v>
          </cell>
          <cell r="J104">
            <v>50</v>
          </cell>
          <cell r="K104">
            <v>37.1</v>
          </cell>
          <cell r="L104">
            <v>45.4</v>
          </cell>
          <cell r="M104">
            <v>56</v>
          </cell>
          <cell r="N104">
            <v>13</v>
          </cell>
          <cell r="O104">
            <v>13</v>
          </cell>
          <cell r="P104">
            <v>13</v>
          </cell>
          <cell r="Q104">
            <v>17</v>
          </cell>
        </row>
        <row r="105">
          <cell r="A105" t="str">
            <v>0590</v>
          </cell>
          <cell r="B105" t="str">
            <v>Е</v>
          </cell>
          <cell r="C105" t="str">
            <v>1.2.15.4.</v>
          </cell>
          <cell r="D105" t="str">
            <v>Канцелярські витрати,  поліграфічні послуги тощо</v>
          </cell>
          <cell r="E105" t="str">
            <v>0590</v>
          </cell>
          <cell r="F105">
            <v>73.8</v>
          </cell>
          <cell r="G105">
            <v>100</v>
          </cell>
          <cell r="I105">
            <v>100</v>
          </cell>
          <cell r="J105">
            <v>100</v>
          </cell>
          <cell r="K105">
            <v>71.099999999999994</v>
          </cell>
          <cell r="L105">
            <v>92</v>
          </cell>
          <cell r="M105">
            <v>120</v>
          </cell>
          <cell r="N105">
            <v>27.2</v>
          </cell>
          <cell r="O105">
            <v>34</v>
          </cell>
          <cell r="P105">
            <v>30</v>
          </cell>
          <cell r="Q105">
            <v>28.8</v>
          </cell>
        </row>
        <row r="106">
          <cell r="A106" t="str">
            <v>0620</v>
          </cell>
          <cell r="B106" t="str">
            <v>Е</v>
          </cell>
          <cell r="C106" t="str">
            <v>1.2.15.5.</v>
          </cell>
          <cell r="D106" t="str">
            <v>Утримання колекторів</v>
          </cell>
          <cell r="E106" t="str">
            <v>0620</v>
          </cell>
          <cell r="F106">
            <v>7.6</v>
          </cell>
          <cell r="G106">
            <v>8</v>
          </cell>
          <cell r="I106">
            <v>8</v>
          </cell>
          <cell r="J106">
            <v>8</v>
          </cell>
          <cell r="K106">
            <v>5.7</v>
          </cell>
          <cell r="L106">
            <v>7.6</v>
          </cell>
          <cell r="M106">
            <v>8</v>
          </cell>
          <cell r="N106">
            <v>1.8</v>
          </cell>
          <cell r="O106">
            <v>2</v>
          </cell>
          <cell r="P106">
            <v>2</v>
          </cell>
          <cell r="Q106">
            <v>2.2000000000000002</v>
          </cell>
        </row>
        <row r="107">
          <cell r="A107" t="str">
            <v>0640</v>
          </cell>
          <cell r="B107" t="str">
            <v>Е</v>
          </cell>
          <cell r="C107" t="str">
            <v>1.2.15.6.</v>
          </cell>
          <cell r="D107" t="str">
            <v>Транспортні послуги</v>
          </cell>
          <cell r="E107" t="str">
            <v>0640</v>
          </cell>
          <cell r="F107">
            <v>488.1</v>
          </cell>
          <cell r="G107">
            <v>490</v>
          </cell>
          <cell r="H107">
            <v>73</v>
          </cell>
          <cell r="I107">
            <v>563</v>
          </cell>
          <cell r="J107">
            <v>563</v>
          </cell>
          <cell r="K107">
            <v>423.2</v>
          </cell>
          <cell r="L107">
            <v>555.70000000000005</v>
          </cell>
          <cell r="M107">
            <v>606</v>
          </cell>
          <cell r="N107">
            <v>140</v>
          </cell>
          <cell r="O107">
            <v>155</v>
          </cell>
          <cell r="P107">
            <v>156</v>
          </cell>
          <cell r="Q107">
            <v>155</v>
          </cell>
        </row>
        <row r="108">
          <cell r="A108" t="str">
            <v>0650</v>
          </cell>
          <cell r="B108" t="str">
            <v>Е</v>
          </cell>
          <cell r="C108" t="str">
            <v>1.2.15.7.</v>
          </cell>
          <cell r="D108" t="str">
            <v>Підготовка та перепідготовка кадрів</v>
          </cell>
          <cell r="E108" t="str">
            <v>0650</v>
          </cell>
          <cell r="F108">
            <v>109.7</v>
          </cell>
          <cell r="G108">
            <v>132</v>
          </cell>
          <cell r="H108">
            <v>2.7</v>
          </cell>
          <cell r="I108">
            <v>134.69999999999999</v>
          </cell>
          <cell r="J108">
            <v>134.69999999999999</v>
          </cell>
          <cell r="K108">
            <v>81</v>
          </cell>
          <cell r="L108">
            <v>101.6</v>
          </cell>
          <cell r="M108">
            <v>117</v>
          </cell>
          <cell r="N108">
            <v>34</v>
          </cell>
          <cell r="O108">
            <v>33</v>
          </cell>
          <cell r="P108">
            <v>30</v>
          </cell>
          <cell r="Q108">
            <v>20</v>
          </cell>
        </row>
        <row r="109">
          <cell r="A109" t="str">
            <v>0651</v>
          </cell>
          <cell r="B109" t="str">
            <v>В</v>
          </cell>
          <cell r="C109" t="str">
            <v>1.2.15.8.</v>
          </cell>
          <cell r="D109" t="str">
            <v>Відрахування на соціальні заходи</v>
          </cell>
          <cell r="E109" t="str">
            <v>0651</v>
          </cell>
          <cell r="F109">
            <v>0</v>
          </cell>
          <cell r="G109">
            <v>0</v>
          </cell>
          <cell r="I109">
            <v>0</v>
          </cell>
          <cell r="K109">
            <v>0</v>
          </cell>
          <cell r="L109">
            <v>0</v>
          </cell>
          <cell r="M109">
            <v>0</v>
          </cell>
          <cell r="O109">
            <v>0</v>
          </cell>
          <cell r="P109">
            <v>0</v>
          </cell>
          <cell r="Q109">
            <v>0</v>
          </cell>
        </row>
        <row r="110">
          <cell r="A110" t="str">
            <v>0660</v>
          </cell>
          <cell r="B110" t="str">
            <v>Е</v>
          </cell>
          <cell r="C110" t="str">
            <v>1.2.15.9.</v>
          </cell>
          <cell r="D110" t="str">
            <v>Плата за землю</v>
          </cell>
          <cell r="E110" t="str">
            <v>0660</v>
          </cell>
          <cell r="F110">
            <v>28.6</v>
          </cell>
          <cell r="G110">
            <v>1253</v>
          </cell>
          <cell r="I110">
            <v>1253</v>
          </cell>
          <cell r="J110">
            <v>1253</v>
          </cell>
          <cell r="K110">
            <v>939.9</v>
          </cell>
          <cell r="L110">
            <v>1253.3</v>
          </cell>
          <cell r="M110">
            <v>213</v>
          </cell>
          <cell r="N110">
            <v>208</v>
          </cell>
          <cell r="O110">
            <v>2</v>
          </cell>
          <cell r="P110">
            <v>2</v>
          </cell>
          <cell r="Q110">
            <v>1</v>
          </cell>
        </row>
        <row r="111">
          <cell r="A111" t="str">
            <v>0670</v>
          </cell>
          <cell r="B111" t="str">
            <v>Е</v>
          </cell>
          <cell r="C111" t="str">
            <v>1.2.15.10.</v>
          </cell>
          <cell r="D111" t="str">
            <v>Плата за використання водних ресурсів</v>
          </cell>
          <cell r="E111" t="str">
            <v>0670</v>
          </cell>
          <cell r="F111">
            <v>0.5</v>
          </cell>
          <cell r="G111">
            <v>0.6</v>
          </cell>
          <cell r="I111">
            <v>0.6</v>
          </cell>
          <cell r="J111">
            <v>0.2</v>
          </cell>
          <cell r="K111">
            <v>0.1</v>
          </cell>
          <cell r="L111">
            <v>0.2</v>
          </cell>
          <cell r="M111">
            <v>0</v>
          </cell>
        </row>
        <row r="112">
          <cell r="A112" t="str">
            <v>0680</v>
          </cell>
          <cell r="B112" t="str">
            <v>Е</v>
          </cell>
          <cell r="C112" t="str">
            <v>1.2.15.11.</v>
          </cell>
          <cell r="D112" t="str">
            <v>Плата за забруднення навколишнього  природного середовища</v>
          </cell>
          <cell r="E112" t="str">
            <v>0680</v>
          </cell>
          <cell r="F112">
            <v>0</v>
          </cell>
          <cell r="G112">
            <v>0</v>
          </cell>
          <cell r="I112">
            <v>0</v>
          </cell>
          <cell r="K112">
            <v>0</v>
          </cell>
          <cell r="L112">
            <v>0</v>
          </cell>
          <cell r="M112">
            <v>0</v>
          </cell>
          <cell r="O112">
            <v>0</v>
          </cell>
          <cell r="P112">
            <v>0</v>
          </cell>
          <cell r="Q112">
            <v>0</v>
          </cell>
        </row>
        <row r="113">
          <cell r="A113" t="str">
            <v>0690</v>
          </cell>
          <cell r="B113" t="str">
            <v>Е</v>
          </cell>
          <cell r="C113" t="str">
            <v>1.2.15.12.</v>
          </cell>
          <cell r="D113" t="str">
            <v>Комунальний податок</v>
          </cell>
          <cell r="E113" t="str">
            <v>0690</v>
          </cell>
          <cell r="F113">
            <v>21.5</v>
          </cell>
          <cell r="G113">
            <v>23</v>
          </cell>
          <cell r="I113">
            <v>23</v>
          </cell>
          <cell r="J113">
            <v>21</v>
          </cell>
          <cell r="K113">
            <v>15.7</v>
          </cell>
          <cell r="L113">
            <v>20.9</v>
          </cell>
          <cell r="M113">
            <v>25</v>
          </cell>
          <cell r="N113">
            <v>6</v>
          </cell>
          <cell r="O113">
            <v>6</v>
          </cell>
          <cell r="P113">
            <v>6</v>
          </cell>
          <cell r="Q113">
            <v>7</v>
          </cell>
        </row>
        <row r="114">
          <cell r="A114" t="str">
            <v>0710</v>
          </cell>
          <cell r="B114" t="str">
            <v>Е</v>
          </cell>
          <cell r="C114" t="str">
            <v>1.2.15.13.</v>
          </cell>
          <cell r="D114" t="str">
            <v>Податок з власників транспортних засобів</v>
          </cell>
          <cell r="E114" t="str">
            <v>0710</v>
          </cell>
          <cell r="F114">
            <v>0</v>
          </cell>
          <cell r="G114">
            <v>0</v>
          </cell>
          <cell r="I114">
            <v>0</v>
          </cell>
          <cell r="K114">
            <v>0</v>
          </cell>
          <cell r="L114">
            <v>0</v>
          </cell>
          <cell r="M114">
            <v>0</v>
          </cell>
          <cell r="O114">
            <v>0</v>
          </cell>
          <cell r="P114">
            <v>0</v>
          </cell>
          <cell r="Q114">
            <v>0</v>
          </cell>
        </row>
        <row r="115">
          <cell r="A115" t="str">
            <v>0720</v>
          </cell>
          <cell r="B115" t="str">
            <v>Е</v>
          </cell>
          <cell r="C115" t="str">
            <v>1.2.15.14.</v>
          </cell>
          <cell r="D115" t="str">
            <v>Техлітература</v>
          </cell>
          <cell r="E115" t="str">
            <v>0720</v>
          </cell>
          <cell r="F115">
            <v>35.9</v>
          </cell>
          <cell r="G115">
            <v>34</v>
          </cell>
          <cell r="I115">
            <v>34</v>
          </cell>
          <cell r="J115">
            <v>34</v>
          </cell>
          <cell r="K115">
            <v>20.5</v>
          </cell>
          <cell r="L115">
            <v>28.6</v>
          </cell>
          <cell r="M115">
            <v>35</v>
          </cell>
          <cell r="N115">
            <v>4</v>
          </cell>
          <cell r="O115">
            <v>14</v>
          </cell>
          <cell r="P115">
            <v>3</v>
          </cell>
          <cell r="Q115">
            <v>14</v>
          </cell>
        </row>
        <row r="116">
          <cell r="A116" t="str">
            <v>0740</v>
          </cell>
          <cell r="B116" t="str">
            <v>Е</v>
          </cell>
          <cell r="C116" t="str">
            <v>1.2.15.15.</v>
          </cell>
          <cell r="D116" t="str">
            <v>Вивезення відходів</v>
          </cell>
          <cell r="E116" t="str">
            <v>0740</v>
          </cell>
          <cell r="F116">
            <v>37.6</v>
          </cell>
          <cell r="G116">
            <v>39</v>
          </cell>
          <cell r="I116">
            <v>39</v>
          </cell>
          <cell r="J116">
            <v>39</v>
          </cell>
          <cell r="K116">
            <v>25.4</v>
          </cell>
          <cell r="L116">
            <v>35.200000000000003</v>
          </cell>
          <cell r="M116">
            <v>39</v>
          </cell>
          <cell r="N116">
            <v>9</v>
          </cell>
          <cell r="O116">
            <v>10</v>
          </cell>
          <cell r="P116">
            <v>10</v>
          </cell>
          <cell r="Q116">
            <v>10</v>
          </cell>
        </row>
        <row r="117">
          <cell r="A117" t="str">
            <v>0750</v>
          </cell>
          <cell r="B117" t="str">
            <v>Е</v>
          </cell>
          <cell r="C117" t="str">
            <v>1.2.15.16.</v>
          </cell>
          <cell r="D117" t="str">
            <v>Цивільна оборона</v>
          </cell>
          <cell r="E117" t="str">
            <v>0750</v>
          </cell>
          <cell r="F117">
            <v>0</v>
          </cell>
          <cell r="G117">
            <v>0</v>
          </cell>
          <cell r="I117">
            <v>0</v>
          </cell>
          <cell r="K117">
            <v>0</v>
          </cell>
          <cell r="L117">
            <v>0</v>
          </cell>
          <cell r="M117">
            <v>20</v>
          </cell>
          <cell r="O117">
            <v>20</v>
          </cell>
          <cell r="P117">
            <v>0</v>
          </cell>
          <cell r="Q117">
            <v>0</v>
          </cell>
        </row>
        <row r="118">
          <cell r="A118" t="str">
            <v>0760</v>
          </cell>
          <cell r="B118" t="str">
            <v>Е</v>
          </cell>
          <cell r="C118" t="str">
            <v>1.2.15.17.</v>
          </cell>
          <cell r="D118" t="str">
            <v>Хімчистка та прання білизни</v>
          </cell>
          <cell r="E118" t="str">
            <v>0760</v>
          </cell>
          <cell r="F118">
            <v>10.199999999999999</v>
          </cell>
          <cell r="G118">
            <v>16</v>
          </cell>
          <cell r="I118">
            <v>16</v>
          </cell>
          <cell r="J118">
            <v>9.3000000000000007</v>
          </cell>
          <cell r="K118">
            <v>6.3</v>
          </cell>
          <cell r="L118">
            <v>8.1999999999999993</v>
          </cell>
          <cell r="M118">
            <v>19</v>
          </cell>
          <cell r="N118">
            <v>6</v>
          </cell>
          <cell r="O118">
            <v>4</v>
          </cell>
          <cell r="P118">
            <v>5</v>
          </cell>
          <cell r="Q118">
            <v>4</v>
          </cell>
        </row>
        <row r="119">
          <cell r="A119" t="str">
            <v>0780</v>
          </cell>
          <cell r="B119" t="str">
            <v>Е</v>
          </cell>
          <cell r="C119" t="str">
            <v>1.2.15.18.</v>
          </cell>
          <cell r="D119" t="str">
            <v>Витрати на одержання дозволу на розриття робіт на теплових мережах</v>
          </cell>
          <cell r="E119" t="str">
            <v>0780</v>
          </cell>
          <cell r="F119">
            <v>0</v>
          </cell>
          <cell r="G119">
            <v>0</v>
          </cell>
          <cell r="I119">
            <v>0</v>
          </cell>
          <cell r="K119">
            <v>0</v>
          </cell>
          <cell r="L119">
            <v>0</v>
          </cell>
          <cell r="M119">
            <v>0</v>
          </cell>
          <cell r="O119">
            <v>0</v>
          </cell>
          <cell r="P119">
            <v>0</v>
          </cell>
          <cell r="Q119">
            <v>0</v>
          </cell>
        </row>
        <row r="120">
          <cell r="A120" t="str">
            <v>0790</v>
          </cell>
          <cell r="B120" t="str">
            <v>Е</v>
          </cell>
          <cell r="C120" t="str">
            <v>1.2.15.19.</v>
          </cell>
          <cell r="D120" t="str">
            <v>Готельний збір</v>
          </cell>
          <cell r="E120" t="str">
            <v>0790</v>
          </cell>
          <cell r="F120">
            <v>0</v>
          </cell>
          <cell r="G120">
            <v>0</v>
          </cell>
          <cell r="I120">
            <v>0</v>
          </cell>
          <cell r="K120">
            <v>0</v>
          </cell>
          <cell r="L120">
            <v>0</v>
          </cell>
          <cell r="M120">
            <v>0</v>
          </cell>
          <cell r="O120">
            <v>0</v>
          </cell>
          <cell r="P120">
            <v>0</v>
          </cell>
          <cell r="Q120">
            <v>0</v>
          </cell>
        </row>
        <row r="121">
          <cell r="A121" t="str">
            <v>0800</v>
          </cell>
          <cell r="B121" t="str">
            <v>Е</v>
          </cell>
          <cell r="C121" t="str">
            <v>1.2.15.20.</v>
          </cell>
          <cell r="D121" t="str">
            <v>Збір на розвиток виноградарства, садівництва і хмелярства</v>
          </cell>
          <cell r="E121" t="str">
            <v>0800</v>
          </cell>
          <cell r="F121">
            <v>0</v>
          </cell>
          <cell r="G121">
            <v>0</v>
          </cell>
          <cell r="I121">
            <v>0</v>
          </cell>
          <cell r="K121">
            <v>0</v>
          </cell>
          <cell r="L121">
            <v>0</v>
          </cell>
          <cell r="M121">
            <v>0</v>
          </cell>
          <cell r="O121">
            <v>0</v>
          </cell>
          <cell r="P121">
            <v>0</v>
          </cell>
          <cell r="Q121">
            <v>0</v>
          </cell>
        </row>
        <row r="122">
          <cell r="A122" t="str">
            <v>0810</v>
          </cell>
          <cell r="B122" t="str">
            <v>Е</v>
          </cell>
          <cell r="C122" t="str">
            <v>1.2.15.21.</v>
          </cell>
          <cell r="D122" t="str">
            <v>Перекачка стічних вод</v>
          </cell>
          <cell r="E122" t="str">
            <v>0810</v>
          </cell>
          <cell r="F122">
            <v>0</v>
          </cell>
          <cell r="G122">
            <v>0</v>
          </cell>
          <cell r="I122">
            <v>0</v>
          </cell>
          <cell r="K122">
            <v>0</v>
          </cell>
          <cell r="L122">
            <v>0</v>
          </cell>
          <cell r="M122">
            <v>0</v>
          </cell>
          <cell r="O122">
            <v>0</v>
          </cell>
          <cell r="P122">
            <v>0</v>
          </cell>
          <cell r="Q122">
            <v>0</v>
          </cell>
        </row>
        <row r="123">
          <cell r="A123" t="str">
            <v>0812</v>
          </cell>
          <cell r="B123" t="str">
            <v>Е</v>
          </cell>
          <cell r="C123" t="str">
            <v>1.2.15.22.</v>
          </cell>
          <cell r="D123" t="str">
            <v>Оплата вартості спеціальних дозволів</v>
          </cell>
          <cell r="E123" t="str">
            <v>0812</v>
          </cell>
          <cell r="F123">
            <v>0</v>
          </cell>
          <cell r="G123">
            <v>0</v>
          </cell>
          <cell r="I123">
            <v>0</v>
          </cell>
          <cell r="K123">
            <v>0</v>
          </cell>
          <cell r="L123">
            <v>1.2</v>
          </cell>
          <cell r="M123">
            <v>0</v>
          </cell>
          <cell r="O123">
            <v>0</v>
          </cell>
          <cell r="P123">
            <v>0</v>
          </cell>
          <cell r="Q123">
            <v>0</v>
          </cell>
        </row>
        <row r="124">
          <cell r="A124" t="str">
            <v>0813</v>
          </cell>
          <cell r="B124" t="str">
            <v>Е</v>
          </cell>
          <cell r="C124" t="str">
            <v>1.2.15.23.</v>
          </cell>
          <cell r="D124" t="str">
            <v xml:space="preserve">Оформлення права власності </v>
          </cell>
          <cell r="E124" t="str">
            <v>0813</v>
          </cell>
          <cell r="F124">
            <v>7.9</v>
          </cell>
          <cell r="G124">
            <v>12</v>
          </cell>
          <cell r="I124">
            <v>12</v>
          </cell>
          <cell r="J124">
            <v>22.5</v>
          </cell>
          <cell r="K124">
            <v>16.899999999999999</v>
          </cell>
          <cell r="L124">
            <v>17.100000000000001</v>
          </cell>
          <cell r="M124">
            <v>23</v>
          </cell>
          <cell r="N124">
            <v>5</v>
          </cell>
          <cell r="O124">
            <v>5</v>
          </cell>
          <cell r="P124">
            <v>5</v>
          </cell>
          <cell r="Q124">
            <v>8</v>
          </cell>
        </row>
        <row r="125">
          <cell r="A125" t="str">
            <v>0814</v>
          </cell>
          <cell r="B125" t="str">
            <v>Е</v>
          </cell>
          <cell r="C125" t="str">
            <v>1.2.15.24.</v>
          </cell>
          <cell r="D125" t="str">
            <v>Технічна інвентаризація</v>
          </cell>
          <cell r="E125" t="str">
            <v>0814</v>
          </cell>
          <cell r="F125">
            <v>3.3</v>
          </cell>
          <cell r="G125">
            <v>362</v>
          </cell>
          <cell r="I125">
            <v>362</v>
          </cell>
          <cell r="J125">
            <v>10</v>
          </cell>
          <cell r="K125">
            <v>6.5</v>
          </cell>
          <cell r="L125">
            <v>6.6</v>
          </cell>
          <cell r="M125">
            <v>222</v>
          </cell>
          <cell r="N125">
            <v>3</v>
          </cell>
          <cell r="O125">
            <v>63</v>
          </cell>
          <cell r="P125">
            <v>93</v>
          </cell>
          <cell r="Q125">
            <v>63</v>
          </cell>
        </row>
        <row r="126">
          <cell r="A126" t="str">
            <v>0815</v>
          </cell>
          <cell r="B126" t="str">
            <v>Е</v>
          </cell>
          <cell r="C126" t="str">
            <v>1.2.15.25.</v>
          </cell>
          <cell r="D126" t="str">
            <v>Благоустрій території</v>
          </cell>
          <cell r="E126" t="str">
            <v>0815</v>
          </cell>
          <cell r="F126">
            <v>2.9</v>
          </cell>
          <cell r="G126">
            <v>6</v>
          </cell>
          <cell r="I126">
            <v>6</v>
          </cell>
          <cell r="J126">
            <v>6</v>
          </cell>
          <cell r="K126">
            <v>2.2999999999999998</v>
          </cell>
          <cell r="L126">
            <v>3.3</v>
          </cell>
          <cell r="M126">
            <v>6</v>
          </cell>
          <cell r="N126">
            <v>1</v>
          </cell>
          <cell r="O126">
            <v>2</v>
          </cell>
          <cell r="P126">
            <v>2</v>
          </cell>
          <cell r="Q126">
            <v>1</v>
          </cell>
        </row>
        <row r="127">
          <cell r="A127" t="str">
            <v>0816</v>
          </cell>
          <cell r="B127" t="str">
            <v>Е</v>
          </cell>
          <cell r="C127" t="str">
            <v>1.2.15.26.</v>
          </cell>
          <cell r="D127" t="str">
            <v>Пально-мастильні матеріали</v>
          </cell>
          <cell r="E127" t="str">
            <v>0816</v>
          </cell>
          <cell r="G127">
            <v>0</v>
          </cell>
          <cell r="I127">
            <v>0</v>
          </cell>
          <cell r="K127">
            <v>0</v>
          </cell>
          <cell r="L127">
            <v>0</v>
          </cell>
          <cell r="M127">
            <v>0</v>
          </cell>
          <cell r="N127">
            <v>0</v>
          </cell>
          <cell r="O127">
            <v>0</v>
          </cell>
          <cell r="P127">
            <v>0</v>
          </cell>
          <cell r="Q127">
            <v>0</v>
          </cell>
        </row>
        <row r="128">
          <cell r="A128" t="str">
            <v>0817</v>
          </cell>
          <cell r="B128" t="str">
            <v>Е</v>
          </cell>
          <cell r="C128" t="str">
            <v>1.2.15.27.</v>
          </cell>
          <cell r="D128" t="str">
            <v>Витратні матеріали, пов'язані із збутом продукції</v>
          </cell>
          <cell r="E128" t="str">
            <v>0817</v>
          </cell>
          <cell r="G128">
            <v>0</v>
          </cell>
          <cell r="I128">
            <v>0</v>
          </cell>
          <cell r="K128">
            <v>0</v>
          </cell>
          <cell r="L128">
            <v>0</v>
          </cell>
          <cell r="M128">
            <v>0</v>
          </cell>
          <cell r="N128">
            <v>0</v>
          </cell>
          <cell r="O128">
            <v>0</v>
          </cell>
          <cell r="P128">
            <v>0</v>
          </cell>
          <cell r="Q128">
            <v>0</v>
          </cell>
        </row>
        <row r="129">
          <cell r="A129" t="str">
            <v>0820</v>
          </cell>
          <cell r="B129" t="str">
            <v>Е</v>
          </cell>
          <cell r="C129" t="str">
            <v>1.2.15.28.</v>
          </cell>
          <cell r="D129" t="str">
            <v>Інше</v>
          </cell>
          <cell r="E129" t="str">
            <v>0820</v>
          </cell>
          <cell r="F129">
            <v>0</v>
          </cell>
          <cell r="G129">
            <v>0</v>
          </cell>
          <cell r="I129">
            <v>0</v>
          </cell>
          <cell r="K129">
            <v>0</v>
          </cell>
          <cell r="L129">
            <v>0</v>
          </cell>
          <cell r="M129">
            <v>0</v>
          </cell>
          <cell r="N129">
            <v>0</v>
          </cell>
          <cell r="O129">
            <v>0</v>
          </cell>
          <cell r="P129">
            <v>0</v>
          </cell>
          <cell r="Q129">
            <v>0</v>
          </cell>
        </row>
        <row r="130">
          <cell r="A130" t="str">
            <v>рах.92</v>
          </cell>
          <cell r="E130" t="str">
            <v>рах. 92</v>
          </cell>
          <cell r="I130">
            <v>0</v>
          </cell>
          <cell r="K130">
            <v>0</v>
          </cell>
          <cell r="L130">
            <v>0</v>
          </cell>
          <cell r="M130">
            <v>0</v>
          </cell>
          <cell r="N130">
            <v>0</v>
          </cell>
          <cell r="O130">
            <v>0</v>
          </cell>
          <cell r="P130">
            <v>0</v>
          </cell>
          <cell r="Q130">
            <v>0</v>
          </cell>
        </row>
        <row r="131">
          <cell r="A131" t="str">
            <v>0900</v>
          </cell>
          <cell r="B131" t="str">
            <v>О</v>
          </cell>
          <cell r="C131" t="str">
            <v>2.</v>
          </cell>
          <cell r="D131" t="str">
            <v>Адміністративні витрати - рахунок 92 (загальногосподарські витрати на обслуговування та управління підприємством)</v>
          </cell>
          <cell r="E131" t="str">
            <v>0900</v>
          </cell>
          <cell r="F131">
            <v>34.200000000000003</v>
          </cell>
          <cell r="G131">
            <v>40</v>
          </cell>
          <cell r="H131">
            <v>0</v>
          </cell>
          <cell r="I131">
            <v>40</v>
          </cell>
          <cell r="J131">
            <v>38.9</v>
          </cell>
          <cell r="K131">
            <v>27.6</v>
          </cell>
          <cell r="L131">
            <v>38.6</v>
          </cell>
          <cell r="M131">
            <v>72</v>
          </cell>
          <cell r="N131">
            <v>19</v>
          </cell>
          <cell r="O131">
            <v>17</v>
          </cell>
          <cell r="P131">
            <v>18</v>
          </cell>
          <cell r="Q131">
            <v>18</v>
          </cell>
        </row>
        <row r="132">
          <cell r="A132" t="str">
            <v>0910</v>
          </cell>
          <cell r="B132" t="str">
            <v>О</v>
          </cell>
          <cell r="C132" t="str">
            <v>2.1.</v>
          </cell>
          <cell r="D132" t="str">
            <v>Загальнокорпоративні витрати в т.ч.</v>
          </cell>
          <cell r="E132" t="str">
            <v>0910</v>
          </cell>
          <cell r="F132">
            <v>0</v>
          </cell>
          <cell r="G132">
            <v>0</v>
          </cell>
          <cell r="H132">
            <v>0</v>
          </cell>
          <cell r="I132">
            <v>0</v>
          </cell>
          <cell r="J132">
            <v>0</v>
          </cell>
          <cell r="K132">
            <v>0</v>
          </cell>
          <cell r="L132">
            <v>0</v>
          </cell>
          <cell r="M132">
            <v>0</v>
          </cell>
          <cell r="N132">
            <v>0</v>
          </cell>
          <cell r="O132">
            <v>0</v>
          </cell>
          <cell r="P132">
            <v>0</v>
          </cell>
          <cell r="Q132">
            <v>0</v>
          </cell>
        </row>
        <row r="133">
          <cell r="A133" t="str">
            <v>0920</v>
          </cell>
          <cell r="C133" t="str">
            <v>2.1.1.</v>
          </cell>
          <cell r="D133" t="str">
            <v>Організаційні витрати</v>
          </cell>
          <cell r="E133" t="str">
            <v>0920</v>
          </cell>
          <cell r="F133">
            <v>0</v>
          </cell>
          <cell r="G133">
            <v>0</v>
          </cell>
          <cell r="I133">
            <v>0</v>
          </cell>
          <cell r="K133">
            <v>0</v>
          </cell>
          <cell r="L133">
            <v>0</v>
          </cell>
          <cell r="M133">
            <v>0</v>
          </cell>
        </row>
        <row r="134">
          <cell r="A134" t="str">
            <v>0930</v>
          </cell>
          <cell r="C134" t="str">
            <v>2.1.2.</v>
          </cell>
          <cell r="D134" t="str">
            <v xml:space="preserve">Витрати на проведення річних зборів </v>
          </cell>
          <cell r="E134" t="str">
            <v>0930</v>
          </cell>
          <cell r="F134">
            <v>0</v>
          </cell>
          <cell r="G134">
            <v>0</v>
          </cell>
          <cell r="I134">
            <v>0</v>
          </cell>
          <cell r="K134">
            <v>0</v>
          </cell>
          <cell r="L134">
            <v>0</v>
          </cell>
          <cell r="M134">
            <v>0</v>
          </cell>
        </row>
        <row r="135">
          <cell r="A135" t="str">
            <v>0940</v>
          </cell>
          <cell r="C135" t="str">
            <v>2.1.3.</v>
          </cell>
          <cell r="D135" t="str">
            <v xml:space="preserve">Представницькі витрати </v>
          </cell>
          <cell r="E135" t="str">
            <v>0940</v>
          </cell>
          <cell r="F135">
            <v>0</v>
          </cell>
          <cell r="G135">
            <v>0</v>
          </cell>
          <cell r="I135">
            <v>0</v>
          </cell>
          <cell r="K135">
            <v>0</v>
          </cell>
          <cell r="L135">
            <v>0</v>
          </cell>
          <cell r="M135">
            <v>0</v>
          </cell>
        </row>
        <row r="136">
          <cell r="A136" t="str">
            <v>0950</v>
          </cell>
          <cell r="C136" t="str">
            <v>2.1.4.</v>
          </cell>
          <cell r="D136" t="str">
            <v>Відрахування "Енергореєстру"</v>
          </cell>
          <cell r="E136" t="str">
            <v>0950</v>
          </cell>
          <cell r="F136">
            <v>0</v>
          </cell>
          <cell r="G136">
            <v>0</v>
          </cell>
          <cell r="I136">
            <v>0</v>
          </cell>
          <cell r="K136">
            <v>0</v>
          </cell>
          <cell r="L136">
            <v>0</v>
          </cell>
          <cell r="M136">
            <v>0</v>
          </cell>
        </row>
        <row r="137">
          <cell r="A137" t="str">
            <v>0960</v>
          </cell>
          <cell r="B137" t="str">
            <v>О</v>
          </cell>
          <cell r="C137" t="str">
            <v>2.2.</v>
          </cell>
          <cell r="D137" t="str">
            <v>Витрати на  утримання апарату управління підприємством та іншого загальногосподарського персоналу, в т.ч.</v>
          </cell>
          <cell r="E137" t="str">
            <v>0960</v>
          </cell>
          <cell r="F137">
            <v>0</v>
          </cell>
          <cell r="G137">
            <v>0</v>
          </cell>
          <cell r="H137">
            <v>0</v>
          </cell>
          <cell r="I137">
            <v>0</v>
          </cell>
          <cell r="J137">
            <v>0</v>
          </cell>
          <cell r="K137">
            <v>0</v>
          </cell>
          <cell r="L137">
            <v>0</v>
          </cell>
          <cell r="M137">
            <v>0</v>
          </cell>
          <cell r="N137">
            <v>0</v>
          </cell>
          <cell r="O137">
            <v>0</v>
          </cell>
          <cell r="P137">
            <v>0</v>
          </cell>
          <cell r="Q137">
            <v>0</v>
          </cell>
        </row>
        <row r="138">
          <cell r="A138" t="str">
            <v>0970</v>
          </cell>
          <cell r="B138" t="str">
            <v>З</v>
          </cell>
          <cell r="C138" t="str">
            <v>2.2.1.</v>
          </cell>
          <cell r="D138" t="str">
            <v>Оплата праці апарату управління підприємством та інші виплати, які відносяться до ФОП</v>
          </cell>
          <cell r="E138" t="str">
            <v>0970</v>
          </cell>
          <cell r="F138">
            <v>0</v>
          </cell>
          <cell r="G138">
            <v>0</v>
          </cell>
          <cell r="I138">
            <v>0</v>
          </cell>
          <cell r="K138">
            <v>0</v>
          </cell>
          <cell r="L138">
            <v>0</v>
          </cell>
          <cell r="M138">
            <v>0</v>
          </cell>
        </row>
        <row r="139">
          <cell r="A139" t="str">
            <v>0971</v>
          </cell>
          <cell r="C139" t="str">
            <v>2.2.2.</v>
          </cell>
          <cell r="D139" t="str">
            <v xml:space="preserve">Інші виплати </v>
          </cell>
          <cell r="E139" t="str">
            <v>0971</v>
          </cell>
          <cell r="F139">
            <v>0</v>
          </cell>
          <cell r="G139">
            <v>0</v>
          </cell>
          <cell r="I139">
            <v>0</v>
          </cell>
          <cell r="K139">
            <v>0</v>
          </cell>
          <cell r="L139">
            <v>0</v>
          </cell>
          <cell r="M139">
            <v>0</v>
          </cell>
        </row>
        <row r="140">
          <cell r="A140" t="str">
            <v>0980</v>
          </cell>
          <cell r="B140" t="str">
            <v>В</v>
          </cell>
          <cell r="C140" t="str">
            <v>2.2.3.</v>
          </cell>
          <cell r="D140" t="str">
            <v>Відрахування на соціальні заходи</v>
          </cell>
          <cell r="E140" t="str">
            <v>0980</v>
          </cell>
          <cell r="F140">
            <v>0</v>
          </cell>
          <cell r="G140">
            <v>0</v>
          </cell>
          <cell r="I140">
            <v>0</v>
          </cell>
          <cell r="K140">
            <v>0</v>
          </cell>
          <cell r="L140">
            <v>0</v>
          </cell>
          <cell r="M140">
            <v>0</v>
          </cell>
        </row>
        <row r="141">
          <cell r="A141" t="str">
            <v>0981</v>
          </cell>
          <cell r="C141" t="str">
            <v>2.2.4.</v>
          </cell>
          <cell r="D141" t="str">
            <v>Оплата 5-ти днів тимчасової  непрацездатності.</v>
          </cell>
          <cell r="E141" t="str">
            <v>0981</v>
          </cell>
          <cell r="F141">
            <v>0</v>
          </cell>
          <cell r="G141">
            <v>0</v>
          </cell>
          <cell r="I141">
            <v>0</v>
          </cell>
          <cell r="K141">
            <v>0</v>
          </cell>
          <cell r="L141">
            <v>0</v>
          </cell>
          <cell r="M141">
            <v>0</v>
          </cell>
        </row>
        <row r="142">
          <cell r="A142" t="str">
            <v>0984</v>
          </cell>
          <cell r="B142" t="str">
            <v>З</v>
          </cell>
          <cell r="C142" t="str">
            <v>2.2.5.</v>
          </cell>
          <cell r="D142" t="str">
            <v>Забезпечення оплати відпусток</v>
          </cell>
          <cell r="E142" t="str">
            <v>0984</v>
          </cell>
          <cell r="F142">
            <v>0</v>
          </cell>
          <cell r="G142">
            <v>0</v>
          </cell>
          <cell r="I142">
            <v>0</v>
          </cell>
          <cell r="K142">
            <v>0</v>
          </cell>
          <cell r="L142">
            <v>0</v>
          </cell>
          <cell r="M142">
            <v>0</v>
          </cell>
        </row>
        <row r="143">
          <cell r="A143" t="str">
            <v>0985</v>
          </cell>
          <cell r="C143" t="str">
            <v>2.2.6.</v>
          </cell>
          <cell r="D143" t="str">
            <v>Забезпечення обов'язкових відрахувань на оплату відпусток</v>
          </cell>
          <cell r="E143" t="str">
            <v>0985</v>
          </cell>
          <cell r="F143">
            <v>0</v>
          </cell>
          <cell r="G143">
            <v>0</v>
          </cell>
          <cell r="I143">
            <v>0</v>
          </cell>
          <cell r="K143">
            <v>0</v>
          </cell>
          <cell r="L143">
            <v>0</v>
          </cell>
          <cell r="M143">
            <v>0</v>
          </cell>
        </row>
        <row r="144">
          <cell r="A144" t="str">
            <v>0990</v>
          </cell>
          <cell r="C144" t="str">
            <v>2.3.</v>
          </cell>
          <cell r="D144" t="str">
            <v>Службові відрядження та місцеві службові роз'їзди працівників</v>
          </cell>
          <cell r="E144" t="str">
            <v>0990</v>
          </cell>
          <cell r="F144">
            <v>0</v>
          </cell>
          <cell r="G144">
            <v>0</v>
          </cell>
          <cell r="I144">
            <v>0</v>
          </cell>
          <cell r="K144">
            <v>0</v>
          </cell>
          <cell r="L144">
            <v>0</v>
          </cell>
          <cell r="M144">
            <v>0</v>
          </cell>
        </row>
        <row r="145">
          <cell r="A145" t="str">
            <v>1010</v>
          </cell>
          <cell r="C145" t="str">
            <v xml:space="preserve">2.4. </v>
          </cell>
          <cell r="D145" t="str">
            <v>Операційна оренда</v>
          </cell>
          <cell r="E145" t="str">
            <v>1010</v>
          </cell>
          <cell r="F145">
            <v>0</v>
          </cell>
          <cell r="G145">
            <v>0</v>
          </cell>
          <cell r="I145">
            <v>0</v>
          </cell>
          <cell r="K145">
            <v>0</v>
          </cell>
          <cell r="L145">
            <v>0</v>
          </cell>
          <cell r="M145">
            <v>0</v>
          </cell>
        </row>
        <row r="146">
          <cell r="A146" t="str">
            <v>1020</v>
          </cell>
          <cell r="C146" t="str">
            <v>2.5.</v>
          </cell>
          <cell r="D146" t="str">
            <v xml:space="preserve">Страхування основних засобів та інше страхування </v>
          </cell>
          <cell r="E146" t="str">
            <v>1020</v>
          </cell>
          <cell r="F146">
            <v>0</v>
          </cell>
          <cell r="G146">
            <v>0</v>
          </cell>
          <cell r="I146">
            <v>0</v>
          </cell>
          <cell r="K146">
            <v>0</v>
          </cell>
          <cell r="L146">
            <v>0</v>
          </cell>
          <cell r="M146">
            <v>0</v>
          </cell>
        </row>
        <row r="147">
          <cell r="A147" t="str">
            <v>1001</v>
          </cell>
          <cell r="B147" t="str">
            <v>О</v>
          </cell>
          <cell r="C147" t="str">
            <v>2.6.</v>
          </cell>
          <cell r="D147" t="str">
            <v>Витрати на утримання приміщень загальногосподарського використання, в т.ч.</v>
          </cell>
          <cell r="E147" t="str">
            <v>1001</v>
          </cell>
          <cell r="F147">
            <v>0</v>
          </cell>
          <cell r="G147">
            <v>0</v>
          </cell>
          <cell r="H147">
            <v>0</v>
          </cell>
          <cell r="I147">
            <v>0</v>
          </cell>
          <cell r="J147">
            <v>0</v>
          </cell>
          <cell r="K147">
            <v>0</v>
          </cell>
          <cell r="L147">
            <v>0</v>
          </cell>
          <cell r="M147">
            <v>0</v>
          </cell>
          <cell r="N147">
            <v>0</v>
          </cell>
          <cell r="O147">
            <v>0</v>
          </cell>
          <cell r="P147">
            <v>0</v>
          </cell>
          <cell r="Q147">
            <v>0</v>
          </cell>
        </row>
        <row r="148">
          <cell r="A148" t="str">
            <v>1031</v>
          </cell>
          <cell r="C148" t="str">
            <v>2.6.1.</v>
          </cell>
          <cell r="D148" t="str">
            <v>Опалення</v>
          </cell>
          <cell r="E148" t="str">
            <v>1031</v>
          </cell>
          <cell r="G148">
            <v>0</v>
          </cell>
          <cell r="I148">
            <v>0</v>
          </cell>
          <cell r="K148">
            <v>0</v>
          </cell>
          <cell r="L148">
            <v>0</v>
          </cell>
          <cell r="M148">
            <v>0</v>
          </cell>
        </row>
        <row r="149">
          <cell r="A149" t="str">
            <v>1041</v>
          </cell>
          <cell r="C149" t="str">
            <v>2.6.2.</v>
          </cell>
          <cell r="D149" t="str">
            <v xml:space="preserve">Освітлення </v>
          </cell>
          <cell r="E149" t="str">
            <v>1041</v>
          </cell>
          <cell r="G149">
            <v>0</v>
          </cell>
          <cell r="I149">
            <v>0</v>
          </cell>
          <cell r="K149">
            <v>0</v>
          </cell>
          <cell r="L149">
            <v>0</v>
          </cell>
          <cell r="M149">
            <v>0</v>
          </cell>
        </row>
        <row r="150">
          <cell r="A150" t="str">
            <v>1051</v>
          </cell>
          <cell r="C150" t="str">
            <v>2.6.3.</v>
          </cell>
          <cell r="D150" t="str">
            <v>Водопостачання, водовідведення</v>
          </cell>
          <cell r="E150" t="str">
            <v>1051</v>
          </cell>
          <cell r="G150">
            <v>0</v>
          </cell>
          <cell r="I150">
            <v>0</v>
          </cell>
          <cell r="K150">
            <v>0</v>
          </cell>
          <cell r="L150">
            <v>0</v>
          </cell>
          <cell r="M150">
            <v>0</v>
          </cell>
        </row>
        <row r="151">
          <cell r="A151" t="str">
            <v>1062</v>
          </cell>
          <cell r="C151" t="str">
            <v>2.6.4.</v>
          </cell>
          <cell r="D151" t="str">
            <v>Витрати на сторожову та пожежну охорону</v>
          </cell>
          <cell r="E151" t="str">
            <v>1062</v>
          </cell>
          <cell r="G151">
            <v>0</v>
          </cell>
          <cell r="I151">
            <v>0</v>
          </cell>
          <cell r="K151">
            <v>0</v>
          </cell>
          <cell r="L151">
            <v>0</v>
          </cell>
          <cell r="M151">
            <v>0</v>
          </cell>
        </row>
        <row r="152">
          <cell r="A152" t="str">
            <v>1061</v>
          </cell>
          <cell r="C152" t="str">
            <v>2.6.5.</v>
          </cell>
          <cell r="D152" t="str">
            <v>Інші витрати з  утримання приміщень</v>
          </cell>
          <cell r="E152" t="str">
            <v>1061</v>
          </cell>
          <cell r="F152">
            <v>0</v>
          </cell>
          <cell r="G152">
            <v>0</v>
          </cell>
          <cell r="I152">
            <v>0</v>
          </cell>
          <cell r="K152">
            <v>0</v>
          </cell>
          <cell r="L152">
            <v>0</v>
          </cell>
          <cell r="M152">
            <v>0</v>
          </cell>
        </row>
        <row r="153">
          <cell r="A153" t="str">
            <v>1069</v>
          </cell>
          <cell r="B153" t="str">
            <v>О</v>
          </cell>
          <cell r="C153" t="str">
            <v>2.7.</v>
          </cell>
          <cell r="D153" t="str">
            <v>Ремонт  основних засобів та  інших необоротних активів загальногосподарського використання,  в т.ч.</v>
          </cell>
          <cell r="E153" t="str">
            <v>1069</v>
          </cell>
          <cell r="F153">
            <v>0</v>
          </cell>
          <cell r="G153">
            <v>0</v>
          </cell>
          <cell r="H153">
            <v>0</v>
          </cell>
          <cell r="I153">
            <v>0</v>
          </cell>
          <cell r="J153">
            <v>0</v>
          </cell>
          <cell r="K153">
            <v>0</v>
          </cell>
          <cell r="L153">
            <v>0</v>
          </cell>
          <cell r="M153">
            <v>0</v>
          </cell>
          <cell r="N153">
            <v>0</v>
          </cell>
          <cell r="O153">
            <v>0</v>
          </cell>
          <cell r="P153">
            <v>0</v>
          </cell>
          <cell r="Q153">
            <v>0</v>
          </cell>
        </row>
        <row r="154">
          <cell r="A154" t="str">
            <v>1073</v>
          </cell>
          <cell r="C154" t="str">
            <v>2.7.1.</v>
          </cell>
          <cell r="D154" t="str">
            <v>Ремонт основних засобів     підрядним способом (рах.920/02)</v>
          </cell>
          <cell r="E154" t="str">
            <v>1070</v>
          </cell>
          <cell r="G154">
            <v>0</v>
          </cell>
          <cell r="I154">
            <v>0</v>
          </cell>
          <cell r="K154">
            <v>0</v>
          </cell>
          <cell r="L154">
            <v>0</v>
          </cell>
          <cell r="M154">
            <v>0</v>
          </cell>
        </row>
        <row r="155">
          <cell r="A155" t="str">
            <v>1074</v>
          </cell>
          <cell r="C155" t="str">
            <v>2.7.2.</v>
          </cell>
          <cell r="D155" t="str">
            <v>Ремонт основних засобів     господарським способом (рах.920/03)</v>
          </cell>
          <cell r="E155" t="str">
            <v>1071</v>
          </cell>
          <cell r="G155">
            <v>0</v>
          </cell>
          <cell r="I155">
            <v>0</v>
          </cell>
          <cell r="K155">
            <v>0</v>
          </cell>
          <cell r="L155">
            <v>0</v>
          </cell>
          <cell r="M155">
            <v>0</v>
          </cell>
        </row>
        <row r="156">
          <cell r="A156" t="str">
            <v>1075</v>
          </cell>
          <cell r="C156" t="str">
            <v>2.7.3.</v>
          </cell>
          <cell r="D156" t="str">
            <v>Ремонт малоцінних необоротних матеріальних активів</v>
          </cell>
          <cell r="E156" t="str">
            <v>1072</v>
          </cell>
          <cell r="G156">
            <v>0</v>
          </cell>
          <cell r="I156">
            <v>0</v>
          </cell>
          <cell r="K156">
            <v>0</v>
          </cell>
          <cell r="L156">
            <v>0</v>
          </cell>
          <cell r="M156">
            <v>0</v>
          </cell>
        </row>
        <row r="157">
          <cell r="A157" t="str">
            <v>1100</v>
          </cell>
          <cell r="B157" t="str">
            <v>О</v>
          </cell>
          <cell r="C157" t="str">
            <v>2.8.</v>
          </cell>
          <cell r="D157" t="str">
            <v>Винагороди за професійні послуги в т.ч.</v>
          </cell>
          <cell r="E157" t="str">
            <v>1100</v>
          </cell>
          <cell r="F157">
            <v>32.1</v>
          </cell>
          <cell r="G157">
            <v>37</v>
          </cell>
          <cell r="H157">
            <v>0</v>
          </cell>
          <cell r="I157">
            <v>37</v>
          </cell>
          <cell r="J157">
            <v>34.5</v>
          </cell>
          <cell r="K157">
            <v>25.9</v>
          </cell>
          <cell r="L157">
            <v>36.6</v>
          </cell>
          <cell r="M157">
            <v>69</v>
          </cell>
          <cell r="N157">
            <v>18</v>
          </cell>
          <cell r="O157">
            <v>17</v>
          </cell>
          <cell r="P157">
            <v>17</v>
          </cell>
          <cell r="Q157">
            <v>17</v>
          </cell>
        </row>
        <row r="158">
          <cell r="A158" t="str">
            <v>1110</v>
          </cell>
          <cell r="B158" t="str">
            <v>Адм</v>
          </cell>
          <cell r="C158" t="str">
            <v>2.8.1.</v>
          </cell>
          <cell r="D158" t="str">
            <v>Юридичні, аудиторські, експертні послуги тощо</v>
          </cell>
          <cell r="E158" t="str">
            <v>1110</v>
          </cell>
          <cell r="F158">
            <v>32.1</v>
          </cell>
          <cell r="G158">
            <v>37</v>
          </cell>
          <cell r="I158">
            <v>37</v>
          </cell>
          <cell r="J158">
            <v>34.5</v>
          </cell>
          <cell r="K158">
            <v>25.9</v>
          </cell>
          <cell r="L158">
            <v>36.6</v>
          </cell>
          <cell r="M158">
            <v>69</v>
          </cell>
          <cell r="N158">
            <v>18</v>
          </cell>
          <cell r="O158">
            <v>17</v>
          </cell>
          <cell r="P158">
            <v>17</v>
          </cell>
          <cell r="Q158">
            <v>17</v>
          </cell>
        </row>
        <row r="159">
          <cell r="A159" t="str">
            <v>1111</v>
          </cell>
          <cell r="C159" t="str">
            <v>2.8.2.</v>
          </cell>
          <cell r="D159" t="str">
            <v>Інше</v>
          </cell>
          <cell r="E159" t="str">
            <v>1111</v>
          </cell>
          <cell r="F159">
            <v>0</v>
          </cell>
          <cell r="G159">
            <v>0</v>
          </cell>
          <cell r="I159">
            <v>0</v>
          </cell>
          <cell r="K159">
            <v>0</v>
          </cell>
          <cell r="L159">
            <v>0</v>
          </cell>
          <cell r="M159">
            <v>0</v>
          </cell>
          <cell r="N159">
            <v>0</v>
          </cell>
          <cell r="O159">
            <v>0</v>
          </cell>
          <cell r="P159">
            <v>0</v>
          </cell>
          <cell r="Q159">
            <v>0</v>
          </cell>
        </row>
        <row r="160">
          <cell r="A160" t="str">
            <v>1120</v>
          </cell>
          <cell r="C160" t="str">
            <v>2.9.</v>
          </cell>
          <cell r="D160" t="str">
            <v>Витрати на зв'язок (поштові, телеграфні, телефонні, факс тощо)</v>
          </cell>
          <cell r="E160" t="str">
            <v>1120</v>
          </cell>
          <cell r="F160">
            <v>0</v>
          </cell>
          <cell r="G160">
            <v>0</v>
          </cell>
          <cell r="I160">
            <v>0</v>
          </cell>
          <cell r="K160">
            <v>0</v>
          </cell>
          <cell r="L160">
            <v>0</v>
          </cell>
          <cell r="M160">
            <v>0</v>
          </cell>
          <cell r="N160">
            <v>0</v>
          </cell>
          <cell r="O160">
            <v>0</v>
          </cell>
          <cell r="P160">
            <v>0</v>
          </cell>
          <cell r="Q160">
            <v>0</v>
          </cell>
        </row>
        <row r="161">
          <cell r="A161" t="str">
            <v>1130</v>
          </cell>
          <cell r="B161" t="str">
            <v>А</v>
          </cell>
          <cell r="C161" t="str">
            <v>2.10.</v>
          </cell>
          <cell r="D161" t="str">
            <v xml:space="preserve">Амортизація основних засобів </v>
          </cell>
          <cell r="E161" t="str">
            <v>1130</v>
          </cell>
          <cell r="F161">
            <v>0</v>
          </cell>
          <cell r="G161">
            <v>0</v>
          </cell>
          <cell r="I161">
            <v>0</v>
          </cell>
          <cell r="K161">
            <v>0</v>
          </cell>
          <cell r="L161">
            <v>0</v>
          </cell>
          <cell r="M161">
            <v>0</v>
          </cell>
          <cell r="N161">
            <v>0</v>
          </cell>
          <cell r="O161">
            <v>0</v>
          </cell>
          <cell r="P161">
            <v>0</v>
          </cell>
          <cell r="Q161">
            <v>0</v>
          </cell>
        </row>
        <row r="162">
          <cell r="A162" t="str">
            <v>1140</v>
          </cell>
          <cell r="B162" t="str">
            <v>А</v>
          </cell>
          <cell r="C162" t="str">
            <v>2.11.</v>
          </cell>
          <cell r="D162" t="str">
            <v>Амортизація інших необоротних матеріальних активів</v>
          </cell>
          <cell r="E162" t="str">
            <v>1140</v>
          </cell>
          <cell r="F162">
            <v>0</v>
          </cell>
          <cell r="G162">
            <v>0</v>
          </cell>
          <cell r="I162">
            <v>0</v>
          </cell>
          <cell r="K162">
            <v>0</v>
          </cell>
          <cell r="L162">
            <v>0</v>
          </cell>
          <cell r="M162">
            <v>0</v>
          </cell>
          <cell r="N162">
            <v>0</v>
          </cell>
          <cell r="O162">
            <v>0</v>
          </cell>
          <cell r="P162">
            <v>0</v>
          </cell>
          <cell r="Q162">
            <v>0</v>
          </cell>
        </row>
        <row r="163">
          <cell r="A163" t="str">
            <v>1150</v>
          </cell>
          <cell r="B163" t="str">
            <v>А</v>
          </cell>
          <cell r="C163" t="str">
            <v>2.12.</v>
          </cell>
          <cell r="D163" t="str">
            <v xml:space="preserve">Амортизація нематеріальних активів </v>
          </cell>
          <cell r="E163" t="str">
            <v>1150</v>
          </cell>
          <cell r="F163">
            <v>0</v>
          </cell>
          <cell r="G163">
            <v>0</v>
          </cell>
          <cell r="I163">
            <v>0</v>
          </cell>
          <cell r="K163">
            <v>0</v>
          </cell>
          <cell r="L163">
            <v>0</v>
          </cell>
          <cell r="M163">
            <v>0</v>
          </cell>
          <cell r="N163">
            <v>0</v>
          </cell>
          <cell r="O163">
            <v>0</v>
          </cell>
          <cell r="P163">
            <v>0</v>
          </cell>
          <cell r="Q163">
            <v>0</v>
          </cell>
        </row>
        <row r="164">
          <cell r="A164" t="str">
            <v>1160</v>
          </cell>
          <cell r="B164" t="str">
            <v>Адм</v>
          </cell>
          <cell r="C164" t="str">
            <v>2.13.</v>
          </cell>
          <cell r="D164" t="str">
            <v>Витрати на врегулювання спорів у судових органах</v>
          </cell>
          <cell r="E164" t="str">
            <v>1160</v>
          </cell>
          <cell r="F164">
            <v>2</v>
          </cell>
          <cell r="G164">
            <v>3</v>
          </cell>
          <cell r="I164">
            <v>3</v>
          </cell>
          <cell r="J164">
            <v>3</v>
          </cell>
          <cell r="K164">
            <v>0.3</v>
          </cell>
          <cell r="L164">
            <v>0.4</v>
          </cell>
          <cell r="M164">
            <v>3</v>
          </cell>
          <cell r="N164">
            <v>1</v>
          </cell>
          <cell r="P164">
            <v>1</v>
          </cell>
          <cell r="Q164">
            <v>1</v>
          </cell>
        </row>
        <row r="165">
          <cell r="A165" t="str">
            <v>1170</v>
          </cell>
          <cell r="C165" t="str">
            <v>2.14.</v>
          </cell>
          <cell r="D165" t="str">
            <v>Плата за розрахунково-касове обслуговування та інші послуги банків</v>
          </cell>
          <cell r="E165" t="str">
            <v>1170</v>
          </cell>
          <cell r="F165">
            <v>0</v>
          </cell>
          <cell r="G165">
            <v>0</v>
          </cell>
          <cell r="I165">
            <v>0</v>
          </cell>
          <cell r="K165">
            <v>0</v>
          </cell>
          <cell r="L165">
            <v>0</v>
          </cell>
          <cell r="M165">
            <v>0</v>
          </cell>
          <cell r="N165">
            <v>0</v>
          </cell>
          <cell r="O165">
            <v>0</v>
          </cell>
          <cell r="P165">
            <v>0</v>
          </cell>
          <cell r="Q165">
            <v>0</v>
          </cell>
        </row>
        <row r="166">
          <cell r="A166" t="str">
            <v>1180</v>
          </cell>
          <cell r="B166" t="str">
            <v>О</v>
          </cell>
          <cell r="C166" t="str">
            <v>2.15.</v>
          </cell>
          <cell r="D166" t="str">
            <v>Інші витрати загальногосподарського призначення,в т.ч.</v>
          </cell>
          <cell r="E166" t="str">
            <v>1180</v>
          </cell>
          <cell r="F166">
            <v>0.1</v>
          </cell>
          <cell r="G166">
            <v>0</v>
          </cell>
          <cell r="H166">
            <v>0</v>
          </cell>
          <cell r="I166">
            <v>0</v>
          </cell>
          <cell r="J166">
            <v>1.4</v>
          </cell>
          <cell r="K166">
            <v>1.4</v>
          </cell>
          <cell r="L166">
            <v>1.6</v>
          </cell>
          <cell r="M166">
            <v>0</v>
          </cell>
          <cell r="N166">
            <v>0</v>
          </cell>
          <cell r="O166">
            <v>0</v>
          </cell>
          <cell r="P166">
            <v>0</v>
          </cell>
          <cell r="Q166">
            <v>0</v>
          </cell>
        </row>
        <row r="167">
          <cell r="A167" t="str">
            <v>1190</v>
          </cell>
          <cell r="B167">
            <v>0</v>
          </cell>
          <cell r="C167" t="str">
            <v>2.15.1.</v>
          </cell>
          <cell r="D167" t="str">
            <v>Канцелярські витрати, поліграфічні послуги тощо</v>
          </cell>
          <cell r="E167" t="str">
            <v>1190</v>
          </cell>
          <cell r="F167">
            <v>0</v>
          </cell>
          <cell r="G167">
            <v>0</v>
          </cell>
          <cell r="I167">
            <v>0</v>
          </cell>
          <cell r="K167">
            <v>0</v>
          </cell>
          <cell r="L167">
            <v>0</v>
          </cell>
          <cell r="M167">
            <v>0</v>
          </cell>
        </row>
        <row r="168">
          <cell r="A168" t="str">
            <v>1200</v>
          </cell>
          <cell r="B168">
            <v>0</v>
          </cell>
          <cell r="C168" t="str">
            <v>2.15.2.</v>
          </cell>
          <cell r="D168" t="str">
            <v>Підготовка та перепідготовка кадрів</v>
          </cell>
          <cell r="E168" t="str">
            <v>1200</v>
          </cell>
          <cell r="F168">
            <v>0</v>
          </cell>
          <cell r="G168">
            <v>0</v>
          </cell>
          <cell r="I168">
            <v>0</v>
          </cell>
          <cell r="K168">
            <v>0</v>
          </cell>
          <cell r="L168">
            <v>0</v>
          </cell>
          <cell r="M168">
            <v>0</v>
          </cell>
        </row>
        <row r="169">
          <cell r="A169" t="str">
            <v>1201</v>
          </cell>
          <cell r="B169" t="str">
            <v>В</v>
          </cell>
          <cell r="C169" t="str">
            <v>2.15.3.</v>
          </cell>
          <cell r="D169" t="str">
            <v>Відрахування на соціальні заходи</v>
          </cell>
          <cell r="E169" t="str">
            <v>1201</v>
          </cell>
          <cell r="F169">
            <v>0</v>
          </cell>
          <cell r="G169">
            <v>0</v>
          </cell>
          <cell r="I169">
            <v>0</v>
          </cell>
          <cell r="K169">
            <v>0</v>
          </cell>
          <cell r="L169">
            <v>0</v>
          </cell>
          <cell r="M169">
            <v>0</v>
          </cell>
        </row>
        <row r="170">
          <cell r="A170" t="str">
            <v>1210</v>
          </cell>
          <cell r="B170">
            <v>0</v>
          </cell>
          <cell r="C170" t="str">
            <v>2.15.4.</v>
          </cell>
          <cell r="D170" t="str">
            <v>Інформаційно-обчислювальні послуги</v>
          </cell>
          <cell r="E170" t="str">
            <v>1210</v>
          </cell>
          <cell r="F170">
            <v>0</v>
          </cell>
          <cell r="G170">
            <v>0</v>
          </cell>
          <cell r="I170">
            <v>0</v>
          </cell>
          <cell r="K170">
            <v>0</v>
          </cell>
          <cell r="L170">
            <v>0</v>
          </cell>
          <cell r="M170">
            <v>0</v>
          </cell>
        </row>
        <row r="171">
          <cell r="A171" t="str">
            <v>1220</v>
          </cell>
          <cell r="B171">
            <v>0</v>
          </cell>
          <cell r="C171" t="str">
            <v>2.15.5.</v>
          </cell>
          <cell r="D171" t="str">
            <v>Техлітература</v>
          </cell>
          <cell r="E171" t="str">
            <v>1220</v>
          </cell>
          <cell r="F171">
            <v>0</v>
          </cell>
          <cell r="G171">
            <v>0</v>
          </cell>
          <cell r="I171">
            <v>0</v>
          </cell>
          <cell r="K171">
            <v>0</v>
          </cell>
          <cell r="L171">
            <v>0</v>
          </cell>
          <cell r="M171">
            <v>0</v>
          </cell>
        </row>
        <row r="172">
          <cell r="A172" t="str">
            <v>1230</v>
          </cell>
          <cell r="B172">
            <v>0</v>
          </cell>
          <cell r="C172" t="str">
            <v>2.15.6.</v>
          </cell>
          <cell r="D172" t="str">
            <v>Транспортні послуги</v>
          </cell>
          <cell r="E172" t="str">
            <v>1230</v>
          </cell>
          <cell r="F172">
            <v>0</v>
          </cell>
          <cell r="G172">
            <v>0</v>
          </cell>
          <cell r="I172">
            <v>0</v>
          </cell>
          <cell r="K172">
            <v>0</v>
          </cell>
          <cell r="L172">
            <v>0</v>
          </cell>
          <cell r="M172">
            <v>0</v>
          </cell>
        </row>
        <row r="173">
          <cell r="A173" t="str">
            <v>1240</v>
          </cell>
          <cell r="B173">
            <v>0</v>
          </cell>
          <cell r="C173" t="str">
            <v>2.15.7.</v>
          </cell>
          <cell r="D173" t="str">
            <v>Витрати на цивільну оборону</v>
          </cell>
          <cell r="E173" t="str">
            <v>1240</v>
          </cell>
          <cell r="F173">
            <v>0</v>
          </cell>
          <cell r="G173">
            <v>0</v>
          </cell>
          <cell r="I173">
            <v>0</v>
          </cell>
          <cell r="K173">
            <v>0</v>
          </cell>
          <cell r="L173">
            <v>0</v>
          </cell>
          <cell r="M173">
            <v>0</v>
          </cell>
        </row>
        <row r="174">
          <cell r="A174" t="str">
            <v>1251</v>
          </cell>
          <cell r="C174" t="str">
            <v>2.15.8.</v>
          </cell>
          <cell r="D174" t="str">
            <v xml:space="preserve">Експлуатація та технічне обслуговування основних засобів та інших необоротних активів  </v>
          </cell>
          <cell r="E174" t="str">
            <v>1251</v>
          </cell>
          <cell r="F174">
            <v>0</v>
          </cell>
          <cell r="G174">
            <v>0</v>
          </cell>
          <cell r="I174">
            <v>0</v>
          </cell>
          <cell r="K174">
            <v>0</v>
          </cell>
          <cell r="L174">
            <v>0</v>
          </cell>
          <cell r="M174">
            <v>0</v>
          </cell>
        </row>
        <row r="175">
          <cell r="A175" t="str">
            <v>1260</v>
          </cell>
          <cell r="B175">
            <v>0</v>
          </cell>
          <cell r="C175" t="str">
            <v>2.15.9.</v>
          </cell>
          <cell r="D175" t="str">
            <v>Плата за землю</v>
          </cell>
          <cell r="E175" t="str">
            <v>1260</v>
          </cell>
          <cell r="F175">
            <v>0</v>
          </cell>
          <cell r="G175">
            <v>0</v>
          </cell>
          <cell r="I175">
            <v>0</v>
          </cell>
          <cell r="K175">
            <v>0</v>
          </cell>
          <cell r="L175">
            <v>0</v>
          </cell>
          <cell r="M175">
            <v>0</v>
          </cell>
        </row>
        <row r="176">
          <cell r="A176" t="str">
            <v>1270</v>
          </cell>
          <cell r="B176">
            <v>0</v>
          </cell>
          <cell r="C176" t="str">
            <v>2.15.10.</v>
          </cell>
          <cell r="D176" t="str">
            <v>Комунальний податок</v>
          </cell>
          <cell r="E176" t="str">
            <v>1270</v>
          </cell>
          <cell r="F176">
            <v>0</v>
          </cell>
          <cell r="G176">
            <v>0</v>
          </cell>
          <cell r="I176">
            <v>0</v>
          </cell>
          <cell r="K176">
            <v>0</v>
          </cell>
          <cell r="L176">
            <v>0</v>
          </cell>
          <cell r="M176">
            <v>0</v>
          </cell>
        </row>
        <row r="177">
          <cell r="A177" t="str">
            <v>1280</v>
          </cell>
          <cell r="B177">
            <v>0</v>
          </cell>
          <cell r="C177" t="str">
            <v>2.15.11.</v>
          </cell>
          <cell r="D177" t="str">
            <v>Податок з власників транспортних засобів</v>
          </cell>
          <cell r="E177" t="str">
            <v>1280</v>
          </cell>
          <cell r="F177">
            <v>0</v>
          </cell>
          <cell r="G177">
            <v>0</v>
          </cell>
          <cell r="I177">
            <v>0</v>
          </cell>
          <cell r="K177">
            <v>0</v>
          </cell>
          <cell r="L177">
            <v>0</v>
          </cell>
          <cell r="M177">
            <v>0</v>
          </cell>
        </row>
        <row r="178">
          <cell r="A178" t="str">
            <v>1281</v>
          </cell>
          <cell r="B178">
            <v>0</v>
          </cell>
          <cell r="C178" t="str">
            <v>2.15.12.</v>
          </cell>
          <cell r="D178" t="str">
            <v>Плата за ліцензію</v>
          </cell>
          <cell r="E178" t="str">
            <v>1281</v>
          </cell>
          <cell r="F178">
            <v>0</v>
          </cell>
          <cell r="G178">
            <v>0</v>
          </cell>
          <cell r="I178">
            <v>0</v>
          </cell>
          <cell r="K178">
            <v>0</v>
          </cell>
          <cell r="L178">
            <v>0</v>
          </cell>
          <cell r="M178">
            <v>0</v>
          </cell>
        </row>
        <row r="179">
          <cell r="A179" t="str">
            <v>1282</v>
          </cell>
          <cell r="B179">
            <v>0</v>
          </cell>
          <cell r="C179" t="str">
            <v>2.15.13.</v>
          </cell>
          <cell r="D179" t="str">
            <v>Держмито</v>
          </cell>
          <cell r="E179" t="str">
            <v>1282</v>
          </cell>
          <cell r="F179">
            <v>0.1</v>
          </cell>
          <cell r="G179">
            <v>0</v>
          </cell>
          <cell r="I179">
            <v>0</v>
          </cell>
          <cell r="J179">
            <v>1.4</v>
          </cell>
          <cell r="K179">
            <v>1.4</v>
          </cell>
          <cell r="L179">
            <v>1.6</v>
          </cell>
          <cell r="M179">
            <v>0</v>
          </cell>
        </row>
        <row r="180">
          <cell r="A180" t="str">
            <v>1283</v>
          </cell>
          <cell r="B180">
            <v>0</v>
          </cell>
          <cell r="C180" t="str">
            <v>2.15.14.</v>
          </cell>
          <cell r="D180" t="str">
            <v>Інші податки, збори та платежі</v>
          </cell>
          <cell r="E180" t="str">
            <v>1283</v>
          </cell>
          <cell r="F180">
            <v>0</v>
          </cell>
          <cell r="G180">
            <v>0</v>
          </cell>
          <cell r="I180">
            <v>0</v>
          </cell>
          <cell r="K180">
            <v>0</v>
          </cell>
          <cell r="L180">
            <v>0</v>
          </cell>
          <cell r="M180">
            <v>0</v>
          </cell>
        </row>
        <row r="181">
          <cell r="A181" t="str">
            <v>1286</v>
          </cell>
          <cell r="C181" t="str">
            <v>2.15.15.</v>
          </cell>
          <cell r="D181" t="str">
            <v>Оформлення права власності</v>
          </cell>
          <cell r="E181" t="str">
            <v>1286</v>
          </cell>
          <cell r="F181">
            <v>0</v>
          </cell>
          <cell r="G181">
            <v>0</v>
          </cell>
          <cell r="I181">
            <v>0</v>
          </cell>
          <cell r="K181">
            <v>0</v>
          </cell>
          <cell r="L181">
            <v>0</v>
          </cell>
          <cell r="M181">
            <v>0</v>
          </cell>
        </row>
        <row r="182">
          <cell r="A182" t="str">
            <v>1287</v>
          </cell>
          <cell r="C182" t="str">
            <v>2.15.16.</v>
          </cell>
          <cell r="D182" t="str">
            <v>Технічна інвентаризація</v>
          </cell>
          <cell r="E182" t="str">
            <v>1287</v>
          </cell>
          <cell r="F182">
            <v>0</v>
          </cell>
          <cell r="G182">
            <v>0</v>
          </cell>
          <cell r="I182">
            <v>0</v>
          </cell>
          <cell r="K182">
            <v>0</v>
          </cell>
          <cell r="L182">
            <v>0</v>
          </cell>
          <cell r="M182">
            <v>0</v>
          </cell>
        </row>
        <row r="183">
          <cell r="A183" t="str">
            <v>1288</v>
          </cell>
          <cell r="C183" t="str">
            <v>2.15.17.</v>
          </cell>
          <cell r="D183" t="str">
            <v>Благоустрій території</v>
          </cell>
          <cell r="E183" t="str">
            <v>1288</v>
          </cell>
          <cell r="F183">
            <v>0</v>
          </cell>
          <cell r="G183">
            <v>0</v>
          </cell>
          <cell r="I183">
            <v>0</v>
          </cell>
          <cell r="K183">
            <v>0</v>
          </cell>
          <cell r="L183">
            <v>0</v>
          </cell>
          <cell r="M183">
            <v>0</v>
          </cell>
        </row>
        <row r="184">
          <cell r="A184" t="str">
            <v>1289</v>
          </cell>
          <cell r="C184" t="str">
            <v>2.15.18.</v>
          </cell>
          <cell r="D184" t="str">
            <v>Охорона праці</v>
          </cell>
          <cell r="E184" t="str">
            <v>1289</v>
          </cell>
          <cell r="F184">
            <v>0</v>
          </cell>
          <cell r="G184">
            <v>0</v>
          </cell>
          <cell r="I184">
            <v>0</v>
          </cell>
          <cell r="K184">
            <v>0</v>
          </cell>
          <cell r="L184">
            <v>0</v>
          </cell>
          <cell r="M184">
            <v>0</v>
          </cell>
        </row>
        <row r="185">
          <cell r="A185" t="str">
            <v>1290</v>
          </cell>
          <cell r="B185">
            <v>0</v>
          </cell>
          <cell r="C185" t="str">
            <v>2.15.19.</v>
          </cell>
          <cell r="D185" t="str">
            <v>Інше</v>
          </cell>
          <cell r="E185" t="str">
            <v>1290</v>
          </cell>
          <cell r="F185">
            <v>0</v>
          </cell>
          <cell r="G185">
            <v>0</v>
          </cell>
          <cell r="I185">
            <v>0</v>
          </cell>
          <cell r="K185">
            <v>0</v>
          </cell>
          <cell r="L185">
            <v>0</v>
          </cell>
          <cell r="M185">
            <v>0</v>
          </cell>
        </row>
        <row r="186">
          <cell r="A186" t="str">
            <v>1291</v>
          </cell>
          <cell r="C186" t="str">
            <v>2.15.20.</v>
          </cell>
          <cell r="D186" t="str">
            <v>Членські внески до Київміськтеплоенергогаз та ін.</v>
          </cell>
          <cell r="E186" t="str">
            <v>1291</v>
          </cell>
          <cell r="F186">
            <v>0</v>
          </cell>
          <cell r="G186">
            <v>0</v>
          </cell>
          <cell r="I186">
            <v>0</v>
          </cell>
          <cell r="K186">
            <v>0</v>
          </cell>
          <cell r="L186">
            <v>0</v>
          </cell>
          <cell r="M186">
            <v>0</v>
          </cell>
        </row>
        <row r="187">
          <cell r="A187">
            <v>1292</v>
          </cell>
          <cell r="C187" t="str">
            <v>2.15.21.</v>
          </cell>
          <cell r="D187" t="str">
            <v>Відрахування НАК "Енергетична компанія України"</v>
          </cell>
          <cell r="E187">
            <v>1292</v>
          </cell>
          <cell r="F187">
            <v>0</v>
          </cell>
          <cell r="G187">
            <v>0</v>
          </cell>
          <cell r="I187">
            <v>0</v>
          </cell>
          <cell r="K187">
            <v>0</v>
          </cell>
          <cell r="L187">
            <v>0</v>
          </cell>
          <cell r="M187">
            <v>0</v>
          </cell>
        </row>
        <row r="188">
          <cell r="A188" t="str">
            <v>рах.94</v>
          </cell>
          <cell r="E188" t="str">
            <v>рах.94</v>
          </cell>
          <cell r="F188">
            <v>0</v>
          </cell>
          <cell r="G188">
            <v>0</v>
          </cell>
          <cell r="I188">
            <v>0</v>
          </cell>
          <cell r="K188">
            <v>0</v>
          </cell>
          <cell r="L188">
            <v>0</v>
          </cell>
          <cell r="M188">
            <v>0</v>
          </cell>
        </row>
        <row r="189">
          <cell r="A189" t="str">
            <v>1700</v>
          </cell>
          <cell r="B189" t="str">
            <v>О</v>
          </cell>
          <cell r="C189" t="str">
            <v>4.</v>
          </cell>
          <cell r="D189" t="str">
            <v>Інші  операційні витрати - рах.94</v>
          </cell>
          <cell r="E189" t="str">
            <v>1700</v>
          </cell>
          <cell r="F189">
            <v>629.1</v>
          </cell>
          <cell r="G189">
            <v>455</v>
          </cell>
          <cell r="H189">
            <v>244.5</v>
          </cell>
          <cell r="I189">
            <v>695.5</v>
          </cell>
          <cell r="J189">
            <v>730.6</v>
          </cell>
          <cell r="K189">
            <v>367.1</v>
          </cell>
          <cell r="L189">
            <v>698.3</v>
          </cell>
          <cell r="M189">
            <v>435</v>
          </cell>
          <cell r="N189">
            <v>195</v>
          </cell>
          <cell r="O189">
            <v>72.900000000000006</v>
          </cell>
          <cell r="P189">
            <v>71.8</v>
          </cell>
          <cell r="Q189">
            <v>95.3</v>
          </cell>
        </row>
        <row r="190">
          <cell r="A190" t="str">
            <v>1701</v>
          </cell>
          <cell r="B190" t="str">
            <v>С</v>
          </cell>
          <cell r="C190" t="str">
            <v>4.1.</v>
          </cell>
          <cell r="D190" t="str">
            <v>Дослідження та розробки відповідно до П(С)БО 8   (рах.941)</v>
          </cell>
          <cell r="E190" t="str">
            <v>1701</v>
          </cell>
          <cell r="F190">
            <v>0</v>
          </cell>
          <cell r="G190">
            <v>0</v>
          </cell>
          <cell r="I190">
            <v>0</v>
          </cell>
          <cell r="K190">
            <v>0</v>
          </cell>
          <cell r="L190">
            <v>0</v>
          </cell>
          <cell r="M190">
            <v>0</v>
          </cell>
        </row>
        <row r="191">
          <cell r="A191" t="str">
            <v>1702</v>
          </cell>
          <cell r="B191" t="str">
            <v>С</v>
          </cell>
          <cell r="C191" t="str">
            <v>4.2.</v>
          </cell>
          <cell r="D191" t="str">
            <v>Собівартість реалізованої іноземної валюти    (рах. 942)</v>
          </cell>
          <cell r="E191" t="str">
            <v>1702</v>
          </cell>
          <cell r="F191">
            <v>0</v>
          </cell>
          <cell r="G191">
            <v>0</v>
          </cell>
          <cell r="I191">
            <v>0</v>
          </cell>
          <cell r="K191">
            <v>0</v>
          </cell>
          <cell r="L191">
            <v>0</v>
          </cell>
          <cell r="M191">
            <v>0</v>
          </cell>
        </row>
        <row r="192">
          <cell r="A192" t="str">
            <v>1714</v>
          </cell>
          <cell r="B192" t="str">
            <v>О</v>
          </cell>
          <cell r="C192" t="str">
            <v>4.3.</v>
          </cell>
          <cell r="D192" t="str">
            <v>Собівартість реалізованих виробничих запасів    (рах.943)</v>
          </cell>
          <cell r="E192" t="str">
            <v>1714</v>
          </cell>
          <cell r="F192">
            <v>49</v>
          </cell>
          <cell r="G192">
            <v>0</v>
          </cell>
          <cell r="H192">
            <v>0</v>
          </cell>
          <cell r="I192">
            <v>0</v>
          </cell>
          <cell r="J192">
            <v>25.1</v>
          </cell>
          <cell r="K192">
            <v>25.1</v>
          </cell>
          <cell r="L192">
            <v>34.9</v>
          </cell>
          <cell r="M192">
            <v>0</v>
          </cell>
          <cell r="N192">
            <v>0</v>
          </cell>
          <cell r="O192">
            <v>0</v>
          </cell>
          <cell r="P192">
            <v>0</v>
          </cell>
          <cell r="Q192">
            <v>0</v>
          </cell>
        </row>
        <row r="193">
          <cell r="A193" t="str">
            <v>1703</v>
          </cell>
          <cell r="B193" t="str">
            <v>С</v>
          </cell>
          <cell r="C193" t="str">
            <v>4.3.1.</v>
          </cell>
          <cell r="D193" t="str">
            <v xml:space="preserve">Собівартість реалізованих виробничих запасів (рах.943 00) </v>
          </cell>
          <cell r="E193" t="str">
            <v>1703</v>
          </cell>
          <cell r="F193">
            <v>0</v>
          </cell>
          <cell r="G193">
            <v>0</v>
          </cell>
          <cell r="I193">
            <v>0</v>
          </cell>
          <cell r="K193">
            <v>0</v>
          </cell>
          <cell r="L193">
            <v>0</v>
          </cell>
          <cell r="M193">
            <v>0</v>
          </cell>
          <cell r="N193">
            <v>0</v>
          </cell>
        </row>
        <row r="194">
          <cell r="A194" t="str">
            <v>1713</v>
          </cell>
          <cell r="B194" t="str">
            <v>С</v>
          </cell>
          <cell r="C194" t="str">
            <v>4.3.2.</v>
          </cell>
          <cell r="D194" t="str">
            <v xml:space="preserve">Собівартість реалізованого металобрухту (рах.943 01) </v>
          </cell>
          <cell r="E194" t="str">
            <v>1713</v>
          </cell>
          <cell r="F194">
            <v>0</v>
          </cell>
          <cell r="G194">
            <v>0</v>
          </cell>
          <cell r="I194">
            <v>0</v>
          </cell>
          <cell r="K194">
            <v>0</v>
          </cell>
          <cell r="L194">
            <v>0</v>
          </cell>
          <cell r="M194">
            <v>0</v>
          </cell>
          <cell r="N194">
            <v>0</v>
          </cell>
        </row>
        <row r="195">
          <cell r="A195" t="str">
            <v>1715</v>
          </cell>
          <cell r="B195" t="str">
            <v>С</v>
          </cell>
          <cell r="C195" t="str">
            <v>4.3.3.</v>
          </cell>
          <cell r="D195" t="str">
            <v>Собівартість реалізованих виробничих запасів в Компанії (рах.943 02)</v>
          </cell>
          <cell r="E195" t="str">
            <v>1715</v>
          </cell>
          <cell r="F195">
            <v>0</v>
          </cell>
          <cell r="G195">
            <v>0</v>
          </cell>
          <cell r="I195">
            <v>0</v>
          </cell>
          <cell r="K195">
            <v>0</v>
          </cell>
          <cell r="L195">
            <v>0</v>
          </cell>
          <cell r="M195">
            <v>0</v>
          </cell>
          <cell r="N195">
            <v>0</v>
          </cell>
        </row>
        <row r="196">
          <cell r="A196" t="str">
            <v>1716</v>
          </cell>
          <cell r="B196" t="str">
            <v>С</v>
          </cell>
          <cell r="C196" t="str">
            <v>4.3.4.</v>
          </cell>
          <cell r="D196" t="str">
            <v xml:space="preserve">Собівартість реалізованих виробничих запасів на сторону (рах.943 03) </v>
          </cell>
          <cell r="E196" t="str">
            <v>1716</v>
          </cell>
          <cell r="F196">
            <v>49</v>
          </cell>
          <cell r="G196">
            <v>0</v>
          </cell>
          <cell r="I196">
            <v>0</v>
          </cell>
          <cell r="J196">
            <v>25.1</v>
          </cell>
          <cell r="K196">
            <v>25.1</v>
          </cell>
          <cell r="L196">
            <v>34.9</v>
          </cell>
          <cell r="M196">
            <v>0</v>
          </cell>
          <cell r="N196">
            <v>0</v>
          </cell>
        </row>
        <row r="197">
          <cell r="A197" t="str">
            <v>1704</v>
          </cell>
          <cell r="B197" t="str">
            <v>С</v>
          </cell>
          <cell r="C197" t="str">
            <v>4.4.</v>
          </cell>
          <cell r="D197" t="str">
            <v>Безнадійна дебіт.заборг. та відрахування до резерву сумнівних боргів (рах.944)</v>
          </cell>
          <cell r="E197" t="str">
            <v>1704</v>
          </cell>
          <cell r="F197">
            <v>1.8</v>
          </cell>
          <cell r="G197">
            <v>0</v>
          </cell>
          <cell r="I197">
            <v>0</v>
          </cell>
          <cell r="K197">
            <v>0</v>
          </cell>
          <cell r="L197">
            <v>0</v>
          </cell>
          <cell r="M197">
            <v>0</v>
          </cell>
          <cell r="N197">
            <v>0</v>
          </cell>
        </row>
        <row r="198">
          <cell r="A198" t="str">
            <v>1705</v>
          </cell>
          <cell r="B198" t="str">
            <v>С</v>
          </cell>
          <cell r="C198" t="str">
            <v>4.5.</v>
          </cell>
          <cell r="D198" t="str">
            <v>Втрати від операційної курсової різниці  (рах.945), в т.ч.</v>
          </cell>
          <cell r="E198" t="str">
            <v>1705</v>
          </cell>
          <cell r="F198">
            <v>0</v>
          </cell>
          <cell r="G198">
            <v>0</v>
          </cell>
          <cell r="I198">
            <v>0</v>
          </cell>
          <cell r="K198">
            <v>0</v>
          </cell>
          <cell r="L198">
            <v>0</v>
          </cell>
          <cell r="M198">
            <v>0</v>
          </cell>
          <cell r="N198">
            <v>0</v>
          </cell>
        </row>
        <row r="199">
          <cell r="A199" t="str">
            <v>1707</v>
          </cell>
          <cell r="B199" t="str">
            <v>О</v>
          </cell>
          <cell r="C199" t="str">
            <v>4.5.1.</v>
          </cell>
          <cell r="D199" t="str">
            <v xml:space="preserve">Курсова різниця з поточних операцій </v>
          </cell>
          <cell r="E199" t="str">
            <v>1707</v>
          </cell>
          <cell r="F199">
            <v>0</v>
          </cell>
          <cell r="G199">
            <v>0</v>
          </cell>
          <cell r="I199">
            <v>0</v>
          </cell>
          <cell r="K199">
            <v>0</v>
          </cell>
          <cell r="L199">
            <v>0</v>
          </cell>
          <cell r="M199">
            <v>0</v>
          </cell>
          <cell r="N199">
            <v>0</v>
          </cell>
        </row>
        <row r="200">
          <cell r="A200" t="str">
            <v>1708</v>
          </cell>
          <cell r="B200" t="str">
            <v>С</v>
          </cell>
          <cell r="C200" t="str">
            <v>4.6.</v>
          </cell>
          <cell r="D200" t="str">
            <v xml:space="preserve">Втрати від знецінення товарів  (рах. 946)             </v>
          </cell>
          <cell r="E200" t="str">
            <v>1708</v>
          </cell>
          <cell r="F200">
            <v>0</v>
          </cell>
          <cell r="G200">
            <v>165</v>
          </cell>
          <cell r="I200">
            <v>165</v>
          </cell>
          <cell r="J200">
            <v>165</v>
          </cell>
          <cell r="K200">
            <v>0</v>
          </cell>
          <cell r="L200">
            <v>0</v>
          </cell>
          <cell r="M200">
            <v>45</v>
          </cell>
          <cell r="N200">
            <v>45</v>
          </cell>
        </row>
        <row r="201">
          <cell r="A201" t="str">
            <v>1709</v>
          </cell>
          <cell r="B201" t="str">
            <v>С</v>
          </cell>
          <cell r="C201" t="str">
            <v>4.7.</v>
          </cell>
          <cell r="D201" t="str">
            <v>Нестачі і втрати від псування цінностей  (рах. 947)</v>
          </cell>
          <cell r="E201" t="str">
            <v>1709</v>
          </cell>
          <cell r="F201">
            <v>196.5</v>
          </cell>
          <cell r="G201">
            <v>0</v>
          </cell>
          <cell r="I201">
            <v>0</v>
          </cell>
          <cell r="K201">
            <v>0</v>
          </cell>
          <cell r="L201">
            <v>137.80000000000001</v>
          </cell>
          <cell r="M201">
            <v>0</v>
          </cell>
          <cell r="N201">
            <v>0</v>
          </cell>
        </row>
        <row r="202">
          <cell r="A202" t="str">
            <v>1712</v>
          </cell>
          <cell r="B202" t="str">
            <v>С</v>
          </cell>
          <cell r="C202" t="str">
            <v>4.8.</v>
          </cell>
          <cell r="D202" t="str">
            <v>Визнані штрафи, пені, неустойки      ( рах. 948)</v>
          </cell>
          <cell r="E202" t="str">
            <v>1712</v>
          </cell>
          <cell r="F202">
            <v>95.2</v>
          </cell>
          <cell r="G202">
            <v>0</v>
          </cell>
          <cell r="I202">
            <v>0</v>
          </cell>
          <cell r="J202">
            <v>15.8</v>
          </cell>
          <cell r="K202">
            <v>15.8</v>
          </cell>
          <cell r="L202">
            <v>18.100000000000001</v>
          </cell>
          <cell r="M202">
            <v>0</v>
          </cell>
          <cell r="N202">
            <v>0</v>
          </cell>
        </row>
        <row r="203">
          <cell r="A203" t="str">
            <v>рах.949</v>
          </cell>
          <cell r="E203" t="str">
            <v>рах.949</v>
          </cell>
          <cell r="F203">
            <v>0</v>
          </cell>
          <cell r="G203">
            <v>0</v>
          </cell>
          <cell r="I203">
            <v>0</v>
          </cell>
          <cell r="K203">
            <v>0</v>
          </cell>
          <cell r="L203">
            <v>0</v>
          </cell>
          <cell r="M203">
            <v>0</v>
          </cell>
          <cell r="N203">
            <v>0</v>
          </cell>
        </row>
        <row r="204">
          <cell r="A204" t="str">
            <v>1711</v>
          </cell>
          <cell r="B204" t="str">
            <v>О</v>
          </cell>
          <cell r="C204" t="str">
            <v>4.9.</v>
          </cell>
          <cell r="D204" t="str">
            <v>Інші витрати операційної діяльності - рах.949</v>
          </cell>
          <cell r="E204" t="str">
            <v>1711</v>
          </cell>
          <cell r="F204">
            <v>286.60000000000002</v>
          </cell>
          <cell r="G204">
            <v>290</v>
          </cell>
          <cell r="H204">
            <v>244.5</v>
          </cell>
          <cell r="I204">
            <v>530.5</v>
          </cell>
          <cell r="J204">
            <v>524.70000000000005</v>
          </cell>
          <cell r="K204">
            <v>326.2</v>
          </cell>
          <cell r="L204">
            <v>507.5</v>
          </cell>
          <cell r="M204">
            <v>390</v>
          </cell>
          <cell r="N204">
            <v>150</v>
          </cell>
          <cell r="O204">
            <v>72.900000000000006</v>
          </cell>
          <cell r="P204">
            <v>71.8</v>
          </cell>
          <cell r="Q204">
            <v>95.3</v>
          </cell>
        </row>
        <row r="205">
          <cell r="A205" t="str">
            <v>1710</v>
          </cell>
          <cell r="B205" t="str">
            <v>С</v>
          </cell>
          <cell r="C205" t="str">
            <v>4.9.1.</v>
          </cell>
          <cell r="D205" t="str">
            <v>Ремонт  та технічне обслуговування  невиробничих основних засобів</v>
          </cell>
          <cell r="E205" t="str">
            <v>1710</v>
          </cell>
          <cell r="F205">
            <v>1.6</v>
          </cell>
          <cell r="G205">
            <v>12</v>
          </cell>
          <cell r="I205">
            <v>12</v>
          </cell>
          <cell r="J205">
            <v>7</v>
          </cell>
          <cell r="K205">
            <v>3.6</v>
          </cell>
          <cell r="L205">
            <v>13</v>
          </cell>
          <cell r="M205">
            <v>15</v>
          </cell>
          <cell r="O205">
            <v>5</v>
          </cell>
          <cell r="P205">
            <v>5</v>
          </cell>
          <cell r="Q205">
            <v>5</v>
          </cell>
        </row>
        <row r="206">
          <cell r="A206" t="str">
            <v>1720</v>
          </cell>
          <cell r="B206" t="str">
            <v>С</v>
          </cell>
          <cell r="C206" t="str">
            <v>4.9.2.</v>
          </cell>
          <cell r="D206" t="str">
            <v>Амортизація невиробничих основних засобів</v>
          </cell>
          <cell r="E206" t="str">
            <v>1720</v>
          </cell>
          <cell r="F206">
            <v>21.8</v>
          </cell>
          <cell r="G206">
            <v>30</v>
          </cell>
          <cell r="I206">
            <v>30</v>
          </cell>
          <cell r="J206">
            <v>17</v>
          </cell>
          <cell r="K206">
            <v>12.2</v>
          </cell>
          <cell r="L206">
            <v>16</v>
          </cell>
          <cell r="M206">
            <v>16</v>
          </cell>
          <cell r="N206">
            <v>6</v>
          </cell>
          <cell r="O206">
            <v>3</v>
          </cell>
          <cell r="P206">
            <v>3</v>
          </cell>
          <cell r="Q206">
            <v>4</v>
          </cell>
        </row>
        <row r="207">
          <cell r="A207" t="str">
            <v>1730</v>
          </cell>
          <cell r="B207" t="str">
            <v>О</v>
          </cell>
          <cell r="C207" t="str">
            <v>4.9.3.</v>
          </cell>
          <cell r="D207" t="str">
            <v>Витрати на утримання об"єктів соціально-культурного призначення, в т.ч.</v>
          </cell>
          <cell r="E207" t="str">
            <v>1730</v>
          </cell>
          <cell r="F207">
            <v>0</v>
          </cell>
          <cell r="G207">
            <v>0</v>
          </cell>
          <cell r="H207">
            <v>0</v>
          </cell>
          <cell r="I207">
            <v>0</v>
          </cell>
          <cell r="J207">
            <v>0</v>
          </cell>
          <cell r="K207">
            <v>0</v>
          </cell>
          <cell r="L207">
            <v>0</v>
          </cell>
          <cell r="M207">
            <v>0</v>
          </cell>
          <cell r="N207">
            <v>0</v>
          </cell>
          <cell r="O207">
            <v>0</v>
          </cell>
          <cell r="P207">
            <v>0</v>
          </cell>
          <cell r="Q207">
            <v>0</v>
          </cell>
        </row>
        <row r="208">
          <cell r="A208" t="str">
            <v>1740</v>
          </cell>
          <cell r="B208" t="str">
            <v>С</v>
          </cell>
          <cell r="C208" t="str">
            <v>4.9.3.1.</v>
          </cell>
          <cell r="D208" t="str">
            <v>Утримання житлово-комунального господарства</v>
          </cell>
          <cell r="E208" t="str">
            <v>1740</v>
          </cell>
          <cell r="F208">
            <v>0</v>
          </cell>
          <cell r="G208">
            <v>0</v>
          </cell>
          <cell r="I208">
            <v>0</v>
          </cell>
          <cell r="K208">
            <v>0</v>
          </cell>
          <cell r="L208">
            <v>0</v>
          </cell>
          <cell r="M208">
            <v>0</v>
          </cell>
        </row>
        <row r="209">
          <cell r="A209" t="str">
            <v>1750</v>
          </cell>
          <cell r="B209" t="str">
            <v>С</v>
          </cell>
          <cell r="C209" t="str">
            <v>4.9.3.2.</v>
          </cell>
          <cell r="D209" t="str">
            <v xml:space="preserve">Утримання баз відпочинку </v>
          </cell>
          <cell r="E209" t="str">
            <v>1750</v>
          </cell>
          <cell r="F209">
            <v>0</v>
          </cell>
          <cell r="G209">
            <v>0</v>
          </cell>
          <cell r="I209">
            <v>0</v>
          </cell>
          <cell r="K209">
            <v>0</v>
          </cell>
          <cell r="L209">
            <v>0</v>
          </cell>
          <cell r="M209">
            <v>0</v>
          </cell>
        </row>
        <row r="210">
          <cell r="A210" t="str">
            <v>1760</v>
          </cell>
          <cell r="B210" t="str">
            <v>С</v>
          </cell>
          <cell r="C210" t="str">
            <v>4.9.3.3.</v>
          </cell>
          <cell r="D210" t="str">
            <v>Витрати на їдальню</v>
          </cell>
          <cell r="E210" t="str">
            <v>1760</v>
          </cell>
          <cell r="F210">
            <v>0</v>
          </cell>
          <cell r="G210">
            <v>0</v>
          </cell>
          <cell r="I210">
            <v>0</v>
          </cell>
          <cell r="K210">
            <v>0</v>
          </cell>
          <cell r="L210">
            <v>0</v>
          </cell>
          <cell r="M210">
            <v>0</v>
          </cell>
        </row>
        <row r="211">
          <cell r="A211" t="str">
            <v>1790</v>
          </cell>
          <cell r="B211" t="str">
            <v>С</v>
          </cell>
          <cell r="C211" t="str">
            <v>4.9.3.4.</v>
          </cell>
          <cell r="D211" t="str">
            <v>Утримання дит.садка</v>
          </cell>
          <cell r="E211" t="str">
            <v>1790</v>
          </cell>
          <cell r="F211">
            <v>0</v>
          </cell>
          <cell r="G211">
            <v>0</v>
          </cell>
          <cell r="I211">
            <v>0</v>
          </cell>
          <cell r="K211">
            <v>0</v>
          </cell>
          <cell r="L211">
            <v>0</v>
          </cell>
          <cell r="M211">
            <v>0</v>
          </cell>
        </row>
        <row r="212">
          <cell r="A212" t="str">
            <v>1800</v>
          </cell>
          <cell r="B212" t="str">
            <v>С</v>
          </cell>
          <cell r="C212" t="str">
            <v>4.9.3.5.</v>
          </cell>
          <cell r="D212" t="str">
            <v>Клуб "Енергія"</v>
          </cell>
          <cell r="E212" t="str">
            <v>1800</v>
          </cell>
          <cell r="F212">
            <v>0</v>
          </cell>
          <cell r="G212">
            <v>0</v>
          </cell>
          <cell r="I212">
            <v>0</v>
          </cell>
          <cell r="K212">
            <v>0</v>
          </cell>
          <cell r="L212">
            <v>0</v>
          </cell>
          <cell r="M212">
            <v>0</v>
          </cell>
        </row>
        <row r="213">
          <cell r="A213" t="str">
            <v>1810</v>
          </cell>
          <cell r="B213" t="str">
            <v>С</v>
          </cell>
          <cell r="C213" t="str">
            <v>4.9.4.</v>
          </cell>
          <cell r="D213" t="str">
            <v>Благодійна допомога, шефська допомога тощо</v>
          </cell>
          <cell r="E213" t="str">
            <v>1810</v>
          </cell>
          <cell r="F213">
            <v>0</v>
          </cell>
          <cell r="G213">
            <v>0</v>
          </cell>
          <cell r="I213">
            <v>0</v>
          </cell>
          <cell r="K213">
            <v>0</v>
          </cell>
          <cell r="L213">
            <v>0</v>
          </cell>
          <cell r="M213">
            <v>0</v>
          </cell>
        </row>
        <row r="214">
          <cell r="A214" t="str">
            <v>1820</v>
          </cell>
          <cell r="B214" t="str">
            <v>С</v>
          </cell>
          <cell r="C214" t="str">
            <v>4.9.5.</v>
          </cell>
          <cell r="D214" t="str">
            <v>Виплати студентам за успішність</v>
          </cell>
          <cell r="E214" t="str">
            <v>1820</v>
          </cell>
          <cell r="F214">
            <v>0</v>
          </cell>
          <cell r="G214">
            <v>0</v>
          </cell>
          <cell r="I214">
            <v>0</v>
          </cell>
          <cell r="K214">
            <v>0</v>
          </cell>
          <cell r="L214">
            <v>0</v>
          </cell>
          <cell r="M214">
            <v>0</v>
          </cell>
        </row>
        <row r="215">
          <cell r="A215" t="str">
            <v>1850</v>
          </cell>
          <cell r="B215" t="str">
            <v>С</v>
          </cell>
          <cell r="C215" t="str">
            <v>4.9.6.</v>
          </cell>
          <cell r="D215" t="str">
            <v xml:space="preserve">Допомога на поховання </v>
          </cell>
          <cell r="E215" t="str">
            <v>1850</v>
          </cell>
          <cell r="F215">
            <v>41.2</v>
          </cell>
          <cell r="G215">
            <v>50</v>
          </cell>
          <cell r="I215">
            <v>79</v>
          </cell>
          <cell r="J215">
            <v>79</v>
          </cell>
          <cell r="K215">
            <v>27.3</v>
          </cell>
          <cell r="L215">
            <v>62.8</v>
          </cell>
          <cell r="M215">
            <v>81</v>
          </cell>
          <cell r="N215">
            <v>19</v>
          </cell>
          <cell r="O215">
            <v>16</v>
          </cell>
          <cell r="P215">
            <v>15</v>
          </cell>
          <cell r="Q215">
            <v>31</v>
          </cell>
        </row>
        <row r="216">
          <cell r="A216" t="str">
            <v>1851</v>
          </cell>
          <cell r="B216" t="str">
            <v>В</v>
          </cell>
          <cell r="C216" t="str">
            <v>4.9.7.</v>
          </cell>
          <cell r="D216" t="str">
            <v>Відрахування на соціальні заходи</v>
          </cell>
          <cell r="E216" t="str">
            <v>1851</v>
          </cell>
          <cell r="F216">
            <v>5.6</v>
          </cell>
          <cell r="G216">
            <v>0</v>
          </cell>
          <cell r="I216">
            <v>0</v>
          </cell>
          <cell r="K216">
            <v>0</v>
          </cell>
          <cell r="L216">
            <v>0</v>
          </cell>
          <cell r="M216">
            <v>0</v>
          </cell>
          <cell r="O216">
            <v>0</v>
          </cell>
          <cell r="P216">
            <v>0</v>
          </cell>
          <cell r="Q216">
            <v>0</v>
          </cell>
        </row>
        <row r="217">
          <cell r="A217" t="str">
            <v>1860</v>
          </cell>
          <cell r="B217" t="str">
            <v>С</v>
          </cell>
          <cell r="C217" t="str">
            <v>4.9.8.</v>
          </cell>
          <cell r="D217" t="str">
            <v xml:space="preserve">Періодичні видання </v>
          </cell>
          <cell r="E217" t="str">
            <v>1860</v>
          </cell>
          <cell r="F217">
            <v>0.3</v>
          </cell>
          <cell r="G217">
            <v>1</v>
          </cell>
          <cell r="I217">
            <v>1</v>
          </cell>
          <cell r="J217">
            <v>1</v>
          </cell>
          <cell r="K217">
            <v>0</v>
          </cell>
          <cell r="L217">
            <v>0</v>
          </cell>
          <cell r="M217">
            <v>1</v>
          </cell>
          <cell r="N217">
            <v>0</v>
          </cell>
          <cell r="O217">
            <v>1</v>
          </cell>
          <cell r="P217">
            <v>0</v>
          </cell>
        </row>
        <row r="218">
          <cell r="A218" t="str">
            <v>1870</v>
          </cell>
          <cell r="B218" t="str">
            <v>С</v>
          </cell>
          <cell r="C218" t="str">
            <v>4.9.9.</v>
          </cell>
          <cell r="D218" t="str">
            <v>Виплати  непрацюючим пенсіонерам</v>
          </cell>
          <cell r="E218" t="str">
            <v>1870</v>
          </cell>
          <cell r="F218">
            <v>49.4</v>
          </cell>
          <cell r="G218">
            <v>60</v>
          </cell>
          <cell r="I218">
            <v>27</v>
          </cell>
          <cell r="J218">
            <v>23.6</v>
          </cell>
          <cell r="K218">
            <v>17.600000000000001</v>
          </cell>
          <cell r="L218">
            <v>25.4</v>
          </cell>
          <cell r="M218">
            <v>26</v>
          </cell>
          <cell r="N218">
            <v>9</v>
          </cell>
          <cell r="O218">
            <v>5</v>
          </cell>
          <cell r="P218">
            <v>6</v>
          </cell>
          <cell r="Q218">
            <v>6</v>
          </cell>
        </row>
        <row r="219">
          <cell r="A219" t="str">
            <v>1880</v>
          </cell>
          <cell r="B219" t="str">
            <v>С</v>
          </cell>
          <cell r="C219" t="str">
            <v>4.9.10.</v>
          </cell>
          <cell r="D219" t="str">
            <v>Відрахування на соціальні заходи</v>
          </cell>
          <cell r="E219" t="str">
            <v>1880</v>
          </cell>
          <cell r="F219">
            <v>0</v>
          </cell>
          <cell r="G219">
            <v>0</v>
          </cell>
          <cell r="I219">
            <v>0</v>
          </cell>
          <cell r="K219">
            <v>0</v>
          </cell>
          <cell r="L219">
            <v>0</v>
          </cell>
          <cell r="M219">
            <v>0</v>
          </cell>
          <cell r="N219">
            <v>0</v>
          </cell>
          <cell r="O219">
            <v>0</v>
          </cell>
          <cell r="P219">
            <v>0</v>
          </cell>
          <cell r="Q219">
            <v>0</v>
          </cell>
        </row>
        <row r="220">
          <cell r="A220" t="str">
            <v>1890</v>
          </cell>
          <cell r="B220" t="str">
            <v>О</v>
          </cell>
          <cell r="C220" t="str">
            <v>4.9.11.</v>
          </cell>
          <cell r="D220" t="str">
            <v>Відрахування Раді профкомів, профкомам, в т.ч.</v>
          </cell>
          <cell r="E220" t="str">
            <v>1890</v>
          </cell>
          <cell r="F220">
            <v>127.9</v>
          </cell>
          <cell r="G220">
            <v>93.9</v>
          </cell>
          <cell r="H220">
            <v>3.2</v>
          </cell>
          <cell r="I220">
            <v>97.1</v>
          </cell>
          <cell r="J220">
            <v>97.1</v>
          </cell>
          <cell r="K220">
            <v>73.5</v>
          </cell>
          <cell r="L220">
            <v>94.6</v>
          </cell>
          <cell r="M220">
            <v>131</v>
          </cell>
          <cell r="N220">
            <v>25.5</v>
          </cell>
          <cell r="O220">
            <v>33</v>
          </cell>
          <cell r="P220">
            <v>33</v>
          </cell>
          <cell r="Q220">
            <v>39.5</v>
          </cell>
        </row>
        <row r="221">
          <cell r="A221" t="str">
            <v>1891</v>
          </cell>
          <cell r="B221" t="str">
            <v>З</v>
          </cell>
          <cell r="C221" t="str">
            <v>4.9.11.1.</v>
          </cell>
          <cell r="D221" t="str">
            <v>Виплати працівникам профкомів</v>
          </cell>
          <cell r="E221" t="str">
            <v>1891</v>
          </cell>
          <cell r="F221">
            <v>11.8</v>
          </cell>
          <cell r="G221">
            <v>19.8</v>
          </cell>
          <cell r="I221">
            <v>19.8</v>
          </cell>
          <cell r="J221">
            <v>4.8</v>
          </cell>
          <cell r="K221">
            <v>4.8</v>
          </cell>
          <cell r="L221">
            <v>4.8</v>
          </cell>
          <cell r="M221">
            <v>0</v>
          </cell>
          <cell r="N221">
            <v>0</v>
          </cell>
          <cell r="O221">
            <v>0</v>
          </cell>
          <cell r="P221">
            <v>0</v>
          </cell>
          <cell r="Q221">
            <v>0</v>
          </cell>
        </row>
        <row r="222">
          <cell r="A222" t="str">
            <v>1892</v>
          </cell>
          <cell r="B222" t="str">
            <v>В</v>
          </cell>
          <cell r="C222" t="str">
            <v>4.9.11.2.</v>
          </cell>
          <cell r="D222" t="str">
            <v>Відрахування на соціальні заходи</v>
          </cell>
          <cell r="E222" t="str">
            <v>1892</v>
          </cell>
          <cell r="F222">
            <v>1.7</v>
          </cell>
          <cell r="G222">
            <v>7.3</v>
          </cell>
          <cell r="I222">
            <v>7.3</v>
          </cell>
          <cell r="K222">
            <v>0</v>
          </cell>
          <cell r="L222">
            <v>0</v>
          </cell>
          <cell r="M222">
            <v>0</v>
          </cell>
          <cell r="N222">
            <v>0</v>
          </cell>
          <cell r="O222">
            <v>0</v>
          </cell>
          <cell r="P222">
            <v>0</v>
          </cell>
          <cell r="Q222">
            <v>0</v>
          </cell>
        </row>
        <row r="223">
          <cell r="A223" t="str">
            <v>1893</v>
          </cell>
          <cell r="B223" t="str">
            <v>С</v>
          </cell>
          <cell r="C223" t="str">
            <v>4.9.11.3.</v>
          </cell>
          <cell r="D223" t="str">
            <v>Відрахування Раді профкомів та  профкомам згідно з  Колективним договором</v>
          </cell>
          <cell r="E223" t="str">
            <v>1893</v>
          </cell>
          <cell r="F223">
            <v>114.4</v>
          </cell>
          <cell r="G223">
            <v>66.8</v>
          </cell>
          <cell r="H223">
            <v>3.2</v>
          </cell>
          <cell r="I223">
            <v>70</v>
          </cell>
          <cell r="J223">
            <v>92.3</v>
          </cell>
          <cell r="K223">
            <v>68.7</v>
          </cell>
          <cell r="L223">
            <v>89.8</v>
          </cell>
          <cell r="M223">
            <v>131</v>
          </cell>
          <cell r="N223">
            <v>25.5</v>
          </cell>
          <cell r="O223">
            <v>33</v>
          </cell>
          <cell r="P223">
            <v>33</v>
          </cell>
          <cell r="Q223">
            <v>39.5</v>
          </cell>
        </row>
        <row r="224">
          <cell r="A224" t="str">
            <v>1920</v>
          </cell>
          <cell r="B224" t="str">
            <v>С</v>
          </cell>
          <cell r="C224" t="str">
            <v>4.9.12.</v>
          </cell>
          <cell r="D224" t="str">
            <v>Витрати, пов'зані з презентаціями, святами тощо</v>
          </cell>
          <cell r="E224" t="str">
            <v>1920</v>
          </cell>
          <cell r="F224">
            <v>19.2</v>
          </cell>
          <cell r="G224">
            <v>20</v>
          </cell>
          <cell r="I224">
            <v>20</v>
          </cell>
          <cell r="J224">
            <v>40</v>
          </cell>
          <cell r="K224">
            <v>19.600000000000001</v>
          </cell>
          <cell r="L224">
            <v>35.9</v>
          </cell>
          <cell r="M224">
            <v>20</v>
          </cell>
          <cell r="N224">
            <v>5</v>
          </cell>
          <cell r="O224">
            <v>5</v>
          </cell>
          <cell r="P224">
            <v>5</v>
          </cell>
          <cell r="Q224">
            <v>5</v>
          </cell>
        </row>
        <row r="225">
          <cell r="A225" t="str">
            <v>1950</v>
          </cell>
          <cell r="B225" t="str">
            <v>С</v>
          </cell>
          <cell r="C225" t="str">
            <v>4.9.13.</v>
          </cell>
          <cell r="D225" t="str">
            <v>Утримання приміщень соціально-культурного призначення</v>
          </cell>
          <cell r="E225" t="str">
            <v>1950</v>
          </cell>
          <cell r="F225">
            <v>0</v>
          </cell>
          <cell r="G225">
            <v>0</v>
          </cell>
          <cell r="I225">
            <v>0</v>
          </cell>
          <cell r="K225">
            <v>0</v>
          </cell>
          <cell r="L225">
            <v>0</v>
          </cell>
          <cell r="M225">
            <v>0</v>
          </cell>
          <cell r="N225">
            <v>0</v>
          </cell>
          <cell r="O225">
            <v>0</v>
          </cell>
          <cell r="P225">
            <v>0</v>
          </cell>
        </row>
        <row r="226">
          <cell r="A226" t="str">
            <v>2000</v>
          </cell>
          <cell r="B226" t="str">
            <v>С</v>
          </cell>
          <cell r="C226" t="str">
            <v>4.9.14.</v>
          </cell>
          <cell r="D226" t="str">
            <v>Виплати сиротам та напівсиротам</v>
          </cell>
          <cell r="E226" t="str">
            <v>2000</v>
          </cell>
          <cell r="F226">
            <v>16.7</v>
          </cell>
          <cell r="G226">
            <v>19.100000000000001</v>
          </cell>
          <cell r="I226">
            <v>19.100000000000001</v>
          </cell>
          <cell r="J226">
            <v>18.600000000000001</v>
          </cell>
          <cell r="K226">
            <v>13.8</v>
          </cell>
          <cell r="L226">
            <v>18.5</v>
          </cell>
          <cell r="M226">
            <v>19</v>
          </cell>
          <cell r="N226">
            <v>4.5</v>
          </cell>
          <cell r="O226">
            <v>4.9000000000000004</v>
          </cell>
          <cell r="P226">
            <v>4.8</v>
          </cell>
          <cell r="Q226">
            <v>4.8</v>
          </cell>
        </row>
        <row r="227">
          <cell r="A227" t="str">
            <v>2020</v>
          </cell>
          <cell r="B227" t="str">
            <v>С</v>
          </cell>
          <cell r="C227" t="str">
            <v>4.9.15.</v>
          </cell>
          <cell r="D227" t="str">
            <v>Транспортні витрати соціально-культурного призначення</v>
          </cell>
          <cell r="E227" t="str">
            <v>2020</v>
          </cell>
          <cell r="F227">
            <v>0</v>
          </cell>
          <cell r="G227">
            <v>0</v>
          </cell>
          <cell r="I227">
            <v>0</v>
          </cell>
          <cell r="K227">
            <v>0</v>
          </cell>
          <cell r="L227">
            <v>0</v>
          </cell>
          <cell r="M227">
            <v>0</v>
          </cell>
          <cell r="N227">
            <v>0</v>
          </cell>
          <cell r="O227">
            <v>0</v>
          </cell>
          <cell r="P227">
            <v>0</v>
          </cell>
          <cell r="Q227">
            <v>0</v>
          </cell>
        </row>
        <row r="228">
          <cell r="A228" t="str">
            <v>2030</v>
          </cell>
          <cell r="B228" t="str">
            <v>С</v>
          </cell>
          <cell r="C228" t="str">
            <v>4.9.16.</v>
          </cell>
          <cell r="D228" t="str">
            <v>Відшкодування збитків внаслідок виробничого травматизму</v>
          </cell>
          <cell r="E228" t="str">
            <v>2030</v>
          </cell>
          <cell r="F228">
            <v>0</v>
          </cell>
          <cell r="G228">
            <v>0</v>
          </cell>
          <cell r="I228">
            <v>0</v>
          </cell>
          <cell r="K228">
            <v>0</v>
          </cell>
          <cell r="L228">
            <v>0</v>
          </cell>
          <cell r="M228">
            <v>0</v>
          </cell>
          <cell r="N228">
            <v>0</v>
          </cell>
          <cell r="O228">
            <v>0</v>
          </cell>
          <cell r="P228">
            <v>0</v>
          </cell>
          <cell r="Q228">
            <v>0</v>
          </cell>
        </row>
        <row r="229">
          <cell r="A229" t="str">
            <v>2040</v>
          </cell>
          <cell r="B229" t="str">
            <v>С</v>
          </cell>
          <cell r="C229" t="str">
            <v>4.9.17.</v>
          </cell>
          <cell r="D229" t="str">
            <v>Відшкодування Пенсійному фонду при достроковому виході на пенсію</v>
          </cell>
          <cell r="E229" t="str">
            <v>2040</v>
          </cell>
          <cell r="F229">
            <v>0</v>
          </cell>
          <cell r="G229">
            <v>0</v>
          </cell>
          <cell r="I229">
            <v>0</v>
          </cell>
          <cell r="K229">
            <v>0</v>
          </cell>
          <cell r="L229">
            <v>0</v>
          </cell>
          <cell r="M229">
            <v>0</v>
          </cell>
          <cell r="N229">
            <v>0</v>
          </cell>
          <cell r="O229">
            <v>0</v>
          </cell>
          <cell r="P229">
            <v>0</v>
          </cell>
          <cell r="Q229">
            <v>0</v>
          </cell>
        </row>
        <row r="230">
          <cell r="A230" t="str">
            <v>2050</v>
          </cell>
          <cell r="B230" t="str">
            <v>С</v>
          </cell>
          <cell r="C230" t="str">
            <v>4.9.18.</v>
          </cell>
          <cell r="D230" t="str">
            <v>Службові відрядження соціально-культурного призначення</v>
          </cell>
          <cell r="E230" t="str">
            <v>2050</v>
          </cell>
          <cell r="F230">
            <v>0.3</v>
          </cell>
          <cell r="G230">
            <v>0</v>
          </cell>
          <cell r="I230">
            <v>0</v>
          </cell>
          <cell r="J230">
            <v>0.1</v>
          </cell>
          <cell r="K230">
            <v>0.1</v>
          </cell>
          <cell r="L230">
            <v>3.1</v>
          </cell>
          <cell r="M230">
            <v>0</v>
          </cell>
          <cell r="N230">
            <v>0</v>
          </cell>
          <cell r="O230">
            <v>0</v>
          </cell>
          <cell r="P230">
            <v>0</v>
          </cell>
          <cell r="Q230">
            <v>0</v>
          </cell>
        </row>
        <row r="231">
          <cell r="A231" t="str">
            <v>2060</v>
          </cell>
          <cell r="B231" t="str">
            <v>С</v>
          </cell>
          <cell r="C231" t="str">
            <v>4.9.19.</v>
          </cell>
          <cell r="D231" t="str">
            <v>Відрахування в Пенсійний фонд (купівля іноземної валюти та інше)</v>
          </cell>
          <cell r="E231" t="str">
            <v>2060</v>
          </cell>
          <cell r="F231">
            <v>0</v>
          </cell>
          <cell r="G231">
            <v>0</v>
          </cell>
          <cell r="I231">
            <v>0</v>
          </cell>
          <cell r="K231">
            <v>0</v>
          </cell>
          <cell r="L231">
            <v>0</v>
          </cell>
          <cell r="M231">
            <v>0</v>
          </cell>
          <cell r="N231">
            <v>0</v>
          </cell>
          <cell r="O231">
            <v>0</v>
          </cell>
          <cell r="P231">
            <v>0</v>
          </cell>
          <cell r="Q231">
            <v>0</v>
          </cell>
        </row>
        <row r="232">
          <cell r="A232" t="str">
            <v>2061</v>
          </cell>
          <cell r="B232" t="str">
            <v>С</v>
          </cell>
          <cell r="C232" t="str">
            <v>4.9.20.</v>
          </cell>
          <cell r="D232" t="str">
            <v>Витрати на зв'язок</v>
          </cell>
          <cell r="E232" t="str">
            <v>2061</v>
          </cell>
          <cell r="F232">
            <v>2</v>
          </cell>
          <cell r="G232">
            <v>4</v>
          </cell>
          <cell r="I232">
            <v>4</v>
          </cell>
          <cell r="K232">
            <v>0</v>
          </cell>
          <cell r="L232">
            <v>0</v>
          </cell>
          <cell r="M232">
            <v>0</v>
          </cell>
          <cell r="N232">
            <v>0</v>
          </cell>
          <cell r="O232">
            <v>0</v>
          </cell>
          <cell r="P232">
            <v>0</v>
          </cell>
          <cell r="Q232">
            <v>0</v>
          </cell>
        </row>
        <row r="233">
          <cell r="A233" t="str">
            <v>2063</v>
          </cell>
          <cell r="B233" t="str">
            <v>С</v>
          </cell>
          <cell r="C233" t="str">
            <v>4.9.21.</v>
          </cell>
          <cell r="D233" t="str">
            <v>Внески на довгострокове страхування життя працівників</v>
          </cell>
          <cell r="E233" t="str">
            <v>2063</v>
          </cell>
          <cell r="H233">
            <v>241.3</v>
          </cell>
          <cell r="I233">
            <v>241.3</v>
          </cell>
          <cell r="J233">
            <v>241.3</v>
          </cell>
          <cell r="K233">
            <v>158.5</v>
          </cell>
          <cell r="L233">
            <v>238.2</v>
          </cell>
          <cell r="M233">
            <v>81</v>
          </cell>
          <cell r="N233">
            <v>81</v>
          </cell>
        </row>
        <row r="234">
          <cell r="A234" t="str">
            <v>2070</v>
          </cell>
          <cell r="B234" t="str">
            <v>С</v>
          </cell>
          <cell r="C234" t="str">
            <v>4.9.22.</v>
          </cell>
          <cell r="D234" t="str">
            <v>Інше</v>
          </cell>
          <cell r="E234" t="str">
            <v>2070</v>
          </cell>
          <cell r="F234">
            <v>0.6</v>
          </cell>
          <cell r="G234">
            <v>0</v>
          </cell>
          <cell r="I234">
            <v>0</v>
          </cell>
          <cell r="K234">
            <v>0</v>
          </cell>
          <cell r="L234">
            <v>0</v>
          </cell>
          <cell r="M234">
            <v>0</v>
          </cell>
          <cell r="O234">
            <v>0</v>
          </cell>
          <cell r="P234">
            <v>0</v>
          </cell>
          <cell r="Q234">
            <v>0</v>
          </cell>
        </row>
        <row r="235">
          <cell r="A235" t="str">
            <v>2074</v>
          </cell>
          <cell r="B235" t="str">
            <v>С</v>
          </cell>
          <cell r="C235" t="str">
            <v>4.9.23.</v>
          </cell>
          <cell r="D235" t="str">
            <v>Витрати з утримання об'єкта оренди (комунальні та ін.)</v>
          </cell>
          <cell r="E235" t="str">
            <v>2074</v>
          </cell>
          <cell r="F235">
            <v>0</v>
          </cell>
          <cell r="G235">
            <v>0</v>
          </cell>
          <cell r="I235">
            <v>0</v>
          </cell>
          <cell r="K235">
            <v>0</v>
          </cell>
          <cell r="L235">
            <v>0</v>
          </cell>
          <cell r="M235">
            <v>0</v>
          </cell>
          <cell r="N235">
            <v>0</v>
          </cell>
          <cell r="O235">
            <v>0</v>
          </cell>
          <cell r="P235">
            <v>0</v>
          </cell>
          <cell r="Q235">
            <v>0</v>
          </cell>
        </row>
        <row r="236">
          <cell r="A236" t="str">
            <v>2075</v>
          </cell>
          <cell r="B236" t="str">
            <v>С</v>
          </cell>
          <cell r="C236" t="str">
            <v>4.9.24.</v>
          </cell>
          <cell r="D236" t="str">
            <v>Амортизація на об'єкт оренди</v>
          </cell>
          <cell r="E236" t="str">
            <v>2075</v>
          </cell>
          <cell r="F236">
            <v>0</v>
          </cell>
          <cell r="G236">
            <v>0</v>
          </cell>
          <cell r="I236">
            <v>0</v>
          </cell>
          <cell r="K236">
            <v>0</v>
          </cell>
          <cell r="L236">
            <v>0</v>
          </cell>
          <cell r="M236">
            <v>0</v>
          </cell>
          <cell r="N236">
            <v>0</v>
          </cell>
          <cell r="O236">
            <v>0</v>
          </cell>
          <cell r="P236">
            <v>0</v>
          </cell>
          <cell r="Q236">
            <v>0</v>
          </cell>
        </row>
        <row r="237">
          <cell r="A237" t="str">
            <v>3000</v>
          </cell>
          <cell r="B237" t="str">
            <v>О</v>
          </cell>
          <cell r="C237" t="str">
            <v>5.</v>
          </cell>
          <cell r="D237" t="str">
            <v>Всього витрат</v>
          </cell>
          <cell r="E237" t="str">
            <v>3000</v>
          </cell>
          <cell r="F237">
            <v>63993.2</v>
          </cell>
          <cell r="G237">
            <v>92248</v>
          </cell>
          <cell r="H237">
            <v>4247.63</v>
          </cell>
          <cell r="I237">
            <v>96578.6</v>
          </cell>
          <cell r="J237">
            <v>88077.5</v>
          </cell>
          <cell r="K237">
            <v>62050.9</v>
          </cell>
          <cell r="L237">
            <v>87797.4</v>
          </cell>
          <cell r="M237">
            <v>115421</v>
          </cell>
          <cell r="N237">
            <v>25127</v>
          </cell>
          <cell r="O237">
            <v>29952.5</v>
          </cell>
          <cell r="P237">
            <v>30649.8</v>
          </cell>
          <cell r="Q237">
            <v>29691.7</v>
          </cell>
        </row>
        <row r="238">
          <cell r="A238" t="str">
            <v>036</v>
          </cell>
          <cell r="D238" t="str">
            <v xml:space="preserve">Всього  витрат з капбудівництвом  без амортизації, палива </v>
          </cell>
          <cell r="F238">
            <v>49050.2</v>
          </cell>
          <cell r="G238">
            <v>74270</v>
          </cell>
          <cell r="H238">
            <v>4247.6000000000004</v>
          </cell>
          <cell r="I238">
            <v>77822.3</v>
          </cell>
          <cell r="J238">
            <v>67868.5</v>
          </cell>
          <cell r="K238">
            <v>44300.4</v>
          </cell>
          <cell r="M238">
            <v>85731</v>
          </cell>
          <cell r="N238">
            <v>17520</v>
          </cell>
          <cell r="O238">
            <v>22467.5</v>
          </cell>
          <cell r="P238">
            <v>23277.8</v>
          </cell>
          <cell r="Q238">
            <v>22465.7</v>
          </cell>
        </row>
        <row r="239">
          <cell r="A239" t="str">
            <v>024</v>
          </cell>
          <cell r="D239" t="str">
            <v>Витрати на ремонт</v>
          </cell>
          <cell r="F239">
            <v>8854.9</v>
          </cell>
          <cell r="G239">
            <v>22474.5</v>
          </cell>
          <cell r="H239">
            <v>0</v>
          </cell>
          <cell r="I239">
            <v>22475</v>
          </cell>
          <cell r="J239">
            <v>14089.6</v>
          </cell>
          <cell r="K239">
            <v>9485.2999999999993</v>
          </cell>
          <cell r="M239">
            <v>24447</v>
          </cell>
          <cell r="N239">
            <v>3518</v>
          </cell>
          <cell r="O239">
            <v>6851</v>
          </cell>
          <cell r="P239">
            <v>8469</v>
          </cell>
          <cell r="Q239">
            <v>5609</v>
          </cell>
        </row>
        <row r="240">
          <cell r="A240" t="str">
            <v>037</v>
          </cell>
          <cell r="D240" t="str">
            <v>в т.ч.   зарплата госп.способом з відрахуванням</v>
          </cell>
          <cell r="F240">
            <v>3233.2</v>
          </cell>
          <cell r="G240">
            <v>4185.5</v>
          </cell>
          <cell r="H240">
            <v>0</v>
          </cell>
          <cell r="I240">
            <v>4186</v>
          </cell>
          <cell r="J240">
            <v>4089.6</v>
          </cell>
          <cell r="K240">
            <v>2931.6</v>
          </cell>
          <cell r="M240">
            <v>4775</v>
          </cell>
          <cell r="N240">
            <v>1092</v>
          </cell>
          <cell r="O240">
            <v>1368</v>
          </cell>
          <cell r="P240">
            <v>1233</v>
          </cell>
          <cell r="Q240">
            <v>1082</v>
          </cell>
        </row>
        <row r="241">
          <cell r="A241" t="str">
            <v>010</v>
          </cell>
          <cell r="D241" t="str">
            <v>Капітальні інвестиції</v>
          </cell>
          <cell r="F241">
            <v>2261.8000000000002</v>
          </cell>
          <cell r="G241">
            <v>7498</v>
          </cell>
          <cell r="I241">
            <v>6719.7</v>
          </cell>
          <cell r="J241">
            <v>5670</v>
          </cell>
          <cell r="K241">
            <v>1262.2</v>
          </cell>
          <cell r="M241">
            <v>0</v>
          </cell>
        </row>
        <row r="242">
          <cell r="A242" t="str">
            <v>032</v>
          </cell>
          <cell r="D242" t="str">
            <v>Витрати на оплату праці (без відрахувань)</v>
          </cell>
          <cell r="F242">
            <v>18108</v>
          </cell>
          <cell r="G242">
            <v>22252</v>
          </cell>
          <cell r="H242">
            <v>760.39</v>
          </cell>
          <cell r="I242">
            <v>23305.599999999999</v>
          </cell>
          <cell r="J242">
            <v>23184.7</v>
          </cell>
          <cell r="K242">
            <v>16239.8</v>
          </cell>
          <cell r="M242">
            <v>32077</v>
          </cell>
          <cell r="N242">
            <v>6897</v>
          </cell>
          <cell r="O242">
            <v>8404</v>
          </cell>
          <cell r="P242">
            <v>7908</v>
          </cell>
          <cell r="Q242">
            <v>8868</v>
          </cell>
        </row>
        <row r="243">
          <cell r="A243" t="str">
            <v>032.1</v>
          </cell>
          <cell r="D243" t="str">
            <v>в т.ч.   забезпечення оплати відпусток</v>
          </cell>
          <cell r="F243">
            <v>1296.7</v>
          </cell>
          <cell r="G243">
            <v>1557.7</v>
          </cell>
          <cell r="H243">
            <v>53.1</v>
          </cell>
          <cell r="I243">
            <v>1612.8</v>
          </cell>
          <cell r="J243">
            <v>1670.9</v>
          </cell>
          <cell r="K243">
            <v>1087.0999999999999</v>
          </cell>
          <cell r="M243">
            <v>2215</v>
          </cell>
          <cell r="N243">
            <v>463.4</v>
          </cell>
          <cell r="O243">
            <v>579.9</v>
          </cell>
          <cell r="P243">
            <v>552</v>
          </cell>
          <cell r="Q243">
            <v>619.70000000000005</v>
          </cell>
        </row>
        <row r="244">
          <cell r="A244" t="str">
            <v>033</v>
          </cell>
          <cell r="D244" t="str">
            <v>Витрати на оплату праці з відрахуваннями</v>
          </cell>
          <cell r="F244">
            <v>25091.5</v>
          </cell>
          <cell r="G244">
            <v>30686</v>
          </cell>
          <cell r="H244">
            <v>1041.43</v>
          </cell>
          <cell r="I244">
            <v>32108.1</v>
          </cell>
          <cell r="J244">
            <v>31919</v>
          </cell>
          <cell r="K244">
            <v>22315.200000000001</v>
          </cell>
          <cell r="M244">
            <v>44266</v>
          </cell>
          <cell r="N244">
            <v>9532</v>
          </cell>
          <cell r="O244">
            <v>11591</v>
          </cell>
          <cell r="P244">
            <v>10908</v>
          </cell>
          <cell r="Q244">
            <v>12235</v>
          </cell>
        </row>
        <row r="245">
          <cell r="A245" t="str">
            <v>027</v>
          </cell>
          <cell r="D245" t="str">
            <v xml:space="preserve">в т.ч.   відрахування на соціальні заходи </v>
          </cell>
          <cell r="F245">
            <v>6983.5</v>
          </cell>
          <cell r="G245">
            <v>8434</v>
          </cell>
          <cell r="H245">
            <v>281.04000000000002</v>
          </cell>
          <cell r="I245">
            <v>8802.5</v>
          </cell>
          <cell r="J245">
            <v>8734.2999999999993</v>
          </cell>
          <cell r="K245">
            <v>6075.4</v>
          </cell>
          <cell r="M245">
            <v>12189</v>
          </cell>
          <cell r="N245">
            <v>2635</v>
          </cell>
          <cell r="O245">
            <v>3187</v>
          </cell>
          <cell r="P245">
            <v>3000</v>
          </cell>
          <cell r="Q245">
            <v>3367</v>
          </cell>
        </row>
        <row r="246">
          <cell r="A246" t="str">
            <v>029</v>
          </cell>
          <cell r="D246" t="str">
            <v>Виплати непрацюючим пенсіонерам</v>
          </cell>
          <cell r="F246">
            <v>49.4</v>
          </cell>
          <cell r="G246">
            <v>60</v>
          </cell>
          <cell r="H246">
            <v>0</v>
          </cell>
          <cell r="I246">
            <v>27</v>
          </cell>
          <cell r="J246">
            <v>23.6</v>
          </cell>
          <cell r="K246">
            <v>17.600000000000001</v>
          </cell>
          <cell r="M246">
            <v>26</v>
          </cell>
          <cell r="N246">
            <v>9</v>
          </cell>
          <cell r="O246">
            <v>5</v>
          </cell>
          <cell r="P246">
            <v>6</v>
          </cell>
          <cell r="Q246">
            <v>6</v>
          </cell>
        </row>
        <row r="247">
          <cell r="A247" t="str">
            <v>034</v>
          </cell>
          <cell r="D247" t="str">
            <v>Інші виплати</v>
          </cell>
          <cell r="F247">
            <v>208.8</v>
          </cell>
          <cell r="G247">
            <v>561.79999999999995</v>
          </cell>
          <cell r="H247">
            <v>0</v>
          </cell>
          <cell r="I247">
            <v>268.10000000000002</v>
          </cell>
          <cell r="J247">
            <v>193</v>
          </cell>
          <cell r="K247">
            <v>151.1</v>
          </cell>
          <cell r="M247">
            <v>90</v>
          </cell>
          <cell r="N247">
            <v>48.4</v>
          </cell>
          <cell r="O247">
            <v>10.6</v>
          </cell>
          <cell r="P247">
            <v>14</v>
          </cell>
          <cell r="Q247">
            <v>17</v>
          </cell>
        </row>
        <row r="248">
          <cell r="A248" t="str">
            <v>022</v>
          </cell>
          <cell r="D248" t="str">
            <v>Теплова та електрична енергія</v>
          </cell>
          <cell r="F248">
            <v>558.29999999999995</v>
          </cell>
          <cell r="G248">
            <v>766</v>
          </cell>
          <cell r="H248">
            <v>0</v>
          </cell>
          <cell r="I248">
            <v>766</v>
          </cell>
          <cell r="J248">
            <v>816</v>
          </cell>
          <cell r="K248">
            <v>448.3</v>
          </cell>
          <cell r="M248">
            <v>1776</v>
          </cell>
          <cell r="N248">
            <v>469</v>
          </cell>
          <cell r="O248">
            <v>444</v>
          </cell>
          <cell r="P248">
            <v>145</v>
          </cell>
          <cell r="Q248">
            <v>718</v>
          </cell>
        </row>
        <row r="249">
          <cell r="A249" t="str">
            <v>023</v>
          </cell>
          <cell r="D249" t="str">
            <v>Бюджетні платежі</v>
          </cell>
          <cell r="F249">
            <v>50.6</v>
          </cell>
          <cell r="G249">
            <v>1276.5999999999999</v>
          </cell>
          <cell r="H249">
            <v>0</v>
          </cell>
          <cell r="I249">
            <v>1276.5999999999999</v>
          </cell>
          <cell r="J249">
            <v>1274.2</v>
          </cell>
          <cell r="K249">
            <v>955.7</v>
          </cell>
          <cell r="M249">
            <v>238</v>
          </cell>
          <cell r="N249">
            <v>214</v>
          </cell>
          <cell r="O249">
            <v>8</v>
          </cell>
          <cell r="P249">
            <v>8</v>
          </cell>
          <cell r="Q249">
            <v>8</v>
          </cell>
        </row>
        <row r="250">
          <cell r="A250" t="str">
            <v>025</v>
          </cell>
          <cell r="D250" t="str">
            <v>Водопостачання та водовідведення</v>
          </cell>
          <cell r="F250">
            <v>74.2</v>
          </cell>
          <cell r="G250">
            <v>104</v>
          </cell>
          <cell r="H250">
            <v>0</v>
          </cell>
          <cell r="I250">
            <v>104</v>
          </cell>
          <cell r="J250">
            <v>73</v>
          </cell>
          <cell r="K250">
            <v>46.4</v>
          </cell>
          <cell r="M250">
            <v>161</v>
          </cell>
          <cell r="N250">
            <v>34</v>
          </cell>
          <cell r="O250">
            <v>42</v>
          </cell>
          <cell r="P250">
            <v>43</v>
          </cell>
          <cell r="Q250">
            <v>42</v>
          </cell>
        </row>
        <row r="251">
          <cell r="A251" t="str">
            <v>020</v>
          </cell>
          <cell r="D251" t="str">
            <v>Внутрішній обіг:</v>
          </cell>
          <cell r="F251">
            <v>11794</v>
          </cell>
          <cell r="G251">
            <v>10425</v>
          </cell>
          <cell r="H251">
            <v>2959</v>
          </cell>
          <cell r="I251">
            <v>13384</v>
          </cell>
          <cell r="J251">
            <v>13404</v>
          </cell>
          <cell r="K251">
            <v>9869.7000000000007</v>
          </cell>
          <cell r="M251">
            <v>14134</v>
          </cell>
          <cell r="N251">
            <v>3447</v>
          </cell>
          <cell r="O251">
            <v>3586</v>
          </cell>
          <cell r="P251">
            <v>3603</v>
          </cell>
          <cell r="Q251">
            <v>3498</v>
          </cell>
        </row>
        <row r="252">
          <cell r="A252" t="str">
            <v>016</v>
          </cell>
          <cell r="D252" t="str">
            <v>Всього послуги автотранспорту</v>
          </cell>
          <cell r="F252">
            <v>11041.9</v>
          </cell>
          <cell r="G252">
            <v>9503</v>
          </cell>
          <cell r="H252">
            <v>2959</v>
          </cell>
          <cell r="I252">
            <v>12462</v>
          </cell>
          <cell r="J252">
            <v>12462</v>
          </cell>
          <cell r="K252">
            <v>9275.2000000000007</v>
          </cell>
          <cell r="M252">
            <v>13024</v>
          </cell>
          <cell r="N252">
            <v>3337</v>
          </cell>
          <cell r="O252">
            <v>3227</v>
          </cell>
          <cell r="P252">
            <v>3231</v>
          </cell>
          <cell r="Q252">
            <v>3229</v>
          </cell>
        </row>
        <row r="253">
          <cell r="A253" t="str">
            <v>6013</v>
          </cell>
          <cell r="D253" t="str">
            <v xml:space="preserve">     -  СЕАС</v>
          </cell>
          <cell r="F253">
            <v>10141.700000000001</v>
          </cell>
          <cell r="G253">
            <v>8752</v>
          </cell>
          <cell r="H253">
            <v>2959</v>
          </cell>
          <cell r="I253">
            <v>11711</v>
          </cell>
          <cell r="J253">
            <v>11711</v>
          </cell>
          <cell r="K253">
            <v>8676.7999999999993</v>
          </cell>
          <cell r="M253">
            <v>12174</v>
          </cell>
          <cell r="N253">
            <v>3152</v>
          </cell>
          <cell r="O253">
            <v>3006</v>
          </cell>
          <cell r="P253">
            <v>3009</v>
          </cell>
          <cell r="Q253">
            <v>3007</v>
          </cell>
        </row>
        <row r="254">
          <cell r="A254" t="str">
            <v>6014</v>
          </cell>
          <cell r="D254" t="str">
            <v xml:space="preserve">     -   ЕАС</v>
          </cell>
          <cell r="F254">
            <v>900.2</v>
          </cell>
          <cell r="G254">
            <v>751</v>
          </cell>
          <cell r="I254">
            <v>751</v>
          </cell>
          <cell r="J254">
            <v>751</v>
          </cell>
          <cell r="K254">
            <v>598.4</v>
          </cell>
          <cell r="M254">
            <v>850</v>
          </cell>
          <cell r="N254">
            <v>185</v>
          </cell>
          <cell r="O254">
            <v>221</v>
          </cell>
          <cell r="P254">
            <v>222</v>
          </cell>
          <cell r="Q254">
            <v>222</v>
          </cell>
        </row>
        <row r="255">
          <cell r="A255" t="str">
            <v>043</v>
          </cell>
          <cell r="D255" t="str">
            <v xml:space="preserve">   ВОХОР</v>
          </cell>
          <cell r="F255">
            <v>92.8</v>
          </cell>
          <cell r="K255">
            <v>0</v>
          </cell>
          <cell r="M255">
            <v>0</v>
          </cell>
        </row>
        <row r="256">
          <cell r="A256" t="str">
            <v>015</v>
          </cell>
          <cell r="D256" t="str">
            <v xml:space="preserve">   КЕН</v>
          </cell>
          <cell r="E256">
            <v>0</v>
          </cell>
          <cell r="F256">
            <v>659.3</v>
          </cell>
          <cell r="G256">
            <v>922</v>
          </cell>
          <cell r="H256">
            <v>0</v>
          </cell>
          <cell r="I256">
            <v>922</v>
          </cell>
          <cell r="J256">
            <v>942</v>
          </cell>
          <cell r="K256">
            <v>594.5</v>
          </cell>
          <cell r="L256">
            <v>0</v>
          </cell>
          <cell r="M256">
            <v>1110</v>
          </cell>
          <cell r="N256">
            <v>110</v>
          </cell>
          <cell r="O256">
            <v>359</v>
          </cell>
          <cell r="P256">
            <v>372</v>
          </cell>
          <cell r="Q256">
            <v>269</v>
          </cell>
        </row>
        <row r="257">
          <cell r="A257" t="str">
            <v>019</v>
          </cell>
          <cell r="D257" t="str">
            <v xml:space="preserve">  в т.ч. - експлуатація</v>
          </cell>
          <cell r="F257">
            <v>617.70000000000005</v>
          </cell>
          <cell r="G257">
            <v>698</v>
          </cell>
          <cell r="H257">
            <v>0</v>
          </cell>
          <cell r="I257">
            <v>698</v>
          </cell>
          <cell r="J257">
            <v>698</v>
          </cell>
          <cell r="K257">
            <v>425.6</v>
          </cell>
          <cell r="M257">
            <v>820</v>
          </cell>
          <cell r="N257">
            <v>90</v>
          </cell>
          <cell r="O257">
            <v>254</v>
          </cell>
          <cell r="P257">
            <v>254</v>
          </cell>
          <cell r="Q257">
            <v>222</v>
          </cell>
        </row>
        <row r="258">
          <cell r="A258" t="str">
            <v>018</v>
          </cell>
          <cell r="D258" t="str">
            <v xml:space="preserve">             - ремонти</v>
          </cell>
          <cell r="F258">
            <v>41.6</v>
          </cell>
          <cell r="G258">
            <v>224</v>
          </cell>
          <cell r="I258">
            <v>224</v>
          </cell>
          <cell r="J258">
            <v>244</v>
          </cell>
          <cell r="K258">
            <v>168.9</v>
          </cell>
          <cell r="M258">
            <v>290</v>
          </cell>
          <cell r="N258">
            <v>20</v>
          </cell>
          <cell r="O258">
            <v>105</v>
          </cell>
          <cell r="P258">
            <v>118</v>
          </cell>
          <cell r="Q258">
            <v>47</v>
          </cell>
        </row>
        <row r="259">
          <cell r="D259" t="str">
            <v>ДОВІДКОВО:</v>
          </cell>
        </row>
        <row r="260">
          <cell r="A260" t="str">
            <v>021</v>
          </cell>
          <cell r="D260" t="str">
            <v>амортизація</v>
          </cell>
          <cell r="F260">
            <v>17204.8</v>
          </cell>
          <cell r="G260">
            <v>25476</v>
          </cell>
          <cell r="H260">
            <v>0</v>
          </cell>
          <cell r="I260">
            <v>25476</v>
          </cell>
          <cell r="J260">
            <v>25879</v>
          </cell>
          <cell r="K260">
            <v>19012.7</v>
          </cell>
          <cell r="M260">
            <v>29690</v>
          </cell>
          <cell r="N260">
            <v>7607</v>
          </cell>
          <cell r="O260">
            <v>7485</v>
          </cell>
          <cell r="P260">
            <v>7372</v>
          </cell>
          <cell r="Q260">
            <v>7226</v>
          </cell>
        </row>
        <row r="261">
          <cell r="A261" t="str">
            <v>030</v>
          </cell>
          <cell r="D261" t="str">
            <v>Обігові кошти (виробничі запаси)</v>
          </cell>
          <cell r="G261">
            <v>3500</v>
          </cell>
          <cell r="M261">
            <v>0</v>
          </cell>
        </row>
        <row r="262">
          <cell r="A262" t="str">
            <v>031</v>
          </cell>
          <cell r="D262" t="str">
            <v>Фінансування ТМЦ через БМТЗ</v>
          </cell>
          <cell r="M262">
            <v>768</v>
          </cell>
          <cell r="N262">
            <v>768</v>
          </cell>
        </row>
        <row r="263">
          <cell r="J263">
            <v>21513.8</v>
          </cell>
          <cell r="K263">
            <v>15152.7</v>
          </cell>
          <cell r="M263">
            <v>29862</v>
          </cell>
          <cell r="N263">
            <v>6433.6</v>
          </cell>
          <cell r="O263">
            <v>7824.1</v>
          </cell>
          <cell r="P263">
            <v>7356</v>
          </cell>
          <cell r="Q263">
            <v>8248.2999999999993</v>
          </cell>
        </row>
        <row r="264">
          <cell r="J264">
            <v>1670.9</v>
          </cell>
          <cell r="K264">
            <v>1087.0999999999999</v>
          </cell>
          <cell r="M264">
            <v>2215</v>
          </cell>
          <cell r="N264">
            <v>463.4</v>
          </cell>
          <cell r="O264">
            <v>579.9</v>
          </cell>
          <cell r="P264">
            <v>552</v>
          </cell>
          <cell r="Q264">
            <v>619.70000000000005</v>
          </cell>
        </row>
        <row r="265">
          <cell r="M265">
            <v>29862</v>
          </cell>
        </row>
        <row r="266">
          <cell r="M266">
            <v>2215</v>
          </cell>
          <cell r="N266">
            <v>463.4</v>
          </cell>
          <cell r="O266">
            <v>579.9</v>
          </cell>
          <cell r="P266">
            <v>552</v>
          </cell>
          <cell r="Q266">
            <v>619.70000000000005</v>
          </cell>
        </row>
        <row r="284">
          <cell r="E284" t="str">
            <v>Заступник генерального директора-</v>
          </cell>
        </row>
        <row r="285">
          <cell r="E285" t="str">
            <v>директор Кабельних мереж</v>
          </cell>
        </row>
        <row r="287">
          <cell r="E287" t="str">
            <v>Начальник ПЕВ</v>
          </cell>
        </row>
      </sheetData>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Показатели"/>
      <sheetName val="ДДС"/>
      <sheetName val="Пакет"/>
      <sheetName val="Баланс"/>
      <sheetName val="ФинРез"/>
      <sheetName val="Корректировки"/>
      <sheetName val="Ф1-010,030"/>
      <sheetName val="Ф1-020"/>
      <sheetName val="КапИнвест"/>
      <sheetName val="ФактКапИнвест"/>
      <sheetName val="Ф1-040-45"/>
      <sheetName val="Ф1-050"/>
      <sheetName val="Ф1-070"/>
      <sheetName val="Ф1-100-140"/>
      <sheetName val="Ф1-150"/>
      <sheetName val="Ф1-160"/>
      <sheetName val="Прил-е к Ф1-160"/>
      <sheetName val="Ф1-170-200"/>
      <sheetName val="Ф1-180"/>
      <sheetName val="Прил-е к Ф1-180"/>
      <sheetName val="Ф1-210"/>
      <sheetName val="Прил-е к Ф1-210"/>
      <sheetName val="Ф1-220"/>
      <sheetName val="Ф1-230-240"/>
      <sheetName val="Ф1-250"/>
      <sheetName val="Ф1-270"/>
      <sheetName val="Ф1-300"/>
      <sheetName val="Ф1-420"/>
      <sheetName val="Ф1-440"/>
      <sheetName val="Ф1-450"/>
      <sheetName val="Ф1-470"/>
      <sheetName val="Ф1-500"/>
      <sheetName val="Анализ кредитов"/>
      <sheetName val="Ф1-510"/>
      <sheetName val="Ф1-520"/>
      <sheetName val="Ф1-530"/>
      <sheetName val="Ф1-540"/>
      <sheetName val="Ф1-550-600"/>
      <sheetName val="Ф1-610"/>
      <sheetName val="Ф2-035"/>
      <sheetName val="Ф2-040"/>
      <sheetName val="Ф2-060,090"/>
      <sheetName val="Ф2-080"/>
      <sheetName val="Ф2-110,150"/>
      <sheetName val="Ф2-120"/>
      <sheetName val="Ф2-070"/>
      <sheetName val="Ф2-130,160"/>
      <sheetName val="Ф2-140"/>
      <sheetName val="Ф2-180"/>
      <sheetName val="Персонал"/>
      <sheetName val="Остатки по расчетам в Группе"/>
      <sheetName val="Состав Группы"/>
      <sheetName val="Прил-е_к_Ф1-160"/>
      <sheetName val="Прил-е_к_Ф1-180"/>
      <sheetName val="Прил-е_к_Ф1-210"/>
      <sheetName val="Анализ_кредитов"/>
      <sheetName val="Остатки_по_расчетам_в_Группе"/>
      <sheetName val="Состав_Группы"/>
      <sheetName val="PR"/>
      <sheetName val="Шифр"/>
      <sheetName val="Прил-е_к_Ф1-1601"/>
      <sheetName val="Прил-е_к_Ф1-1801"/>
      <sheetName val="Прил-е_к_Ф1-2101"/>
      <sheetName val="Анализ_кредитов1"/>
      <sheetName val="Остатки_по_расчетам_в_Группе1"/>
      <sheetName val="Состав_Группы1"/>
      <sheetName val="Январь 2008"/>
      <sheetName val="_Т2"/>
    </sheetNames>
    <sheetDataSet>
      <sheetData sheetId="0">
        <row r="49">
          <cell r="C49">
            <v>5.3</v>
          </cell>
        </row>
        <row r="50">
          <cell r="C50">
            <v>5.0549999999999997</v>
          </cell>
        </row>
      </sheetData>
      <sheetData sheetId="1">
        <row r="49">
          <cell r="C49">
            <v>5.3</v>
          </cell>
        </row>
      </sheetData>
      <sheetData sheetId="2"/>
      <sheetData sheetId="3"/>
      <sheetData sheetId="4">
        <row r="49">
          <cell r="C49">
            <v>5.3</v>
          </cell>
        </row>
      </sheetData>
      <sheetData sheetId="5">
        <row r="49">
          <cell r="C49">
            <v>5.3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refreshError="1"/>
      <sheetData sheetId="6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О_Б"/>
      <sheetName val="УО_ФР"/>
      <sheetName val="БО_Б+ФР"/>
      <sheetName val="Stat_forms"/>
      <sheetName val="Корректировки"/>
      <sheetName val="Ф1-161"/>
      <sheetName val="Ф1-530"/>
      <sheetName val="Ф2-035"/>
      <sheetName val="Ф2-040"/>
      <sheetName val="Ф2-060"/>
      <sheetName val="Ф2-070"/>
      <sheetName val="Ф2-080"/>
      <sheetName val="Ф2-090"/>
      <sheetName val="Ф2-120"/>
      <sheetName val="Ф2-110"/>
      <sheetName val="Ф2-130"/>
      <sheetName val="Ф2-140"/>
      <sheetName val="Ф2-150"/>
      <sheetName val="Ф2-160"/>
      <sheetName val="Ф2-180"/>
      <sheetName val="_Т2"/>
      <sheetName val="BPP-Prod"/>
      <sheetName val="ФинПоказатели"/>
      <sheetName val="Затраты"/>
      <sheetName val="assump"/>
      <sheetName val="PR"/>
      <sheetName val="Шифр"/>
      <sheetName val="Цены"/>
      <sheetName val="Цены_грн"/>
      <sheetName val="18_TAP&amp;OAP"/>
      <sheetName val="DICTS"/>
      <sheetName val="Курсы валют, исх данные"/>
      <sheetName val="Курсы_валют,_исх_данные"/>
      <sheetName val="InputTI"/>
      <sheetName val="Sales_2008"/>
      <sheetName val="Sales_2009"/>
      <sheetName val="Месяцы"/>
      <sheetName val="Классификатор"/>
      <sheetName val="Заводы"/>
      <sheetName val="Направления"/>
      <sheetName val="Рынки"/>
      <sheetName val="Список возможных участников"/>
      <sheetName val="Курсы_валют,_исх_данные1"/>
      <sheetName val="4.Анализ остатков ТМЦ"/>
      <sheetName val="Курсы_валют,_исх_данные2"/>
      <sheetName val="Список_возможных_участников"/>
      <sheetName val="4_Анализ_остатков_ТМЦ"/>
    </sheetNames>
    <sheetDataSet>
      <sheetData sheetId="0" refreshError="1"/>
      <sheetData sheetId="1" refreshError="1"/>
      <sheetData sheetId="2" refreshError="1"/>
      <sheetData sheetId="3" refreshError="1"/>
      <sheetData sheetId="4" refreshError="1">
        <row r="1">
          <cell r="L1">
            <v>5.33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sheetData sheetId="46"/>
      <sheetData sheetId="4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аты 2"/>
      <sheetName val="Затраты"/>
      <sheetName val="Фин. Рез. Бизнес-схемы июль"/>
      <sheetName val="Фин. Рез. Бизнес-схемы сент"/>
      <sheetName val="3 квартал"/>
      <sheetName val="Поиск денег"/>
      <sheetName val="расчет"/>
      <sheetName val="123"/>
      <sheetName val="Stat_forms"/>
      <sheetName val="Затраты_2"/>
      <sheetName val="Фин__Рез__Бизнес-схемы_июль"/>
      <sheetName val="Фин__Рез__Бизнес-схемы_сент"/>
      <sheetName val="3_квартал"/>
      <sheetName val="Поиск_денег"/>
      <sheetName val="ФинПоказатели"/>
      <sheetName val="Flash-P&amp;L"/>
      <sheetName val="_Т2"/>
      <sheetName val="DICTS"/>
      <sheetName val="Затраты_21"/>
      <sheetName val="Фин__Рез__Бизнес-схемы_июль1"/>
      <sheetName val="Фин__Рез__Бизнес-схемы_сент1"/>
      <sheetName val="3_квартал1"/>
      <sheetName val="Поиск_денег1"/>
      <sheetName val="3-26"/>
      <sheetName val="Цены СНГ"/>
      <sheetName val="Затраты_22"/>
      <sheetName val="Фин__Рез__Бизнес-схемы_июль2"/>
      <sheetName val="Фин__Рез__Бизнес-схемы_сент2"/>
      <sheetName val="3_квартал2"/>
      <sheetName val="Поиск_денег2"/>
      <sheetName val="Затраты_23"/>
      <sheetName val="Фин__Рез__Бизнес-схемы_июль3"/>
      <sheetName val="Фин__Рез__Бизнес-схемы_сент3"/>
      <sheetName val="3_квартал3"/>
      <sheetName val="Поиск_денег3"/>
      <sheetName val="Затраты_24"/>
      <sheetName val="Фин__Рез__Бизнес-схемы_июль4"/>
      <sheetName val="Фин__Рез__Бизнес-схемы_сент4"/>
      <sheetName val="3_квартал4"/>
      <sheetName val="Поиск_денег4"/>
      <sheetName val="Затраты_25"/>
      <sheetName val="Фин__Рез__Бизнес-схемы_июль5"/>
      <sheetName val="Фин__Рез__Бизнес-схемы_сент5"/>
      <sheetName val="3_квартал5"/>
      <sheetName val="Поиск_денег5"/>
      <sheetName val="plan (перенос)"/>
      <sheetName val="A6"/>
      <sheetName val="Tax"/>
      <sheetName val="Цены_СНГ"/>
    </sheetNames>
    <sheetDataSet>
      <sheetData sheetId="0">
        <row r="3">
          <cell r="F3">
            <v>5.3316999999999997</v>
          </cell>
        </row>
      </sheetData>
      <sheetData sheetId="1" refreshError="1">
        <row r="3">
          <cell r="F3">
            <v>5.3316999999999997</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F3">
            <v>5.3316999999999997</v>
          </cell>
        </row>
      </sheetData>
      <sheetData sheetId="19">
        <row r="3">
          <cell r="F3">
            <v>5.3316999999999997</v>
          </cell>
        </row>
      </sheetData>
      <sheetData sheetId="20"/>
      <sheetData sheetId="21"/>
      <sheetData sheetId="22"/>
      <sheetData sheetId="23" refreshError="1"/>
      <sheetData sheetId="24" refreshError="1"/>
      <sheetData sheetId="25" refreshError="1"/>
      <sheetData sheetId="26">
        <row r="3">
          <cell r="F3">
            <v>5.3316999999999997</v>
          </cell>
        </row>
      </sheetData>
      <sheetData sheetId="27">
        <row r="3">
          <cell r="F3">
            <v>5.3316999999999997</v>
          </cell>
        </row>
      </sheetData>
      <sheetData sheetId="28">
        <row r="3">
          <cell r="F3">
            <v>5.3316999999999997</v>
          </cell>
        </row>
      </sheetData>
      <sheetData sheetId="29">
        <row r="3">
          <cell r="F3">
            <v>5.3316999999999997</v>
          </cell>
        </row>
      </sheetData>
      <sheetData sheetId="30">
        <row r="3">
          <cell r="F3">
            <v>5.3316999999999997</v>
          </cell>
        </row>
      </sheetData>
      <sheetData sheetId="31">
        <row r="3">
          <cell r="F3">
            <v>5.3316999999999997</v>
          </cell>
        </row>
      </sheetData>
      <sheetData sheetId="32">
        <row r="3">
          <cell r="F3">
            <v>5.3316999999999997</v>
          </cell>
        </row>
      </sheetData>
      <sheetData sheetId="33">
        <row r="3">
          <cell r="F3">
            <v>5.3316999999999997</v>
          </cell>
        </row>
      </sheetData>
      <sheetData sheetId="34">
        <row r="3">
          <cell r="F3">
            <v>5.3316999999999997</v>
          </cell>
        </row>
      </sheetData>
      <sheetData sheetId="35">
        <row r="3">
          <cell r="F3">
            <v>5.3316999999999997</v>
          </cell>
        </row>
      </sheetData>
      <sheetData sheetId="36">
        <row r="3">
          <cell r="F3">
            <v>5.3316999999999997</v>
          </cell>
        </row>
      </sheetData>
      <sheetData sheetId="37">
        <row r="3">
          <cell r="F3">
            <v>5.3316999999999997</v>
          </cell>
        </row>
      </sheetData>
      <sheetData sheetId="38">
        <row r="3">
          <cell r="F3">
            <v>5.3316999999999997</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2"/>
      <sheetName val="_Ф3"/>
      <sheetName val="_Ф4"/>
      <sheetName val="_Ф5"/>
      <sheetName val="_Ф6"/>
      <sheetName val="Ф7_цены"/>
      <sheetName val="Ф8_цены"/>
      <sheetName val="граф"/>
      <sheetName val="Динамика_экспорта_ферро_98_00"/>
      <sheetName val="Динамика_импорта_ферро_98_00"/>
      <sheetName val="26.27.37.47_Рынки"/>
      <sheetName val="_Т1"/>
      <sheetName val="_Т10"/>
      <sheetName val="_Т2"/>
      <sheetName val="_Т4"/>
      <sheetName val="_Т5"/>
      <sheetName val="_Т6"/>
      <sheetName val="_Т7"/>
      <sheetName val="_Т8"/>
      <sheetName val="_Т9"/>
      <sheetName val="Ф5_97"/>
      <sheetName val="15-16 Базовый 42,4%"/>
      <sheetName val=" Базовый 44%"/>
      <sheetName val="Аркуш1"/>
      <sheetName val="26_27_37_47_Рынки"/>
      <sheetName val="15-16_Базовый_42,4%"/>
      <sheetName val="_Базовый_44%"/>
      <sheetName val="Лист1"/>
      <sheetName val="Лист6"/>
      <sheetName val="справочник"/>
      <sheetName val="26_27_37_47_Рынки1"/>
      <sheetName val="15-16_Базовый_42,4%1"/>
      <sheetName val="_Базовый_44%1"/>
      <sheetName val="26_27_37_47_Рынки2"/>
      <sheetName val="15-16_Базовый_42,4%2"/>
      <sheetName val="_Базовый_44%2"/>
      <sheetName val="26_27_37_47_Рынки3"/>
      <sheetName val="15-16_Базовый_42,4%3"/>
      <sheetName val="_Базовый_44%3"/>
      <sheetName val="26_27_37_47_Рынки4"/>
      <sheetName val="15-16_Базовый_42,4%4"/>
      <sheetName val="_Базовый_44%4"/>
      <sheetName val="Списки"/>
      <sheetName val="анализ"/>
      <sheetName val="Справочники"/>
      <sheetName val="справочник (2)"/>
      <sheetName val="Месяцы"/>
    </sheetNames>
    <sheetDataSet>
      <sheetData sheetId="0" refreshError="1">
        <row r="1">
          <cell r="A1" t="str">
            <v>ферросплав</v>
          </cell>
          <cell r="B1" t="str">
            <v>Название</v>
          </cell>
          <cell r="C1" t="str">
            <v>NAME</v>
          </cell>
          <cell r="D1" t="str">
            <v>1</v>
          </cell>
          <cell r="E1" t="str">
            <v>2</v>
          </cell>
        </row>
        <row r="2">
          <cell r="A2" t="str">
            <v>72021</v>
          </cell>
          <cell r="B2" t="str">
            <v>Ферромарганец</v>
          </cell>
          <cell r="C2" t="str">
            <v>Беларусь</v>
          </cell>
          <cell r="D2">
            <v>428</v>
          </cell>
          <cell r="E2">
            <v>227</v>
          </cell>
        </row>
        <row r="3">
          <cell r="A3" t="str">
            <v>72021</v>
          </cell>
          <cell r="B3" t="str">
            <v>Ферромарганец</v>
          </cell>
          <cell r="C3" t="str">
            <v>Болгария</v>
          </cell>
          <cell r="D3">
            <v>324</v>
          </cell>
          <cell r="E3">
            <v>320</v>
          </cell>
        </row>
        <row r="4">
          <cell r="A4" t="str">
            <v>72021</v>
          </cell>
          <cell r="B4" t="str">
            <v>Ферромарганец</v>
          </cell>
          <cell r="C4" t="str">
            <v>Казахстан</v>
          </cell>
          <cell r="D4">
            <v>602</v>
          </cell>
          <cell r="E4">
            <v>1675</v>
          </cell>
        </row>
        <row r="5">
          <cell r="A5" t="str">
            <v>72021</v>
          </cell>
          <cell r="B5" t="str">
            <v>Ферромарганец</v>
          </cell>
          <cell r="C5" t="str">
            <v>Молдова</v>
          </cell>
          <cell r="D5">
            <v>63</v>
          </cell>
        </row>
        <row r="6">
          <cell r="A6" t="str">
            <v>72021</v>
          </cell>
          <cell r="B6" t="str">
            <v>Ферромарганец</v>
          </cell>
          <cell r="C6" t="str">
            <v>Россия</v>
          </cell>
          <cell r="D6">
            <v>8090</v>
          </cell>
          <cell r="E6">
            <v>9115</v>
          </cell>
        </row>
        <row r="7">
          <cell r="A7" t="str">
            <v>72021</v>
          </cell>
          <cell r="B7" t="str">
            <v>Ферромарганец</v>
          </cell>
          <cell r="C7" t="str">
            <v>Румыния</v>
          </cell>
          <cell r="D7">
            <v>971</v>
          </cell>
          <cell r="E7">
            <v>1494</v>
          </cell>
        </row>
        <row r="8">
          <cell r="A8" t="str">
            <v>72022</v>
          </cell>
          <cell r="B8" t="str">
            <v>Ферросилиций</v>
          </cell>
          <cell r="C8" t="str">
            <v>Беларусь</v>
          </cell>
          <cell r="D8">
            <v>359</v>
          </cell>
          <cell r="E8">
            <v>740</v>
          </cell>
        </row>
        <row r="9">
          <cell r="A9" t="str">
            <v>72022</v>
          </cell>
          <cell r="B9" t="str">
            <v>Ферросилиций</v>
          </cell>
          <cell r="C9" t="str">
            <v>Болгария</v>
          </cell>
          <cell r="D9">
            <v>604</v>
          </cell>
        </row>
        <row r="10">
          <cell r="A10" t="str">
            <v>72022</v>
          </cell>
          <cell r="B10" t="str">
            <v>Ферросилиций</v>
          </cell>
          <cell r="C10" t="str">
            <v>Венгрия</v>
          </cell>
          <cell r="D10">
            <v>182</v>
          </cell>
          <cell r="E10">
            <v>670</v>
          </cell>
        </row>
        <row r="11">
          <cell r="A11" t="str">
            <v>72022</v>
          </cell>
          <cell r="B11" t="str">
            <v>Ферросилиций</v>
          </cell>
          <cell r="C11" t="str">
            <v>Индия</v>
          </cell>
          <cell r="D11">
            <v>520</v>
          </cell>
          <cell r="E11">
            <v>130</v>
          </cell>
        </row>
        <row r="12">
          <cell r="A12" t="str">
            <v>72022</v>
          </cell>
          <cell r="B12" t="str">
            <v>Ферросилиций</v>
          </cell>
          <cell r="C12" t="str">
            <v>Латвия</v>
          </cell>
          <cell r="D12">
            <v>542</v>
          </cell>
          <cell r="E12">
            <v>542</v>
          </cell>
        </row>
        <row r="13">
          <cell r="A13" t="str">
            <v>72022</v>
          </cell>
          <cell r="B13" t="str">
            <v>Ферросилиций</v>
          </cell>
          <cell r="C13" t="str">
            <v>Ливия</v>
          </cell>
          <cell r="D13">
            <v>1033</v>
          </cell>
          <cell r="E13">
            <v>1033</v>
          </cell>
        </row>
        <row r="14">
          <cell r="A14" t="str">
            <v>72022</v>
          </cell>
          <cell r="B14" t="str">
            <v>Ферросилиций</v>
          </cell>
          <cell r="C14" t="str">
            <v>Молдова</v>
          </cell>
          <cell r="D14">
            <v>416</v>
          </cell>
          <cell r="E14">
            <v>339</v>
          </cell>
        </row>
        <row r="15">
          <cell r="A15" t="str">
            <v>72022</v>
          </cell>
          <cell r="B15" t="str">
            <v>Ферросилиций</v>
          </cell>
          <cell r="C15" t="str">
            <v>Польша</v>
          </cell>
          <cell r="D15">
            <v>538</v>
          </cell>
          <cell r="E15">
            <v>1613</v>
          </cell>
        </row>
        <row r="16">
          <cell r="A16" t="str">
            <v>72022</v>
          </cell>
          <cell r="B16" t="str">
            <v>Ферросилиций</v>
          </cell>
          <cell r="C16" t="str">
            <v>Россия</v>
          </cell>
          <cell r="D16">
            <v>291</v>
          </cell>
          <cell r="E16">
            <v>341</v>
          </cell>
        </row>
        <row r="17">
          <cell r="A17" t="str">
            <v>72022</v>
          </cell>
          <cell r="B17" t="str">
            <v>Ферросилиций</v>
          </cell>
          <cell r="C17" t="str">
            <v>Румыния</v>
          </cell>
          <cell r="D17">
            <v>179</v>
          </cell>
          <cell r="E17">
            <v>630</v>
          </cell>
        </row>
        <row r="18">
          <cell r="A18" t="str">
            <v>72022</v>
          </cell>
          <cell r="B18" t="str">
            <v>Ферросилиций</v>
          </cell>
          <cell r="C18" t="str">
            <v>Словакия</v>
          </cell>
          <cell r="D18">
            <v>1114</v>
          </cell>
          <cell r="E18">
            <v>718</v>
          </cell>
        </row>
        <row r="19">
          <cell r="A19" t="str">
            <v>72022</v>
          </cell>
          <cell r="B19" t="str">
            <v>Ферросилиций</v>
          </cell>
          <cell r="C19" t="str">
            <v>Словения</v>
          </cell>
          <cell r="D19">
            <v>132</v>
          </cell>
          <cell r="E19">
            <v>66</v>
          </cell>
        </row>
        <row r="20">
          <cell r="A20" t="str">
            <v>72022</v>
          </cell>
          <cell r="B20" t="str">
            <v>Ферросилиций</v>
          </cell>
          <cell r="C20" t="str">
            <v>Турция</v>
          </cell>
          <cell r="D20">
            <v>4272</v>
          </cell>
          <cell r="E20">
            <v>3020</v>
          </cell>
        </row>
        <row r="21">
          <cell r="A21" t="str">
            <v>72022</v>
          </cell>
          <cell r="B21" t="str">
            <v>Ферросилиций</v>
          </cell>
          <cell r="C21" t="str">
            <v>Узбекистан</v>
          </cell>
          <cell r="D21">
            <v>65</v>
          </cell>
        </row>
        <row r="22">
          <cell r="A22" t="str">
            <v>72022</v>
          </cell>
          <cell r="B22" t="str">
            <v>Ферросилиций</v>
          </cell>
          <cell r="C22" t="str">
            <v>Чехия</v>
          </cell>
          <cell r="D22">
            <v>459</v>
          </cell>
          <cell r="E22">
            <v>716</v>
          </cell>
        </row>
        <row r="23">
          <cell r="A23" t="str">
            <v>72022</v>
          </cell>
          <cell r="B23" t="str">
            <v>Ферросилиций</v>
          </cell>
          <cell r="C23" t="str">
            <v>Япония</v>
          </cell>
          <cell r="D23">
            <v>1410</v>
          </cell>
          <cell r="E23">
            <v>1875</v>
          </cell>
        </row>
        <row r="24">
          <cell r="A24" t="str">
            <v>72023</v>
          </cell>
          <cell r="B24" t="str">
            <v>Ферросиликомарганец</v>
          </cell>
          <cell r="C24" t="str">
            <v>Беларусь</v>
          </cell>
          <cell r="D24">
            <v>576</v>
          </cell>
          <cell r="E24">
            <v>531</v>
          </cell>
        </row>
        <row r="25">
          <cell r="A25" t="str">
            <v>72023</v>
          </cell>
          <cell r="B25" t="str">
            <v>Ферросиликомарганец</v>
          </cell>
          <cell r="C25" t="str">
            <v>Венгрия</v>
          </cell>
          <cell r="D25">
            <v>123</v>
          </cell>
          <cell r="E25">
            <v>123</v>
          </cell>
        </row>
        <row r="26">
          <cell r="A26" t="str">
            <v>72023</v>
          </cell>
          <cell r="B26" t="str">
            <v>Ферросиликомарганец</v>
          </cell>
          <cell r="C26" t="str">
            <v>Египет</v>
          </cell>
          <cell r="D26">
            <v>1609</v>
          </cell>
          <cell r="E26">
            <v>2223</v>
          </cell>
        </row>
        <row r="27">
          <cell r="A27" t="str">
            <v>72023</v>
          </cell>
          <cell r="B27" t="str">
            <v>Ферросиликомарганец</v>
          </cell>
          <cell r="C27" t="str">
            <v>Ирландия</v>
          </cell>
          <cell r="D27">
            <v>967</v>
          </cell>
          <cell r="E27">
            <v>967</v>
          </cell>
        </row>
        <row r="28">
          <cell r="A28" t="str">
            <v>72023</v>
          </cell>
          <cell r="B28" t="str">
            <v>Ферросиликомарганец</v>
          </cell>
          <cell r="C28" t="str">
            <v>Казахстан</v>
          </cell>
          <cell r="D28">
            <v>271</v>
          </cell>
          <cell r="E28">
            <v>271</v>
          </cell>
        </row>
        <row r="29">
          <cell r="A29" t="str">
            <v>72023</v>
          </cell>
          <cell r="B29" t="str">
            <v>Ферросиликомарганец</v>
          </cell>
          <cell r="C29" t="str">
            <v>Корея респ.</v>
          </cell>
          <cell r="D29">
            <v>6545</v>
          </cell>
          <cell r="E29">
            <v>3060</v>
          </cell>
        </row>
        <row r="30">
          <cell r="A30" t="str">
            <v>72023</v>
          </cell>
          <cell r="B30" t="str">
            <v>Ферросиликомарганец</v>
          </cell>
          <cell r="C30" t="str">
            <v>Молдова</v>
          </cell>
          <cell r="D30">
            <v>567</v>
          </cell>
          <cell r="E30">
            <v>583</v>
          </cell>
        </row>
        <row r="31">
          <cell r="A31" t="str">
            <v>72023</v>
          </cell>
          <cell r="B31" t="str">
            <v>Ферросиликомарганец</v>
          </cell>
          <cell r="C31" t="str">
            <v>Польша</v>
          </cell>
          <cell r="D31">
            <v>736</v>
          </cell>
          <cell r="E31">
            <v>1740</v>
          </cell>
        </row>
        <row r="32">
          <cell r="A32" t="str">
            <v>72023</v>
          </cell>
          <cell r="B32" t="str">
            <v>Ферросиликомарганец</v>
          </cell>
          <cell r="C32" t="str">
            <v>Россия</v>
          </cell>
          <cell r="D32">
            <v>11296</v>
          </cell>
          <cell r="E32">
            <v>18302</v>
          </cell>
        </row>
        <row r="33">
          <cell r="A33" t="str">
            <v>72023</v>
          </cell>
          <cell r="B33" t="str">
            <v>Ферросиликомарганец</v>
          </cell>
          <cell r="C33" t="str">
            <v>Румыния</v>
          </cell>
          <cell r="D33">
            <v>177</v>
          </cell>
          <cell r="E33">
            <v>177</v>
          </cell>
        </row>
        <row r="34">
          <cell r="A34" t="str">
            <v>72023</v>
          </cell>
          <cell r="B34" t="str">
            <v>Ферросиликомарганец</v>
          </cell>
          <cell r="C34" t="str">
            <v>Турция</v>
          </cell>
          <cell r="D34">
            <v>1708</v>
          </cell>
          <cell r="E34">
            <v>6605</v>
          </cell>
        </row>
        <row r="35">
          <cell r="A35" t="str">
            <v>72023</v>
          </cell>
          <cell r="B35" t="str">
            <v>Ферросиликомарганец</v>
          </cell>
          <cell r="C35" t="str">
            <v>Узбекистан</v>
          </cell>
          <cell r="D35">
            <v>123</v>
          </cell>
          <cell r="E35">
            <v>123</v>
          </cell>
        </row>
        <row r="36">
          <cell r="A36" t="str">
            <v>72023</v>
          </cell>
          <cell r="B36" t="str">
            <v>Ферросиликомарганец</v>
          </cell>
          <cell r="C36" t="str">
            <v>Финляндия</v>
          </cell>
          <cell r="D36">
            <v>649</v>
          </cell>
          <cell r="E36">
            <v>2035</v>
          </cell>
        </row>
        <row r="37">
          <cell r="A37" t="str">
            <v>72023</v>
          </cell>
          <cell r="B37" t="str">
            <v>Ферросиликомарганец</v>
          </cell>
          <cell r="C37" t="str">
            <v>Чехия</v>
          </cell>
          <cell r="D37">
            <v>524</v>
          </cell>
          <cell r="E37">
            <v>524</v>
          </cell>
        </row>
        <row r="38">
          <cell r="A38" t="str">
            <v>72023</v>
          </cell>
          <cell r="B38" t="str">
            <v>Ферросиликомарганец</v>
          </cell>
          <cell r="C38" t="str">
            <v>Япония</v>
          </cell>
          <cell r="D38">
            <v>1504</v>
          </cell>
          <cell r="E38">
            <v>1504</v>
          </cell>
        </row>
        <row r="39">
          <cell r="A39" t="str">
            <v>72024</v>
          </cell>
          <cell r="B39" t="str">
            <v>Феррохром</v>
          </cell>
          <cell r="C39" t="str">
            <v>Россия</v>
          </cell>
          <cell r="D39">
            <v>2</v>
          </cell>
        </row>
        <row r="40">
          <cell r="A40" t="str">
            <v>72026</v>
          </cell>
          <cell r="B40" t="str">
            <v>Ферроникель</v>
          </cell>
          <cell r="C40" t="str">
            <v>Германия</v>
          </cell>
          <cell r="D40">
            <v>282</v>
          </cell>
          <cell r="E40">
            <v>365</v>
          </cell>
        </row>
        <row r="41">
          <cell r="A41" t="str">
            <v>72026</v>
          </cell>
          <cell r="B41" t="str">
            <v>Ферроникель</v>
          </cell>
          <cell r="C41" t="str">
            <v>Финляндия</v>
          </cell>
          <cell r="D41">
            <v>20</v>
          </cell>
          <cell r="E41">
            <v>40</v>
          </cell>
        </row>
        <row r="42">
          <cell r="A42" t="str">
            <v>72026</v>
          </cell>
          <cell r="B42" t="str">
            <v>Ферроникель</v>
          </cell>
          <cell r="C42" t="str">
            <v>Эстония</v>
          </cell>
          <cell r="D42">
            <v>577</v>
          </cell>
          <cell r="E42">
            <v>577</v>
          </cell>
        </row>
        <row r="43">
          <cell r="A43" t="str">
            <v>72027</v>
          </cell>
          <cell r="B43" t="str">
            <v>Ферромолибден</v>
          </cell>
          <cell r="C43" t="str">
            <v>Россия</v>
          </cell>
          <cell r="D43">
            <v>10</v>
          </cell>
          <cell r="E43">
            <v>10</v>
          </cell>
        </row>
        <row r="44">
          <cell r="A44" t="str">
            <v>72028</v>
          </cell>
          <cell r="B44" t="str">
            <v>Ферровольфрам и ферросиликовольфрам</v>
          </cell>
          <cell r="C44" t="str">
            <v>Германия</v>
          </cell>
          <cell r="D44">
            <v>19</v>
          </cell>
        </row>
        <row r="45">
          <cell r="A45" t="str">
            <v>720291</v>
          </cell>
          <cell r="B45" t="str">
            <v>Ферротитан и ферросиликотитан</v>
          </cell>
          <cell r="C45" t="str">
            <v>Германия</v>
          </cell>
          <cell r="D45">
            <v>15</v>
          </cell>
          <cell r="E45">
            <v>29</v>
          </cell>
        </row>
        <row r="46">
          <cell r="A46" t="str">
            <v>720291</v>
          </cell>
          <cell r="B46" t="str">
            <v>Ферротитан и ферросиликотитан</v>
          </cell>
          <cell r="C46" t="str">
            <v>Латвия</v>
          </cell>
          <cell r="D46">
            <v>20</v>
          </cell>
        </row>
        <row r="47">
          <cell r="A47" t="str">
            <v>720291</v>
          </cell>
          <cell r="B47" t="str">
            <v>Ферротитан и ферросиликотитан</v>
          </cell>
          <cell r="C47" t="str">
            <v>Нидерланды</v>
          </cell>
          <cell r="D47">
            <v>40</v>
          </cell>
          <cell r="E47">
            <v>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С_ТП"/>
      <sheetName val="сквозная 1 кв"/>
      <sheetName val="1 кв конц общ"/>
      <sheetName val="1 кв окат"/>
      <sheetName val="1 кв-л переделы"/>
      <sheetName val="Затраты"/>
      <sheetName val="сквозная_1_кв"/>
      <sheetName val="1_кв_конц_общ"/>
      <sheetName val="1_кв_окат"/>
      <sheetName val="1_кв-л_переделы"/>
      <sheetName val="сквозная_1_кв1"/>
      <sheetName val="1_кв_конц_общ1"/>
      <sheetName val="1_кв_окат1"/>
      <sheetName val="1_кв-л_переделы1"/>
    </sheetNames>
    <sheetDataSet>
      <sheetData sheetId="0">
        <row r="2">
          <cell r="F2">
            <v>5.33</v>
          </cell>
        </row>
      </sheetData>
      <sheetData sheetId="1">
        <row r="2">
          <cell r="F2">
            <v>5.33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Р-2"/>
      <sheetName val="KFI"/>
      <sheetName val="ФР"/>
      <sheetName val="Баланс"/>
      <sheetName val="Stat_forms"/>
      <sheetName val="Корректировки"/>
      <sheetName val="свод"/>
      <sheetName val="Ф1-23(4)0"/>
      <sheetName val="Ф1-150-210"/>
      <sheetName val="Ф1-510-610"/>
      <sheetName val="Ф2-035"/>
      <sheetName val="Ф2-040"/>
      <sheetName val="Ф2-060"/>
      <sheetName val="Ф2-070"/>
      <sheetName val="Ф2-080"/>
      <sheetName val="Ф2-090"/>
      <sheetName val="Ф2-110"/>
      <sheetName val="Ф2-120"/>
      <sheetName val="Ф2-130"/>
      <sheetName val="Ф2-140"/>
      <sheetName val="Ф2-150"/>
      <sheetName val="Ф2-160"/>
      <sheetName val="Ф2-180"/>
      <sheetName val="отгрузка"/>
      <sheetName val="Расчеты по поставкам"/>
      <sheetName val="анализ кт"/>
      <sheetName val="анализ дт"/>
      <sheetName val="Свод ФР"/>
      <sheetName val="Себест. РП план - факт"/>
      <sheetName val="СС_ТП"/>
      <sheetName val="СС конц. и окат."/>
      <sheetName val="Динамика Кт"/>
      <sheetName val="Динамика Дт"/>
      <sheetName val="Кт по срокам на 01.04."/>
      <sheetName val=" Дт по срокам на 01.04."/>
      <sheetName val="Дт-Кт_по срокам"/>
      <sheetName val="Контр. КтДт"/>
      <sheetName val="Выполн. инвестпр."/>
      <sheetName val="Инвестпрограмма"/>
      <sheetName val="Финансир. Инв. пр."/>
      <sheetName val="Структура отгрузки"/>
      <sheetName val="цены"/>
      <sheetName val="С-сть"/>
      <sheetName val="Диаграмма"/>
      <sheetName val="Инвестиции"/>
      <sheetName val="Капитальные ремонты"/>
      <sheetName val="Поставки инвестиции"/>
      <sheetName val="Поставки кап.ремонты"/>
      <sheetName val="бюджет (required)инвестиции "/>
      <sheetName val="бюджет (required)кап.рем."/>
      <sheetName val="ЄВРО"/>
      <sheetName val="Расчеты_по_поставкам"/>
      <sheetName val="анализ_кт"/>
      <sheetName val="анализ_дт"/>
      <sheetName val="Свод_ФР"/>
      <sheetName val="Себест__РП_план_-_факт"/>
      <sheetName val="СС_конц__и_окат_"/>
      <sheetName val="Динамика_Кт"/>
      <sheetName val="Динамика_Дт"/>
      <sheetName val="Кт_по_срокам_на_01_04_"/>
      <sheetName val="_Дт_по_срокам_на_01_04_"/>
      <sheetName val="Дт-Кт_по_срокам"/>
      <sheetName val="Контр__КтДт"/>
      <sheetName val="Выполн__инвестпр_"/>
      <sheetName val="Финансир__Инв__пр_"/>
      <sheetName val="Структура_отгрузки"/>
      <sheetName val="Капитальные_ремонты"/>
      <sheetName val="Поставки_инвестиции"/>
      <sheetName val="Поставки_кап_ремонты"/>
      <sheetName val="бюджет_(required)инвестиции_"/>
      <sheetName val="бюджет_(required)кап_рем_"/>
      <sheetName val="3"/>
      <sheetName val="1-В 1 Апр. БО"/>
      <sheetName val="Затраты"/>
      <sheetName val="Инструкция"/>
      <sheetName val="Расчеты_по_поставкам1"/>
      <sheetName val="анализ_кт1"/>
      <sheetName val="анализ_дт1"/>
      <sheetName val="Свод_ФР1"/>
      <sheetName val="Себест__РП_план_-_факт1"/>
      <sheetName val="СС_конц__и_окат_1"/>
      <sheetName val="Динамика_Кт1"/>
      <sheetName val="Динамика_Дт1"/>
      <sheetName val="Кт_по_срокам_на_01_04_1"/>
      <sheetName val="_Дт_по_срокам_на_01_04_1"/>
      <sheetName val="Дт-Кт_по_срокам1"/>
      <sheetName val="Контр__КтДт1"/>
      <sheetName val="Выполн__инвестпр_1"/>
      <sheetName val="Финансир__Инв__пр_1"/>
      <sheetName val="Структура_отгрузки1"/>
      <sheetName val="Капитальные_ремонты1"/>
      <sheetName val="Поставки_инвестиции1"/>
      <sheetName val="Поставки_кап_ремонты1"/>
      <sheetName val="бюджет_(required)инвестиции_1"/>
      <sheetName val="бюджет_(required)кап_рем_1"/>
      <sheetName val="1-В_1_Апр__БО"/>
      <sheetName val="Input TI"/>
      <sheetName val="GLC_ratios_Jun"/>
      <sheetName val="1-В 1 кв БО"/>
      <sheetName val="стр.145 рос. исп"/>
      <sheetName val="assump"/>
      <sheetName val="Расчеты_по_поставкам2"/>
      <sheetName val="анализ_кт2"/>
      <sheetName val="анализ_дт2"/>
      <sheetName val="Свод_ФР2"/>
      <sheetName val="Себест__РП_план_-_факт2"/>
      <sheetName val="СС_конц__и_окат_2"/>
      <sheetName val="Динамика_Кт2"/>
      <sheetName val="Динамика_Дт2"/>
      <sheetName val="Кт_по_срокам_на_01_04_2"/>
      <sheetName val="_Дт_по_срокам_на_01_04_2"/>
      <sheetName val="Дт-Кт_по_срокам2"/>
      <sheetName val="Контр__КтДт2"/>
      <sheetName val="Выполн__инвестпр_2"/>
      <sheetName val="Финансир__Инв__пр_2"/>
      <sheetName val="Структура_отгрузки2"/>
      <sheetName val="Капитальные_ремонты2"/>
      <sheetName val="Поставки_инвестиции2"/>
      <sheetName val="Поставки_кап_ремонты2"/>
      <sheetName val="бюджет_(required)инвестиции_2"/>
      <sheetName val="бюджет_(required)кап_рем_2"/>
      <sheetName val="1-В_1_Апр__БО1"/>
      <sheetName val="Input_TI"/>
      <sheetName val="Расчеты_по_поставкам3"/>
      <sheetName val="анализ_кт3"/>
      <sheetName val="анализ_дт3"/>
      <sheetName val="Свод_ФР3"/>
      <sheetName val="Себест__РП_план_-_факт3"/>
      <sheetName val="СС_конц__и_окат_3"/>
      <sheetName val="Динамика_Кт3"/>
      <sheetName val="Динамика_Дт3"/>
      <sheetName val="Кт_по_срокам_на_01_04_3"/>
      <sheetName val="_Дт_по_срокам_на_01_04_3"/>
      <sheetName val="Дт-Кт_по_срокам3"/>
      <sheetName val="Контр__КтДт3"/>
      <sheetName val="Выполн__инвестпр_3"/>
      <sheetName val="Финансир__Инв__пр_3"/>
      <sheetName val="Структура_отгрузки3"/>
      <sheetName val="Капитальные_ремонты3"/>
      <sheetName val="Поставки_инвестиции3"/>
      <sheetName val="Поставки_кап_ремонты3"/>
      <sheetName val="бюджет_(required)инвестиции_3"/>
      <sheetName val="бюджет_(required)кап_рем_3"/>
      <sheetName val="1-В_1_Апр__БО2"/>
      <sheetName val="Input_TI1"/>
      <sheetName val="Расчеты_по_поставкам4"/>
      <sheetName val="анализ_кт4"/>
      <sheetName val="анализ_дт4"/>
      <sheetName val="Свод_ФР4"/>
      <sheetName val="Себест__РП_план_-_факт4"/>
      <sheetName val="СС_конц__и_окат_4"/>
      <sheetName val="Динамика_Кт4"/>
      <sheetName val="Динамика_Дт4"/>
      <sheetName val="Кт_по_срокам_на_01_04_4"/>
      <sheetName val="_Дт_по_срокам_на_01_04_4"/>
      <sheetName val="Дт-Кт_по_срокам4"/>
      <sheetName val="Контр__КтДт4"/>
      <sheetName val="Выполн__инвестпр_4"/>
      <sheetName val="Финансир__Инв__пр_4"/>
      <sheetName val="Структура_отгрузки4"/>
      <sheetName val="Капитальные_ремонты4"/>
      <sheetName val="Поставки_инвестиции4"/>
      <sheetName val="Поставки_кап_ремонты4"/>
      <sheetName val="бюджет_(required)инвестиции_4"/>
      <sheetName val="бюджет_(required)кап_рем_4"/>
      <sheetName val="1-В_1_Апр__БО3"/>
      <sheetName val="Input_TI2"/>
      <sheetName val="1-В_1_кв_БО"/>
      <sheetName val="стр_145_рос__исп"/>
      <sheetName val="1-В_1_кв_БО1"/>
      <sheetName val="стр_145_рос__исп1"/>
      <sheetName val="Расчеты_по_поставкам5"/>
      <sheetName val="анализ_кт5"/>
      <sheetName val="анализ_дт5"/>
      <sheetName val="Свод_ФР5"/>
      <sheetName val="Себест__РП_план_-_факт5"/>
      <sheetName val="СС_конц__и_окат_5"/>
      <sheetName val="Динамика_Кт5"/>
      <sheetName val="Динамика_Дт5"/>
      <sheetName val="Кт_по_срокам_на_01_04_5"/>
      <sheetName val="_Дт_по_срокам_на_01_04_5"/>
      <sheetName val="Дт-Кт_по_срокам5"/>
      <sheetName val="Контр__КтДт5"/>
      <sheetName val="Выполн__инвестпр_5"/>
      <sheetName val="Финансир__Инв__пр_5"/>
      <sheetName val="Структура_отгрузки5"/>
      <sheetName val="Капитальные_ремонты5"/>
      <sheetName val="Поставки_инвестиции5"/>
      <sheetName val="Поставки_кап_ремонты5"/>
      <sheetName val="бюджет_(required)инвестиции_5"/>
      <sheetName val="бюджет_(required)кап_рем_5"/>
      <sheetName val="1-В_1_Апр__БО4"/>
      <sheetName val="Input_TI3"/>
      <sheetName val="Цены СНГ"/>
      <sheetName val="СевГОК_Реал._УО_Fe%"/>
      <sheetName val="1-В_1_кв_БО2"/>
      <sheetName val="стр_145_рос__исп2"/>
    </sheetNames>
    <sheetDataSet>
      <sheetData sheetId="0">
        <row r="2">
          <cell r="B2">
            <v>5.33</v>
          </cell>
        </row>
      </sheetData>
      <sheetData sheetId="1">
        <row r="2">
          <cell r="B2">
            <v>5.33</v>
          </cell>
        </row>
      </sheetData>
      <sheetData sheetId="2">
        <row r="2">
          <cell r="B2">
            <v>5.33</v>
          </cell>
        </row>
      </sheetData>
      <sheetData sheetId="3">
        <row r="2">
          <cell r="B2">
            <v>5.33</v>
          </cell>
        </row>
      </sheetData>
      <sheetData sheetId="4">
        <row r="2">
          <cell r="B2">
            <v>5.33</v>
          </cell>
        </row>
      </sheetData>
      <sheetData sheetId="5">
        <row r="2">
          <cell r="B2">
            <v>5.33</v>
          </cell>
        </row>
      </sheetData>
      <sheetData sheetId="6">
        <row r="2">
          <cell r="B2">
            <v>5.33</v>
          </cell>
        </row>
      </sheetData>
      <sheetData sheetId="7">
        <row r="2">
          <cell r="B2">
            <v>5.33</v>
          </cell>
        </row>
      </sheetData>
      <sheetData sheetId="8">
        <row r="2">
          <cell r="B2">
            <v>5.33</v>
          </cell>
        </row>
      </sheetData>
      <sheetData sheetId="9">
        <row r="2">
          <cell r="B2">
            <v>5.33</v>
          </cell>
        </row>
      </sheetData>
      <sheetData sheetId="10">
        <row r="2">
          <cell r="B2">
            <v>5.33</v>
          </cell>
        </row>
      </sheetData>
      <sheetData sheetId="11">
        <row r="2">
          <cell r="B2">
            <v>5.33</v>
          </cell>
        </row>
      </sheetData>
      <sheetData sheetId="12">
        <row r="2">
          <cell r="B2">
            <v>5.33</v>
          </cell>
        </row>
      </sheetData>
      <sheetData sheetId="13">
        <row r="2">
          <cell r="B2">
            <v>5.33</v>
          </cell>
        </row>
      </sheetData>
      <sheetData sheetId="14">
        <row r="2">
          <cell r="B2">
            <v>5.33</v>
          </cell>
        </row>
      </sheetData>
      <sheetData sheetId="15">
        <row r="2">
          <cell r="B2">
            <v>5.33</v>
          </cell>
        </row>
      </sheetData>
      <sheetData sheetId="16">
        <row r="2">
          <cell r="B2">
            <v>5.33</v>
          </cell>
        </row>
      </sheetData>
      <sheetData sheetId="17">
        <row r="2">
          <cell r="B2">
            <v>5.33</v>
          </cell>
        </row>
      </sheetData>
      <sheetData sheetId="18">
        <row r="2">
          <cell r="B2">
            <v>5.33</v>
          </cell>
        </row>
      </sheetData>
      <sheetData sheetId="19">
        <row r="2">
          <cell r="B2">
            <v>5.33</v>
          </cell>
        </row>
      </sheetData>
      <sheetData sheetId="20">
        <row r="2">
          <cell r="B2">
            <v>5.33</v>
          </cell>
        </row>
      </sheetData>
      <sheetData sheetId="21">
        <row r="2">
          <cell r="B2">
            <v>5.33</v>
          </cell>
        </row>
      </sheetData>
      <sheetData sheetId="22">
        <row r="2">
          <cell r="B2">
            <v>5.33</v>
          </cell>
        </row>
      </sheetData>
      <sheetData sheetId="23">
        <row r="2">
          <cell r="B2">
            <v>5.33</v>
          </cell>
        </row>
      </sheetData>
      <sheetData sheetId="24">
        <row r="2">
          <cell r="B2">
            <v>5.33</v>
          </cell>
        </row>
      </sheetData>
      <sheetData sheetId="25" refreshError="1">
        <row r="2">
          <cell r="B2">
            <v>5.33</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2">
          <cell r="B2">
            <v>5.33</v>
          </cell>
        </row>
      </sheetData>
      <sheetData sheetId="76">
        <row r="2">
          <cell r="B2">
            <v>5.33</v>
          </cell>
        </row>
      </sheetData>
      <sheetData sheetId="77">
        <row r="2">
          <cell r="B2">
            <v>5.33</v>
          </cell>
        </row>
      </sheetData>
      <sheetData sheetId="78">
        <row r="2">
          <cell r="B2">
            <v>5.33</v>
          </cell>
        </row>
      </sheetData>
      <sheetData sheetId="79">
        <row r="2">
          <cell r="B2">
            <v>5.33</v>
          </cell>
        </row>
      </sheetData>
      <sheetData sheetId="80">
        <row r="2">
          <cell r="B2">
            <v>5.33</v>
          </cell>
        </row>
      </sheetData>
      <sheetData sheetId="81">
        <row r="2">
          <cell r="B2">
            <v>5.33</v>
          </cell>
        </row>
      </sheetData>
      <sheetData sheetId="82">
        <row r="2">
          <cell r="B2">
            <v>5.33</v>
          </cell>
        </row>
      </sheetData>
      <sheetData sheetId="83">
        <row r="2">
          <cell r="B2">
            <v>5.33</v>
          </cell>
        </row>
      </sheetData>
      <sheetData sheetId="84">
        <row r="2">
          <cell r="B2">
            <v>5.33</v>
          </cell>
        </row>
      </sheetData>
      <sheetData sheetId="85">
        <row r="2">
          <cell r="B2">
            <v>5.33</v>
          </cell>
        </row>
      </sheetData>
      <sheetData sheetId="86">
        <row r="2">
          <cell r="B2">
            <v>5.33</v>
          </cell>
        </row>
      </sheetData>
      <sheetData sheetId="87">
        <row r="2">
          <cell r="B2">
            <v>5.33</v>
          </cell>
        </row>
      </sheetData>
      <sheetData sheetId="88">
        <row r="2">
          <cell r="B2">
            <v>5.33</v>
          </cell>
        </row>
      </sheetData>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ow r="2">
          <cell r="B2">
            <v>5.33</v>
          </cell>
        </row>
      </sheetData>
      <sheetData sheetId="103">
        <row r="2">
          <cell r="B2">
            <v>5.33</v>
          </cell>
        </row>
      </sheetData>
      <sheetData sheetId="104">
        <row r="2">
          <cell r="B2">
            <v>5.33</v>
          </cell>
        </row>
      </sheetData>
      <sheetData sheetId="105">
        <row r="2">
          <cell r="B2">
            <v>5.33</v>
          </cell>
        </row>
      </sheetData>
      <sheetData sheetId="106">
        <row r="2">
          <cell r="B2">
            <v>5.33</v>
          </cell>
        </row>
      </sheetData>
      <sheetData sheetId="107">
        <row r="2">
          <cell r="B2">
            <v>5.33</v>
          </cell>
        </row>
      </sheetData>
      <sheetData sheetId="108">
        <row r="2">
          <cell r="B2">
            <v>5.33</v>
          </cell>
        </row>
      </sheetData>
      <sheetData sheetId="109">
        <row r="2">
          <cell r="B2">
            <v>5.33</v>
          </cell>
        </row>
      </sheetData>
      <sheetData sheetId="110">
        <row r="2">
          <cell r="B2">
            <v>5.33</v>
          </cell>
        </row>
      </sheetData>
      <sheetData sheetId="111">
        <row r="2">
          <cell r="B2">
            <v>5.33</v>
          </cell>
        </row>
      </sheetData>
      <sheetData sheetId="112">
        <row r="2">
          <cell r="B2">
            <v>5.33</v>
          </cell>
        </row>
      </sheetData>
      <sheetData sheetId="113">
        <row r="2">
          <cell r="B2">
            <v>5.33</v>
          </cell>
        </row>
      </sheetData>
      <sheetData sheetId="114">
        <row r="2">
          <cell r="B2">
            <v>5.33</v>
          </cell>
        </row>
      </sheetData>
      <sheetData sheetId="115">
        <row r="2">
          <cell r="B2">
            <v>5.33</v>
          </cell>
        </row>
      </sheetData>
      <sheetData sheetId="116">
        <row r="2">
          <cell r="B2">
            <v>5.33</v>
          </cell>
        </row>
      </sheetData>
      <sheetData sheetId="117">
        <row r="2">
          <cell r="B2">
            <v>5.33</v>
          </cell>
        </row>
      </sheetData>
      <sheetData sheetId="118">
        <row r="2">
          <cell r="B2">
            <v>5.33</v>
          </cell>
        </row>
      </sheetData>
      <sheetData sheetId="119">
        <row r="2">
          <cell r="B2">
            <v>5.33</v>
          </cell>
        </row>
      </sheetData>
      <sheetData sheetId="120">
        <row r="2">
          <cell r="B2">
            <v>5.33</v>
          </cell>
        </row>
      </sheetData>
      <sheetData sheetId="121">
        <row r="2">
          <cell r="B2">
            <v>5.33</v>
          </cell>
        </row>
      </sheetData>
      <sheetData sheetId="122">
        <row r="2">
          <cell r="B2">
            <v>5.33</v>
          </cell>
        </row>
      </sheetData>
      <sheetData sheetId="123">
        <row r="2">
          <cell r="B2">
            <v>5.33</v>
          </cell>
        </row>
      </sheetData>
      <sheetData sheetId="124">
        <row r="2">
          <cell r="B2">
            <v>5.33</v>
          </cell>
        </row>
      </sheetData>
      <sheetData sheetId="125">
        <row r="2">
          <cell r="B2">
            <v>5.33</v>
          </cell>
        </row>
      </sheetData>
      <sheetData sheetId="126">
        <row r="2">
          <cell r="B2">
            <v>5.33</v>
          </cell>
        </row>
      </sheetData>
      <sheetData sheetId="127">
        <row r="2">
          <cell r="B2">
            <v>5.33</v>
          </cell>
        </row>
      </sheetData>
      <sheetData sheetId="128">
        <row r="2">
          <cell r="B2">
            <v>5.33</v>
          </cell>
        </row>
      </sheetData>
      <sheetData sheetId="129">
        <row r="2">
          <cell r="B2">
            <v>5.33</v>
          </cell>
        </row>
      </sheetData>
      <sheetData sheetId="130">
        <row r="2">
          <cell r="B2">
            <v>5.33</v>
          </cell>
        </row>
      </sheetData>
      <sheetData sheetId="131">
        <row r="2">
          <cell r="B2">
            <v>5.33</v>
          </cell>
        </row>
      </sheetData>
      <sheetData sheetId="132">
        <row r="2">
          <cell r="B2">
            <v>5.33</v>
          </cell>
        </row>
      </sheetData>
      <sheetData sheetId="133">
        <row r="2">
          <cell r="B2">
            <v>5.33</v>
          </cell>
        </row>
      </sheetData>
      <sheetData sheetId="134">
        <row r="2">
          <cell r="B2">
            <v>5.33</v>
          </cell>
        </row>
      </sheetData>
      <sheetData sheetId="135">
        <row r="2">
          <cell r="B2">
            <v>5.33</v>
          </cell>
        </row>
      </sheetData>
      <sheetData sheetId="136">
        <row r="2">
          <cell r="B2">
            <v>5.33</v>
          </cell>
        </row>
      </sheetData>
      <sheetData sheetId="137">
        <row r="2">
          <cell r="B2">
            <v>5.33</v>
          </cell>
        </row>
      </sheetData>
      <sheetData sheetId="138">
        <row r="2">
          <cell r="B2">
            <v>5.33</v>
          </cell>
        </row>
      </sheetData>
      <sheetData sheetId="139">
        <row r="2">
          <cell r="B2">
            <v>5.33</v>
          </cell>
        </row>
      </sheetData>
      <sheetData sheetId="140">
        <row r="2">
          <cell r="B2">
            <v>5.33</v>
          </cell>
        </row>
      </sheetData>
      <sheetData sheetId="141">
        <row r="2">
          <cell r="B2">
            <v>5.33</v>
          </cell>
        </row>
      </sheetData>
      <sheetData sheetId="142">
        <row r="2">
          <cell r="B2">
            <v>5.33</v>
          </cell>
        </row>
      </sheetData>
      <sheetData sheetId="143">
        <row r="2">
          <cell r="B2">
            <v>5.33</v>
          </cell>
        </row>
      </sheetData>
      <sheetData sheetId="144">
        <row r="2">
          <cell r="B2">
            <v>5.33</v>
          </cell>
        </row>
      </sheetData>
      <sheetData sheetId="145">
        <row r="2">
          <cell r="B2">
            <v>5.33</v>
          </cell>
        </row>
      </sheetData>
      <sheetData sheetId="146">
        <row r="2">
          <cell r="B2">
            <v>5.33</v>
          </cell>
        </row>
      </sheetData>
      <sheetData sheetId="147">
        <row r="2">
          <cell r="B2">
            <v>5.33</v>
          </cell>
        </row>
      </sheetData>
      <sheetData sheetId="148">
        <row r="2">
          <cell r="B2">
            <v>5.33</v>
          </cell>
        </row>
      </sheetData>
      <sheetData sheetId="149">
        <row r="2">
          <cell r="B2">
            <v>5.33</v>
          </cell>
        </row>
      </sheetData>
      <sheetData sheetId="150">
        <row r="2">
          <cell r="B2">
            <v>5.33</v>
          </cell>
        </row>
      </sheetData>
      <sheetData sheetId="151">
        <row r="2">
          <cell r="B2">
            <v>5.33</v>
          </cell>
        </row>
      </sheetData>
      <sheetData sheetId="152">
        <row r="2">
          <cell r="B2">
            <v>5.33</v>
          </cell>
        </row>
      </sheetData>
      <sheetData sheetId="153">
        <row r="2">
          <cell r="B2">
            <v>5.33</v>
          </cell>
        </row>
      </sheetData>
      <sheetData sheetId="154">
        <row r="2">
          <cell r="B2">
            <v>5.33</v>
          </cell>
        </row>
      </sheetData>
      <sheetData sheetId="155">
        <row r="2">
          <cell r="B2">
            <v>5.33</v>
          </cell>
        </row>
      </sheetData>
      <sheetData sheetId="156">
        <row r="2">
          <cell r="B2">
            <v>5.33</v>
          </cell>
        </row>
      </sheetData>
      <sheetData sheetId="157">
        <row r="2">
          <cell r="B2">
            <v>5.33</v>
          </cell>
        </row>
      </sheetData>
      <sheetData sheetId="158">
        <row r="2">
          <cell r="B2">
            <v>5.33</v>
          </cell>
        </row>
      </sheetData>
      <sheetData sheetId="159">
        <row r="2">
          <cell r="B2">
            <v>5.33</v>
          </cell>
        </row>
      </sheetData>
      <sheetData sheetId="160">
        <row r="2">
          <cell r="B2">
            <v>5.33</v>
          </cell>
        </row>
      </sheetData>
      <sheetData sheetId="161">
        <row r="2">
          <cell r="B2">
            <v>5.33</v>
          </cell>
        </row>
      </sheetData>
      <sheetData sheetId="162">
        <row r="2">
          <cell r="B2">
            <v>5.33</v>
          </cell>
        </row>
      </sheetData>
      <sheetData sheetId="163">
        <row r="2">
          <cell r="B2">
            <v>5.33</v>
          </cell>
        </row>
      </sheetData>
      <sheetData sheetId="164">
        <row r="2">
          <cell r="B2">
            <v>5.33</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УКРграф"/>
      <sheetName val="Рос Граф 2"/>
      <sheetName val="чугун_укр"/>
      <sheetName val="чугун_рос"/>
      <sheetName val="анализ кт"/>
      <sheetName val="ФинПоказатели"/>
      <sheetName val="ВЭ"/>
      <sheetName val="Рос_Граф_2"/>
      <sheetName val="анализ_кт"/>
      <sheetName val="ЛОМ_УКР"/>
      <sheetName val="Чугун_Украина"/>
      <sheetName val="KFI "/>
      <sheetName val="XLR_NoRangeSheet"/>
      <sheetName val="Рос_Граф_21"/>
      <sheetName val="анализ_кт1"/>
      <sheetName val="KFI_"/>
      <sheetName val="Total"/>
      <sheetName val="Setup"/>
      <sheetName val="KFI"/>
      <sheetName val="Анализ себестоимости  ТП лист1 "/>
      <sheetName val="Рос_Граф_22"/>
      <sheetName val="анализ_кт2"/>
      <sheetName val="KFI_1"/>
      <sheetName val="Рос_Граф_23"/>
      <sheetName val="анализ_кт3"/>
      <sheetName val="KFI_2"/>
      <sheetName val="Рос_Граф_24"/>
      <sheetName val="анализ_кт4"/>
      <sheetName val="KFI_3"/>
      <sheetName val="Анализ_себестоимости__ТП_лист1_"/>
      <sheetName val="Анализ_себестоимости__ТП_лист11"/>
      <sheetName val="Рос_Граф_25"/>
      <sheetName val="анализ_кт5"/>
      <sheetName val="KFI_4"/>
      <sheetName val="план"/>
      <sheetName val="3-01"/>
      <sheetName val="СИ"/>
      <sheetName val="Мониторинг мировых рынков лома_"/>
      <sheetName val="СС_ТП"/>
      <sheetName val="Справка"/>
      <sheetName val="Анализ_себестоимости__ТП_лист12"/>
    </sheetNames>
    <sheetDataSet>
      <sheetData sheetId="0" refreshError="1"/>
      <sheetData sheetId="1" refreshError="1"/>
      <sheetData sheetId="2" refreshError="1"/>
      <sheetData sheetId="3" refreshError="1">
        <row r="2">
          <cell r="B2">
            <v>36161</v>
          </cell>
          <cell r="C2">
            <v>36192</v>
          </cell>
          <cell r="D2">
            <v>36220</v>
          </cell>
          <cell r="E2">
            <v>36251</v>
          </cell>
          <cell r="F2">
            <v>36281</v>
          </cell>
        </row>
        <row r="4">
          <cell r="A4" t="str">
            <v>Экспорт, всего</v>
          </cell>
          <cell r="B4">
            <v>485.85500000000002</v>
          </cell>
          <cell r="C4">
            <v>495.91300000000001</v>
          </cell>
          <cell r="D4">
            <v>709.07299999999998</v>
          </cell>
          <cell r="E4">
            <v>949.17200000000003</v>
          </cell>
          <cell r="F4">
            <v>871.37800000000004</v>
          </cell>
        </row>
        <row r="5">
          <cell r="A5" t="str">
            <v>Турция</v>
          </cell>
          <cell r="B5">
            <v>153.101</v>
          </cell>
          <cell r="C5">
            <v>122.711</v>
          </cell>
          <cell r="D5">
            <v>206.88399999999999</v>
          </cell>
          <cell r="E5">
            <v>289.197</v>
          </cell>
          <cell r="F5">
            <v>286.416</v>
          </cell>
        </row>
        <row r="6">
          <cell r="A6" t="str">
            <v>Испания</v>
          </cell>
          <cell r="B6">
            <v>53.073999999999998</v>
          </cell>
          <cell r="C6">
            <v>72.150000000000006</v>
          </cell>
          <cell r="D6">
            <v>90.225999999999999</v>
          </cell>
          <cell r="E6">
            <v>191.51</v>
          </cell>
          <cell r="F6">
            <v>106.759</v>
          </cell>
        </row>
        <row r="7">
          <cell r="A7" t="str">
            <v>Китай</v>
          </cell>
          <cell r="B7">
            <v>28.044</v>
          </cell>
          <cell r="C7">
            <v>46.231999999999999</v>
          </cell>
          <cell r="D7">
            <v>65.763999999999996</v>
          </cell>
          <cell r="E7">
            <v>78.613</v>
          </cell>
          <cell r="F7">
            <v>67.629000000000005</v>
          </cell>
        </row>
        <row r="8">
          <cell r="A8" t="str">
            <v>Южная Корея</v>
          </cell>
          <cell r="B8">
            <v>41.35</v>
          </cell>
          <cell r="C8">
            <v>33.283000000000001</v>
          </cell>
          <cell r="D8">
            <v>49.514000000000003</v>
          </cell>
          <cell r="E8">
            <v>77.944999999999993</v>
          </cell>
          <cell r="F8">
            <v>77.935000000000002</v>
          </cell>
        </row>
        <row r="9">
          <cell r="A9" t="str">
            <v>Греция</v>
          </cell>
          <cell r="B9">
            <v>39.6</v>
          </cell>
          <cell r="C9">
            <v>21.177</v>
          </cell>
          <cell r="D9">
            <v>57.43</v>
          </cell>
          <cell r="E9">
            <v>32.140999999999998</v>
          </cell>
          <cell r="F9">
            <v>51.314</v>
          </cell>
        </row>
        <row r="10">
          <cell r="A10" t="str">
            <v>Эстония</v>
          </cell>
          <cell r="B10">
            <v>26.378</v>
          </cell>
          <cell r="C10">
            <v>28.498999999999999</v>
          </cell>
          <cell r="D10">
            <v>43.454999999999998</v>
          </cell>
          <cell r="E10">
            <v>40.606999999999999</v>
          </cell>
          <cell r="F10">
            <v>31.067</v>
          </cell>
        </row>
        <row r="11">
          <cell r="A11" t="str">
            <v>Италия</v>
          </cell>
          <cell r="B11">
            <v>22.193000000000001</v>
          </cell>
          <cell r="C11">
            <v>37.774999999999999</v>
          </cell>
          <cell r="D11">
            <v>23.972999999999999</v>
          </cell>
          <cell r="E11">
            <v>39.057000000000002</v>
          </cell>
          <cell r="F11">
            <v>46.281999999999996</v>
          </cell>
        </row>
        <row r="12">
          <cell r="A12" t="str">
            <v>Молдавия</v>
          </cell>
          <cell r="B12">
            <v>15.002000000000001</v>
          </cell>
          <cell r="C12">
            <v>22.123000000000001</v>
          </cell>
          <cell r="D12">
            <v>29.337</v>
          </cell>
          <cell r="E12">
            <v>31.777000000000001</v>
          </cell>
          <cell r="F12">
            <v>36.006</v>
          </cell>
        </row>
        <row r="13">
          <cell r="A13" t="str">
            <v>Германия</v>
          </cell>
          <cell r="B13">
            <v>12.911</v>
          </cell>
          <cell r="C13">
            <v>25.702000000000002</v>
          </cell>
          <cell r="D13">
            <v>20.626000000000001</v>
          </cell>
          <cell r="E13">
            <v>25.648</v>
          </cell>
          <cell r="F13">
            <v>33.165999999999997</v>
          </cell>
        </row>
        <row r="14">
          <cell r="A14" t="str">
            <v>Финляндия</v>
          </cell>
          <cell r="B14">
            <v>17.477</v>
          </cell>
          <cell r="C14">
            <v>19.210999999999999</v>
          </cell>
          <cell r="D14">
            <v>17.306000000000001</v>
          </cell>
          <cell r="E14">
            <v>27.16</v>
          </cell>
          <cell r="F14">
            <v>17.353000000000002</v>
          </cell>
        </row>
        <row r="15">
          <cell r="A15" t="str">
            <v>Норвегия</v>
          </cell>
          <cell r="B15">
            <v>17.88</v>
          </cell>
          <cell r="C15">
            <v>14.297000000000001</v>
          </cell>
          <cell r="D15">
            <v>16.135999999999999</v>
          </cell>
          <cell r="E15">
            <v>17.794</v>
          </cell>
          <cell r="F15">
            <v>27.300999999999998</v>
          </cell>
        </row>
        <row r="16">
          <cell r="A16" t="str">
            <v>Латвия</v>
          </cell>
          <cell r="B16">
            <v>14.493</v>
          </cell>
          <cell r="C16">
            <v>12.351000000000001</v>
          </cell>
          <cell r="D16">
            <v>11.846</v>
          </cell>
          <cell r="E16">
            <v>22.155999999999999</v>
          </cell>
          <cell r="F16">
            <v>16.073</v>
          </cell>
        </row>
        <row r="17">
          <cell r="A17" t="str">
            <v>США</v>
          </cell>
          <cell r="B17">
            <v>11.384</v>
          </cell>
          <cell r="C17">
            <v>10.113</v>
          </cell>
          <cell r="D17">
            <v>13.250999999999999</v>
          </cell>
          <cell r="E17">
            <v>16.361000000000001</v>
          </cell>
          <cell r="F17">
            <v>3.2879999999999998</v>
          </cell>
        </row>
        <row r="18">
          <cell r="A18" t="str">
            <v>Польша</v>
          </cell>
          <cell r="B18">
            <v>4.9690000000000003</v>
          </cell>
          <cell r="C18">
            <v>3.7839999999999998</v>
          </cell>
          <cell r="D18">
            <v>10.766</v>
          </cell>
          <cell r="E18">
            <v>22.856000000000002</v>
          </cell>
          <cell r="F18">
            <v>8.31</v>
          </cell>
        </row>
        <row r="19">
          <cell r="A19" t="str">
            <v>Египет</v>
          </cell>
          <cell r="B19">
            <v>8.2789999999999999</v>
          </cell>
          <cell r="C19">
            <v>10</v>
          </cell>
          <cell r="D19">
            <v>7.8819999999999997</v>
          </cell>
          <cell r="E19">
            <v>0</v>
          </cell>
          <cell r="F19">
            <v>13.862</v>
          </cell>
        </row>
        <row r="20">
          <cell r="A20" t="str">
            <v>Франция</v>
          </cell>
          <cell r="B20">
            <v>5.2160000000000002</v>
          </cell>
          <cell r="C20">
            <v>0</v>
          </cell>
          <cell r="D20">
            <v>7.0259999999999998</v>
          </cell>
          <cell r="E20">
            <v>8.99</v>
          </cell>
          <cell r="F20">
            <v>15</v>
          </cell>
        </row>
        <row r="21">
          <cell r="A21" t="str">
            <v>Швеция</v>
          </cell>
          <cell r="B21">
            <v>0.17199999999999999</v>
          </cell>
          <cell r="C21">
            <v>4.9240000000000004</v>
          </cell>
          <cell r="D21">
            <v>10.943</v>
          </cell>
          <cell r="E21">
            <v>2.0960000000000001</v>
          </cell>
          <cell r="F21">
            <v>9.52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ОМ_УКР"/>
      <sheetName val="ЛОМ_РОС"/>
      <sheetName val="Чугун_Украина"/>
      <sheetName val="Чугун_Россия"/>
      <sheetName val="УКРграф"/>
      <sheetName val="Рос Граф 2"/>
      <sheetName val="Чугун_укр_граф"/>
      <sheetName val="Чугун_рос_граф"/>
      <sheetName val="3"/>
      <sheetName val="Рос_Граф_2"/>
      <sheetName val="Экспорт_99_1"/>
      <sheetName val="Экспорт_99_2"/>
      <sheetName val="Экспорт_99_3"/>
      <sheetName val="данные"/>
      <sheetName val="PR"/>
      <sheetName val="свод"/>
      <sheetName val="Цены_грн"/>
      <sheetName val="Рос_Граф_21"/>
      <sheetName val="Рос_Граф_22"/>
      <sheetName val="Рос_Граф_23"/>
      <sheetName val="Рос_Граф_24"/>
      <sheetName val="Рос_Граф_25"/>
      <sheetName val="Рос_Граф_26"/>
      <sheetName val="_Т2"/>
      <sheetName val="анализ кт"/>
      <sheetName val="СС_ТП"/>
    </sheetNames>
    <sheetDataSet>
      <sheetData sheetId="0" refreshError="1">
        <row r="2">
          <cell r="A2" t="str">
            <v>Страна</v>
          </cell>
          <cell r="B2">
            <v>36161</v>
          </cell>
          <cell r="C2">
            <v>36192</v>
          </cell>
          <cell r="D2">
            <v>36220</v>
          </cell>
          <cell r="E2">
            <v>36251</v>
          </cell>
          <cell r="F2">
            <v>36281</v>
          </cell>
          <cell r="G2">
            <v>36312</v>
          </cell>
          <cell r="H2">
            <v>36342</v>
          </cell>
        </row>
        <row r="3">
          <cell r="A3" t="str">
            <v>Всего</v>
          </cell>
          <cell r="B3">
            <v>270.25399400000003</v>
          </cell>
          <cell r="C3">
            <v>239.211197</v>
          </cell>
          <cell r="D3">
            <v>381.55494900000002</v>
          </cell>
          <cell r="E3">
            <v>411.30102649999998</v>
          </cell>
          <cell r="F3">
            <v>389.18895400000002</v>
          </cell>
          <cell r="G3">
            <v>607.00349148199996</v>
          </cell>
          <cell r="H3">
            <v>496.50402314999997</v>
          </cell>
        </row>
        <row r="4">
          <cell r="A4" t="str">
            <v>Турция</v>
          </cell>
          <cell r="B4">
            <v>210.06600700000001</v>
          </cell>
          <cell r="C4">
            <v>139.972499</v>
          </cell>
          <cell r="D4">
            <v>250.380787</v>
          </cell>
          <cell r="E4">
            <v>274.19892700000003</v>
          </cell>
          <cell r="F4">
            <v>289.965081</v>
          </cell>
          <cell r="G4">
            <v>345.901657</v>
          </cell>
          <cell r="H4">
            <v>264.92856599999999</v>
          </cell>
        </row>
        <row r="5">
          <cell r="A5" t="str">
            <v>Италия</v>
          </cell>
          <cell r="B5">
            <v>15.718709</v>
          </cell>
          <cell r="C5">
            <v>19.868147</v>
          </cell>
          <cell r="D5">
            <v>41.942540000000001</v>
          </cell>
          <cell r="E5">
            <v>41.392142999999997</v>
          </cell>
          <cell r="F5">
            <v>42.370942999999997</v>
          </cell>
          <cell r="G5">
            <v>114.443262</v>
          </cell>
          <cell r="H5">
            <v>30.241796999999998</v>
          </cell>
        </row>
        <row r="6">
          <cell r="A6" t="str">
            <v>Молдова</v>
          </cell>
          <cell r="B6">
            <v>8.1378699999999995</v>
          </cell>
          <cell r="C6">
            <v>13.32555</v>
          </cell>
          <cell r="D6">
            <v>22.305479999999999</v>
          </cell>
          <cell r="E6">
            <v>24.377370500000001</v>
          </cell>
          <cell r="F6">
            <v>20.77816</v>
          </cell>
          <cell r="G6">
            <v>28.716970160000002</v>
          </cell>
          <cell r="H6">
            <v>36.435944149999997</v>
          </cell>
        </row>
        <row r="7">
          <cell r="A7" t="str">
            <v>Египет</v>
          </cell>
          <cell r="B7">
            <v>0</v>
          </cell>
          <cell r="C7">
            <v>31.933655999999999</v>
          </cell>
          <cell r="D7">
            <v>43.695456</v>
          </cell>
          <cell r="E7">
            <v>3.2630219999999999</v>
          </cell>
          <cell r="F7">
            <v>0.2</v>
          </cell>
          <cell r="G7">
            <v>55.714255999999999</v>
          </cell>
          <cell r="H7">
            <v>17.403704000000001</v>
          </cell>
        </row>
        <row r="8">
          <cell r="A8" t="str">
            <v>Словакия</v>
          </cell>
          <cell r="B8">
            <v>1.5917699999999999</v>
          </cell>
          <cell r="C8">
            <v>1.4777499999999999</v>
          </cell>
          <cell r="D8">
            <v>2.765377</v>
          </cell>
          <cell r="E8">
            <v>5.7828580000000001</v>
          </cell>
          <cell r="F8">
            <v>8.5771100000000011</v>
          </cell>
          <cell r="G8">
            <v>7.7443999999999997</v>
          </cell>
          <cell r="H8">
            <v>90.036199999999994</v>
          </cell>
        </row>
        <row r="9">
          <cell r="A9" t="str">
            <v>Тайвань</v>
          </cell>
          <cell r="B9">
            <v>0</v>
          </cell>
          <cell r="C9">
            <v>0</v>
          </cell>
          <cell r="D9">
            <v>0</v>
          </cell>
          <cell r="E9">
            <v>35</v>
          </cell>
          <cell r="F9">
            <v>0</v>
          </cell>
          <cell r="G9">
            <v>25.897625999999999</v>
          </cell>
          <cell r="H9">
            <v>29.348754</v>
          </cell>
        </row>
        <row r="10">
          <cell r="A10" t="str">
            <v>Греция</v>
          </cell>
          <cell r="B10">
            <v>0</v>
          </cell>
          <cell r="C10">
            <v>0</v>
          </cell>
          <cell r="D10">
            <v>8.2331059999999994</v>
          </cell>
          <cell r="E10">
            <v>14.068553</v>
          </cell>
          <cell r="F10">
            <v>10.849885</v>
          </cell>
          <cell r="G10">
            <v>9.8022390000000001</v>
          </cell>
          <cell r="H10">
            <v>2.94</v>
          </cell>
        </row>
        <row r="11">
          <cell r="A11" t="str">
            <v>Кипр</v>
          </cell>
          <cell r="B11">
            <v>22.653236</v>
          </cell>
          <cell r="C11">
            <v>23.151653</v>
          </cell>
          <cell r="D11">
            <v>0</v>
          </cell>
          <cell r="E11">
            <v>0</v>
          </cell>
          <cell r="F11">
            <v>0</v>
          </cell>
          <cell r="G11">
            <v>0</v>
          </cell>
          <cell r="H11">
            <v>0</v>
          </cell>
        </row>
        <row r="12">
          <cell r="A12" t="str">
            <v>Польша</v>
          </cell>
          <cell r="B12">
            <v>1.49447</v>
          </cell>
          <cell r="C12">
            <v>0.90995000000000004</v>
          </cell>
          <cell r="D12">
            <v>4.8588999999999993</v>
          </cell>
          <cell r="E12">
            <v>5.3796999999999997</v>
          </cell>
          <cell r="F12">
            <v>5.773326</v>
          </cell>
          <cell r="G12">
            <v>7.0229999999999997</v>
          </cell>
          <cell r="H12">
            <v>8.2162999999999986</v>
          </cell>
        </row>
        <row r="13">
          <cell r="A13" t="str">
            <v>Германия</v>
          </cell>
          <cell r="B13">
            <v>2.9308730000000001</v>
          </cell>
          <cell r="C13">
            <v>3.2144299999999997</v>
          </cell>
          <cell r="D13">
            <v>4.9475029999999993</v>
          </cell>
          <cell r="E13">
            <v>5.1007430000000005</v>
          </cell>
          <cell r="F13">
            <v>4.6678230000000003</v>
          </cell>
          <cell r="G13">
            <v>0.4622</v>
          </cell>
          <cell r="H13">
            <v>0.24</v>
          </cell>
        </row>
        <row r="14">
          <cell r="A14" t="str">
            <v>Корея респ.</v>
          </cell>
          <cell r="B14">
            <v>0</v>
          </cell>
          <cell r="C14">
            <v>0</v>
          </cell>
          <cell r="D14">
            <v>0</v>
          </cell>
          <cell r="E14">
            <v>0</v>
          </cell>
          <cell r="F14">
            <v>0</v>
          </cell>
          <cell r="G14">
            <v>0</v>
          </cell>
          <cell r="H14">
            <v>10.902946</v>
          </cell>
        </row>
        <row r="15">
          <cell r="A15" t="str">
            <v>Китай</v>
          </cell>
          <cell r="B15">
            <v>0</v>
          </cell>
          <cell r="C15">
            <v>0</v>
          </cell>
          <cell r="D15">
            <v>0</v>
          </cell>
          <cell r="E15">
            <v>0</v>
          </cell>
          <cell r="F15">
            <v>0</v>
          </cell>
          <cell r="G15">
            <v>9.2987000000000002</v>
          </cell>
          <cell r="H15">
            <v>0</v>
          </cell>
        </row>
        <row r="16">
          <cell r="A16" t="str">
            <v>Эстония</v>
          </cell>
          <cell r="B16">
            <v>1.1077999999999999</v>
          </cell>
          <cell r="C16">
            <v>1.71027</v>
          </cell>
          <cell r="D16">
            <v>1.3283900000000002</v>
          </cell>
          <cell r="E16">
            <v>2.3577600000000003</v>
          </cell>
          <cell r="F16">
            <v>2.1328</v>
          </cell>
          <cell r="G16">
            <v>0.14299999999999999</v>
          </cell>
          <cell r="H16">
            <v>0</v>
          </cell>
        </row>
        <row r="17">
          <cell r="A17" t="str">
            <v>США</v>
          </cell>
          <cell r="B17">
            <v>5.4205589999999999</v>
          </cell>
          <cell r="C17">
            <v>0</v>
          </cell>
          <cell r="D17">
            <v>0</v>
          </cell>
          <cell r="E17">
            <v>0</v>
          </cell>
          <cell r="F17">
            <v>0</v>
          </cell>
          <cell r="G17">
            <v>0</v>
          </cell>
          <cell r="H17">
            <v>0</v>
          </cell>
        </row>
        <row r="18">
          <cell r="A18" t="str">
            <v>Испания</v>
          </cell>
          <cell r="B18">
            <v>0</v>
          </cell>
          <cell r="C18">
            <v>0</v>
          </cell>
          <cell r="D18">
            <v>0</v>
          </cell>
          <cell r="E18">
            <v>0</v>
          </cell>
          <cell r="F18">
            <v>0</v>
          </cell>
          <cell r="G18">
            <v>1.0382119999999999</v>
          </cell>
          <cell r="H18">
            <v>4.2900799999999997</v>
          </cell>
        </row>
        <row r="19">
          <cell r="A19" t="str">
            <v>Израиль</v>
          </cell>
          <cell r="B19">
            <v>0</v>
          </cell>
          <cell r="C19">
            <v>0</v>
          </cell>
          <cell r="D19">
            <v>0</v>
          </cell>
          <cell r="E19">
            <v>0</v>
          </cell>
          <cell r="F19">
            <v>2.912426</v>
          </cell>
          <cell r="G19">
            <v>0</v>
          </cell>
          <cell r="H19">
            <v>0</v>
          </cell>
        </row>
        <row r="20">
          <cell r="A20" t="str">
            <v>Нидерланды</v>
          </cell>
          <cell r="B20">
            <v>0.8377</v>
          </cell>
          <cell r="C20">
            <v>0.44389999999999996</v>
          </cell>
          <cell r="D20">
            <v>0.2</v>
          </cell>
          <cell r="E20">
            <v>0.37995000000000001</v>
          </cell>
          <cell r="F20">
            <v>0.39974999999999999</v>
          </cell>
          <cell r="G20">
            <v>0.08</v>
          </cell>
          <cell r="H20">
            <v>0</v>
          </cell>
        </row>
        <row r="21">
          <cell r="A21" t="str">
            <v>Пакистан</v>
          </cell>
          <cell r="B21">
            <v>0</v>
          </cell>
          <cell r="C21">
            <v>2.037992</v>
          </cell>
          <cell r="D21">
            <v>0</v>
          </cell>
          <cell r="E21">
            <v>0</v>
          </cell>
          <cell r="F21">
            <v>0</v>
          </cell>
          <cell r="G21">
            <v>0</v>
          </cell>
          <cell r="H21">
            <v>0</v>
          </cell>
        </row>
        <row r="22">
          <cell r="A22" t="str">
            <v>Венгрия</v>
          </cell>
          <cell r="B22">
            <v>0.27500000000000002</v>
          </cell>
          <cell r="C22">
            <v>1.0720000000000001</v>
          </cell>
          <cell r="D22">
            <v>0.22</v>
          </cell>
          <cell r="E22">
            <v>0</v>
          </cell>
          <cell r="F22">
            <v>0</v>
          </cell>
          <cell r="G22">
            <v>0</v>
          </cell>
          <cell r="H22">
            <v>0</v>
          </cell>
        </row>
        <row r="23">
          <cell r="A23" t="str">
            <v>Швейцария</v>
          </cell>
          <cell r="B23">
            <v>0</v>
          </cell>
          <cell r="C23">
            <v>0</v>
          </cell>
          <cell r="D23">
            <v>0</v>
          </cell>
          <cell r="E23">
            <v>0</v>
          </cell>
          <cell r="F23">
            <v>0</v>
          </cell>
          <cell r="G23">
            <v>0</v>
          </cell>
          <cell r="H23">
            <v>1.477482</v>
          </cell>
        </row>
        <row r="24">
          <cell r="A24" t="str">
            <v>Латвия</v>
          </cell>
          <cell r="B24">
            <v>0</v>
          </cell>
          <cell r="C24">
            <v>0</v>
          </cell>
          <cell r="D24">
            <v>0.48725999999999997</v>
          </cell>
          <cell r="E24">
            <v>0</v>
          </cell>
          <cell r="F24">
            <v>0.37664999999999998</v>
          </cell>
          <cell r="G24">
            <v>0</v>
          </cell>
          <cell r="H24">
            <v>0</v>
          </cell>
        </row>
        <row r="25">
          <cell r="A25" t="str">
            <v>Болгария</v>
          </cell>
          <cell r="B25">
            <v>0</v>
          </cell>
          <cell r="C25">
            <v>0</v>
          </cell>
          <cell r="D25">
            <v>0</v>
          </cell>
          <cell r="E25">
            <v>0</v>
          </cell>
          <cell r="F25">
            <v>0</v>
          </cell>
          <cell r="G25">
            <v>0.67790700000000004</v>
          </cell>
          <cell r="H25">
            <v>0</v>
          </cell>
        </row>
        <row r="26">
          <cell r="A26" t="str">
            <v>Литва</v>
          </cell>
          <cell r="B26">
            <v>0</v>
          </cell>
          <cell r="C26">
            <v>0</v>
          </cell>
          <cell r="D26">
            <v>0</v>
          </cell>
          <cell r="E26">
            <v>0</v>
          </cell>
          <cell r="F26">
            <v>0.185</v>
          </cell>
          <cell r="G26">
            <v>0.06</v>
          </cell>
          <cell r="H26">
            <v>0</v>
          </cell>
        </row>
        <row r="27">
          <cell r="A27" t="str">
            <v>Россия</v>
          </cell>
          <cell r="B27">
            <v>0</v>
          </cell>
          <cell r="C27">
            <v>3.3399999999999999E-2</v>
          </cell>
          <cell r="D27">
            <v>0.17015</v>
          </cell>
          <cell r="E27">
            <v>0</v>
          </cell>
          <cell r="F27">
            <v>0</v>
          </cell>
          <cell r="G27">
            <v>0</v>
          </cell>
          <cell r="H27">
            <v>0</v>
          </cell>
        </row>
        <row r="28">
          <cell r="A28" t="str">
            <v>Словения</v>
          </cell>
          <cell r="B28">
            <v>0.02</v>
          </cell>
          <cell r="C28">
            <v>0.06</v>
          </cell>
          <cell r="D28">
            <v>0</v>
          </cell>
          <cell r="E28">
            <v>0</v>
          </cell>
          <cell r="F28">
            <v>0</v>
          </cell>
          <cell r="G28">
            <v>0</v>
          </cell>
          <cell r="H28">
            <v>0</v>
          </cell>
        </row>
        <row r="29">
          <cell r="A29" t="str">
            <v>*-с учетом рельсов б/у</v>
          </cell>
        </row>
      </sheetData>
      <sheetData sheetId="1" refreshError="1"/>
      <sheetData sheetId="2" refreshError="1">
        <row r="2">
          <cell r="A2" t="str">
            <v>Страна</v>
          </cell>
          <cell r="B2">
            <v>36161</v>
          </cell>
          <cell r="C2">
            <v>36192</v>
          </cell>
          <cell r="D2">
            <v>36220</v>
          </cell>
          <cell r="E2">
            <v>36251</v>
          </cell>
          <cell r="F2">
            <v>36281</v>
          </cell>
          <cell r="G2">
            <v>36312</v>
          </cell>
          <cell r="H2">
            <v>36342</v>
          </cell>
        </row>
        <row r="3">
          <cell r="A3" t="str">
            <v>Экспорт, всего</v>
          </cell>
          <cell r="B3">
            <v>185.24527999999998</v>
          </cell>
          <cell r="C3">
            <v>138.50554</v>
          </cell>
          <cell r="D3">
            <v>179.51864599999999</v>
          </cell>
          <cell r="E3">
            <v>156.29243</v>
          </cell>
          <cell r="F3">
            <v>177.20109999999997</v>
          </cell>
          <cell r="G3">
            <v>147.28883599999995</v>
          </cell>
          <cell r="H3">
            <v>126.66843900000001</v>
          </cell>
        </row>
        <row r="4">
          <cell r="A4" t="str">
            <v>США</v>
          </cell>
          <cell r="B4">
            <v>110.44525</v>
          </cell>
          <cell r="C4">
            <v>66.721999999999994</v>
          </cell>
          <cell r="D4">
            <v>90.307550000000006</v>
          </cell>
          <cell r="E4">
            <v>94.324439999999996</v>
          </cell>
          <cell r="F4">
            <v>93.780052999999995</v>
          </cell>
          <cell r="G4">
            <v>64.013050000000007</v>
          </cell>
          <cell r="H4">
            <v>76.205506999999997</v>
          </cell>
        </row>
        <row r="5">
          <cell r="A5" t="str">
            <v>Италия</v>
          </cell>
          <cell r="B5">
            <v>34.927999999999997</v>
          </cell>
          <cell r="C5">
            <v>35.939749999999997</v>
          </cell>
          <cell r="D5">
            <v>32.960883000000003</v>
          </cell>
          <cell r="E5">
            <v>21.365590000000001</v>
          </cell>
          <cell r="F5">
            <v>37.617866999999997</v>
          </cell>
          <cell r="G5">
            <v>5.9720000000000004</v>
          </cell>
          <cell r="H5">
            <v>17.761380000000003</v>
          </cell>
        </row>
        <row r="6">
          <cell r="A6" t="str">
            <v>Китай</v>
          </cell>
          <cell r="B6">
            <v>22.170750000000002</v>
          </cell>
          <cell r="C6">
            <v>9.5458199999999991</v>
          </cell>
          <cell r="D6">
            <v>24.725938999999997</v>
          </cell>
          <cell r="E6">
            <v>15.943</v>
          </cell>
          <cell r="F6">
            <v>28.23556</v>
          </cell>
          <cell r="G6">
            <v>41.354365999999999</v>
          </cell>
          <cell r="H6">
            <v>10.664509000000001</v>
          </cell>
        </row>
        <row r="7">
          <cell r="A7" t="str">
            <v>Турция</v>
          </cell>
          <cell r="B7">
            <v>3.1183899999999998</v>
          </cell>
          <cell r="C7">
            <v>4.2526200000000003</v>
          </cell>
          <cell r="D7">
            <v>14.225620000000001</v>
          </cell>
          <cell r="E7">
            <v>17.1614</v>
          </cell>
          <cell r="F7">
            <v>10.85464</v>
          </cell>
          <cell r="G7">
            <v>29.571349999999999</v>
          </cell>
          <cell r="H7">
            <v>11.790872999999999</v>
          </cell>
        </row>
        <row r="8">
          <cell r="A8" t="str">
            <v>Виргин.о-ва(брит)</v>
          </cell>
          <cell r="B8">
            <v>5.0343</v>
          </cell>
          <cell r="C8">
            <v>5.5383500000000003</v>
          </cell>
          <cell r="D8">
            <v>3.4764599999999999</v>
          </cell>
          <cell r="E8">
            <v>0</v>
          </cell>
          <cell r="F8">
            <v>1.4999500000000001</v>
          </cell>
          <cell r="G8">
            <v>1.4453499999999999</v>
          </cell>
          <cell r="H8">
            <v>6.8750000000000006E-2</v>
          </cell>
        </row>
        <row r="9">
          <cell r="A9" t="str">
            <v>Болгария</v>
          </cell>
          <cell r="B9">
            <v>0.68629999999999991</v>
          </cell>
          <cell r="C9">
            <v>4.1779999999999999</v>
          </cell>
          <cell r="D9">
            <v>5.3415520000000001</v>
          </cell>
          <cell r="E9">
            <v>0</v>
          </cell>
          <cell r="F9">
            <v>1.0960000000000001</v>
          </cell>
          <cell r="G9">
            <v>0.41420000000000001</v>
          </cell>
          <cell r="H9">
            <v>0.44400000000000001</v>
          </cell>
        </row>
        <row r="10">
          <cell r="A10" t="str">
            <v>Чехия</v>
          </cell>
          <cell r="B10">
            <v>2.6998600000000001</v>
          </cell>
          <cell r="C10">
            <v>1.5649999999999999</v>
          </cell>
          <cell r="D10">
            <v>1.431</v>
          </cell>
          <cell r="E10">
            <v>1.847</v>
          </cell>
          <cell r="F10">
            <v>0.55100000000000005</v>
          </cell>
          <cell r="G10">
            <v>0.75800000000000001</v>
          </cell>
          <cell r="H10">
            <v>2.4620000000000002</v>
          </cell>
        </row>
        <row r="11">
          <cell r="A11" t="str">
            <v>Беларусь</v>
          </cell>
          <cell r="B11">
            <v>6.9000000000000006E-2</v>
          </cell>
          <cell r="C11">
            <v>0</v>
          </cell>
          <cell r="D11">
            <v>1.036</v>
          </cell>
          <cell r="E11">
            <v>1.915</v>
          </cell>
          <cell r="F11">
            <v>0.74270000000000003</v>
          </cell>
          <cell r="G11">
            <v>1.1639999999999999</v>
          </cell>
          <cell r="H11">
            <v>2.1890000000000001</v>
          </cell>
        </row>
        <row r="12">
          <cell r="A12" t="str">
            <v>Польша</v>
          </cell>
          <cell r="B12">
            <v>0.72412999999999994</v>
          </cell>
          <cell r="C12">
            <v>2.1265000000000001</v>
          </cell>
          <cell r="D12">
            <v>0.61199999999999999</v>
          </cell>
          <cell r="E12">
            <v>1.9039999999999999</v>
          </cell>
          <cell r="F12">
            <v>0.34300000000000003</v>
          </cell>
          <cell r="G12">
            <v>0.33700000000000002</v>
          </cell>
          <cell r="H12">
            <v>1.0529999999999999</v>
          </cell>
        </row>
        <row r="13">
          <cell r="A13" t="str">
            <v>Израиль</v>
          </cell>
          <cell r="B13">
            <v>0</v>
          </cell>
          <cell r="C13">
            <v>0</v>
          </cell>
          <cell r="D13">
            <v>2.3988</v>
          </cell>
          <cell r="E13">
            <v>0</v>
          </cell>
          <cell r="F13">
            <v>1.8623299999999998</v>
          </cell>
          <cell r="G13">
            <v>0</v>
          </cell>
          <cell r="H13">
            <v>1.58047</v>
          </cell>
        </row>
        <row r="14">
          <cell r="A14" t="str">
            <v>Словакия</v>
          </cell>
          <cell r="B14">
            <v>0.2056</v>
          </cell>
          <cell r="C14">
            <v>0.95050000000000001</v>
          </cell>
          <cell r="D14">
            <v>0.5424500000000001</v>
          </cell>
          <cell r="E14">
            <v>0.7</v>
          </cell>
          <cell r="F14">
            <v>0.34200000000000003</v>
          </cell>
          <cell r="G14">
            <v>1.87652</v>
          </cell>
          <cell r="H14">
            <v>1.0709500000000001</v>
          </cell>
        </row>
        <row r="15">
          <cell r="A15" t="str">
            <v>Ливан</v>
          </cell>
          <cell r="B15">
            <v>2.8327</v>
          </cell>
          <cell r="C15">
            <v>1.9817</v>
          </cell>
          <cell r="D15">
            <v>0</v>
          </cell>
          <cell r="E15">
            <v>0</v>
          </cell>
          <cell r="F15">
            <v>0</v>
          </cell>
          <cell r="G15">
            <v>0</v>
          </cell>
          <cell r="H15">
            <v>0</v>
          </cell>
        </row>
        <row r="16">
          <cell r="A16" t="str">
            <v>Египет</v>
          </cell>
          <cell r="B16">
            <v>0</v>
          </cell>
          <cell r="C16">
            <v>4.2023000000000001</v>
          </cell>
          <cell r="D16">
            <v>0</v>
          </cell>
          <cell r="E16">
            <v>0</v>
          </cell>
          <cell r="F16">
            <v>0</v>
          </cell>
          <cell r="G16">
            <v>0</v>
          </cell>
          <cell r="H16">
            <v>0</v>
          </cell>
        </row>
        <row r="17">
          <cell r="A17" t="str">
            <v>Саудовская Аравия</v>
          </cell>
          <cell r="B17">
            <v>0</v>
          </cell>
          <cell r="C17">
            <v>1.2390000000000001</v>
          </cell>
          <cell r="D17">
            <v>0.47599999999999998</v>
          </cell>
          <cell r="E17">
            <v>0.13800000000000001</v>
          </cell>
          <cell r="F17">
            <v>0</v>
          </cell>
          <cell r="G17">
            <v>0</v>
          </cell>
          <cell r="H17">
            <v>0</v>
          </cell>
        </row>
        <row r="18">
          <cell r="A18" t="str">
            <v>Венгрия</v>
          </cell>
          <cell r="B18">
            <v>0.19900000000000001</v>
          </cell>
          <cell r="C18">
            <v>0.26400000000000001</v>
          </cell>
          <cell r="D18">
            <v>0.47099999999999997</v>
          </cell>
          <cell r="E18">
            <v>0.27</v>
          </cell>
          <cell r="F18">
            <v>0</v>
          </cell>
          <cell r="G18">
            <v>0.13</v>
          </cell>
          <cell r="H18">
            <v>0.41199999999999998</v>
          </cell>
        </row>
        <row r="19">
          <cell r="A19" t="str">
            <v>Филиппины</v>
          </cell>
          <cell r="B19">
            <v>1.5740000000000001</v>
          </cell>
          <cell r="C19">
            <v>0</v>
          </cell>
          <cell r="D19">
            <v>0</v>
          </cell>
          <cell r="E19">
            <v>0</v>
          </cell>
          <cell r="F19">
            <v>0</v>
          </cell>
          <cell r="G19">
            <v>0</v>
          </cell>
          <cell r="H19">
            <v>0</v>
          </cell>
        </row>
        <row r="20">
          <cell r="A20" t="str">
            <v>Россия</v>
          </cell>
          <cell r="B20">
            <v>0</v>
          </cell>
          <cell r="C20">
            <v>0</v>
          </cell>
          <cell r="D20">
            <v>0.97</v>
          </cell>
          <cell r="E20">
            <v>0.104</v>
          </cell>
          <cell r="F20">
            <v>0</v>
          </cell>
          <cell r="G20">
            <v>0.184</v>
          </cell>
          <cell r="H2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PR"/>
      <sheetName val="assump"/>
    </sheetNames>
    <sheetDataSet>
      <sheetData sheetId="0" refreshError="1">
        <row r="8">
          <cell r="F8" t="str">
            <v xml:space="preserve">Звіт </v>
          </cell>
        </row>
        <row r="9">
          <cell r="F9" t="str">
            <v>2005 року</v>
          </cell>
        </row>
        <row r="11">
          <cell r="F11">
            <v>63329.9</v>
          </cell>
        </row>
        <row r="12">
          <cell r="F12">
            <v>0</v>
          </cell>
        </row>
        <row r="13">
          <cell r="F13">
            <v>37308.5</v>
          </cell>
        </row>
        <row r="14">
          <cell r="F14">
            <v>221.3</v>
          </cell>
        </row>
        <row r="15">
          <cell r="F15">
            <v>221.3</v>
          </cell>
        </row>
        <row r="16">
          <cell r="F16">
            <v>0</v>
          </cell>
        </row>
        <row r="17">
          <cell r="F17">
            <v>0</v>
          </cell>
        </row>
        <row r="18">
          <cell r="F18">
            <v>0</v>
          </cell>
        </row>
        <row r="19">
          <cell r="F19">
            <v>0</v>
          </cell>
        </row>
        <row r="20">
          <cell r="F20">
            <v>0</v>
          </cell>
        </row>
        <row r="21">
          <cell r="F21">
            <v>6273.9</v>
          </cell>
        </row>
        <row r="22">
          <cell r="F22">
            <v>99.6</v>
          </cell>
        </row>
        <row r="23">
          <cell r="F23">
            <v>2503.1999999999998</v>
          </cell>
        </row>
        <row r="24">
          <cell r="F24">
            <v>224.2</v>
          </cell>
        </row>
        <row r="25">
          <cell r="F25">
            <v>680.1</v>
          </cell>
        </row>
        <row r="26">
          <cell r="F26">
            <v>221.6</v>
          </cell>
        </row>
        <row r="27">
          <cell r="F27">
            <v>16530.8</v>
          </cell>
        </row>
        <row r="28">
          <cell r="F28">
            <v>10553.8</v>
          </cell>
        </row>
        <row r="29">
          <cell r="F29">
            <v>0</v>
          </cell>
        </row>
        <row r="30">
          <cell r="F30">
            <v>10553.8</v>
          </cell>
        </row>
        <row r="31">
          <cell r="F31">
            <v>0</v>
          </cell>
        </row>
        <row r="32">
          <cell r="F32">
            <v>0</v>
          </cell>
        </row>
        <row r="33">
          <cell r="F33">
            <v>0</v>
          </cell>
        </row>
        <row r="34">
          <cell r="F34">
            <v>26021.4</v>
          </cell>
        </row>
        <row r="35">
          <cell r="F35">
            <v>7680.4</v>
          </cell>
        </row>
        <row r="36">
          <cell r="F36">
            <v>5042</v>
          </cell>
        </row>
        <row r="37">
          <cell r="F37">
            <v>67.400000000000006</v>
          </cell>
        </row>
        <row r="38">
          <cell r="F38">
            <v>1936.9</v>
          </cell>
        </row>
        <row r="39">
          <cell r="F39">
            <v>73.7</v>
          </cell>
        </row>
        <row r="40">
          <cell r="F40">
            <v>379</v>
          </cell>
        </row>
        <row r="41">
          <cell r="F41">
            <v>118.3</v>
          </cell>
        </row>
        <row r="42">
          <cell r="F42">
            <v>63.1</v>
          </cell>
        </row>
        <row r="43">
          <cell r="F43">
            <v>424</v>
          </cell>
        </row>
        <row r="44">
          <cell r="F44">
            <v>133.4</v>
          </cell>
        </row>
        <row r="45">
          <cell r="F45">
            <v>94.8</v>
          </cell>
        </row>
        <row r="46">
          <cell r="F46">
            <v>1621.4</v>
          </cell>
        </row>
        <row r="47">
          <cell r="F47">
            <v>462.9</v>
          </cell>
        </row>
        <row r="48">
          <cell r="F48">
            <v>95.4</v>
          </cell>
        </row>
        <row r="49">
          <cell r="F49">
            <v>74.2</v>
          </cell>
        </row>
        <row r="50">
          <cell r="F50">
            <v>3.1</v>
          </cell>
        </row>
        <row r="51">
          <cell r="F51">
            <v>939.1</v>
          </cell>
        </row>
        <row r="52">
          <cell r="F52">
            <v>9</v>
          </cell>
        </row>
        <row r="53">
          <cell r="F53">
            <v>0</v>
          </cell>
        </row>
        <row r="54">
          <cell r="F54">
            <v>37.700000000000003</v>
          </cell>
        </row>
        <row r="55">
          <cell r="F55">
            <v>0</v>
          </cell>
        </row>
        <row r="56">
          <cell r="F56">
            <v>74.3</v>
          </cell>
        </row>
        <row r="57">
          <cell r="F57">
            <v>8854.9</v>
          </cell>
        </row>
        <row r="58">
          <cell r="F58">
            <v>2138.8000000000002</v>
          </cell>
        </row>
        <row r="59">
          <cell r="F59">
            <v>6716.1</v>
          </cell>
        </row>
        <row r="60">
          <cell r="F60">
            <v>3482.9</v>
          </cell>
        </row>
        <row r="61">
          <cell r="F61">
            <v>2343.6</v>
          </cell>
        </row>
        <row r="62">
          <cell r="F62">
            <v>0</v>
          </cell>
        </row>
        <row r="63">
          <cell r="F63">
            <v>889.6</v>
          </cell>
        </row>
        <row r="64">
          <cell r="F64">
            <v>0</v>
          </cell>
        </row>
        <row r="65">
          <cell r="F65">
            <v>0</v>
          </cell>
        </row>
        <row r="66">
          <cell r="F66">
            <v>0</v>
          </cell>
        </row>
        <row r="67">
          <cell r="F67">
            <v>121.5</v>
          </cell>
        </row>
        <row r="68">
          <cell r="F68">
            <v>756</v>
          </cell>
        </row>
        <row r="69">
          <cell r="F69">
            <v>88.3</v>
          </cell>
        </row>
        <row r="70">
          <cell r="F70">
            <v>1.8</v>
          </cell>
        </row>
        <row r="71">
          <cell r="F71">
            <v>34</v>
          </cell>
        </row>
        <row r="72">
          <cell r="F72">
            <v>0.6</v>
          </cell>
        </row>
        <row r="73">
          <cell r="F73">
            <v>9.5</v>
          </cell>
        </row>
        <row r="74">
          <cell r="F74">
            <v>4.0999999999999996</v>
          </cell>
        </row>
        <row r="75">
          <cell r="F75">
            <v>617.70000000000005</v>
          </cell>
        </row>
        <row r="76">
          <cell r="F76">
            <v>4381.3999999999996</v>
          </cell>
        </row>
        <row r="77">
          <cell r="F77">
            <v>2884.7</v>
          </cell>
        </row>
        <row r="78">
          <cell r="F78">
            <v>31.3</v>
          </cell>
        </row>
        <row r="79">
          <cell r="F79">
            <v>1118.0999999999999</v>
          </cell>
        </row>
        <row r="80">
          <cell r="F80">
            <v>51.2</v>
          </cell>
        </row>
        <row r="81">
          <cell r="F81">
            <v>209.4</v>
          </cell>
        </row>
        <row r="82">
          <cell r="F82">
            <v>75.7</v>
          </cell>
        </row>
        <row r="83">
          <cell r="F83">
            <v>0</v>
          </cell>
        </row>
        <row r="84">
          <cell r="F84">
            <v>11</v>
          </cell>
        </row>
        <row r="85">
          <cell r="F85">
            <v>0</v>
          </cell>
        </row>
        <row r="86">
          <cell r="F86">
            <v>0</v>
          </cell>
        </row>
        <row r="87">
          <cell r="F87">
            <v>527.4</v>
          </cell>
        </row>
        <row r="88">
          <cell r="F88">
            <v>174.2</v>
          </cell>
        </row>
        <row r="89">
          <cell r="F89">
            <v>1.5</v>
          </cell>
        </row>
        <row r="90">
          <cell r="F90">
            <v>67.599999999999994</v>
          </cell>
        </row>
        <row r="91">
          <cell r="F91">
            <v>3.1</v>
          </cell>
        </row>
        <row r="92">
          <cell r="F92">
            <v>18.7</v>
          </cell>
        </row>
        <row r="93">
          <cell r="F93">
            <v>7.1</v>
          </cell>
        </row>
        <row r="94">
          <cell r="F94">
            <v>93.3</v>
          </cell>
        </row>
        <row r="95">
          <cell r="F95">
            <v>21.9</v>
          </cell>
        </row>
        <row r="96">
          <cell r="F96">
            <v>72.099999999999994</v>
          </cell>
        </row>
        <row r="97">
          <cell r="F97">
            <v>36.299999999999997</v>
          </cell>
        </row>
        <row r="98">
          <cell r="F98">
            <v>9.1999999999999993</v>
          </cell>
        </row>
        <row r="99">
          <cell r="F99">
            <v>4</v>
          </cell>
        </row>
        <row r="100">
          <cell r="F100">
            <v>18.399999999999999</v>
          </cell>
        </row>
        <row r="101">
          <cell r="F101">
            <v>1351.9</v>
          </cell>
        </row>
        <row r="102">
          <cell r="F102">
            <v>176.2</v>
          </cell>
        </row>
        <row r="103">
          <cell r="F103">
            <v>324.10000000000002</v>
          </cell>
        </row>
        <row r="104">
          <cell r="F104">
            <v>24</v>
          </cell>
        </row>
        <row r="105">
          <cell r="F105">
            <v>73.8</v>
          </cell>
        </row>
        <row r="106">
          <cell r="F106">
            <v>7.6</v>
          </cell>
        </row>
        <row r="107">
          <cell r="F107">
            <v>488.1</v>
          </cell>
        </row>
        <row r="108">
          <cell r="F108">
            <v>109.7</v>
          </cell>
        </row>
        <row r="109">
          <cell r="F109">
            <v>0</v>
          </cell>
        </row>
        <row r="110">
          <cell r="F110">
            <v>28.6</v>
          </cell>
        </row>
        <row r="111">
          <cell r="F111">
            <v>0.5</v>
          </cell>
        </row>
        <row r="112">
          <cell r="F112">
            <v>0</v>
          </cell>
        </row>
        <row r="113">
          <cell r="F113">
            <v>21.5</v>
          </cell>
        </row>
        <row r="114">
          <cell r="F114">
            <v>0</v>
          </cell>
        </row>
        <row r="115">
          <cell r="F115">
            <v>35.9</v>
          </cell>
        </row>
        <row r="116">
          <cell r="F116">
            <v>37.6</v>
          </cell>
        </row>
        <row r="117">
          <cell r="F117">
            <v>0</v>
          </cell>
        </row>
        <row r="118">
          <cell r="F118">
            <v>10.199999999999999</v>
          </cell>
        </row>
        <row r="119">
          <cell r="F119">
            <v>0</v>
          </cell>
        </row>
        <row r="120">
          <cell r="F120">
            <v>0</v>
          </cell>
        </row>
        <row r="121">
          <cell r="F121">
            <v>0</v>
          </cell>
        </row>
        <row r="122">
          <cell r="F122">
            <v>0</v>
          </cell>
        </row>
        <row r="123">
          <cell r="F123">
            <v>0</v>
          </cell>
        </row>
        <row r="124">
          <cell r="F124">
            <v>7.9</v>
          </cell>
        </row>
        <row r="125">
          <cell r="F125">
            <v>3.3</v>
          </cell>
        </row>
        <row r="126">
          <cell r="F126">
            <v>2.9</v>
          </cell>
        </row>
        <row r="129">
          <cell r="F129">
            <v>0</v>
          </cell>
        </row>
        <row r="131">
          <cell r="F131">
            <v>34.200000000000003</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52">
          <cell r="F152">
            <v>0</v>
          </cell>
        </row>
        <row r="153">
          <cell r="F153">
            <v>0</v>
          </cell>
        </row>
        <row r="157">
          <cell r="F157">
            <v>32.1</v>
          </cell>
        </row>
        <row r="158">
          <cell r="F158">
            <v>32.1</v>
          </cell>
        </row>
        <row r="159">
          <cell r="F159">
            <v>0</v>
          </cell>
        </row>
        <row r="160">
          <cell r="F160">
            <v>0</v>
          </cell>
        </row>
        <row r="161">
          <cell r="F161">
            <v>0</v>
          </cell>
        </row>
        <row r="162">
          <cell r="F162">
            <v>0</v>
          </cell>
        </row>
        <row r="163">
          <cell r="F163">
            <v>0</v>
          </cell>
        </row>
        <row r="164">
          <cell r="F164">
            <v>2</v>
          </cell>
        </row>
        <row r="165">
          <cell r="F165">
            <v>0</v>
          </cell>
        </row>
        <row r="166">
          <cell r="F166">
            <v>0.1</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0.1</v>
          </cell>
        </row>
        <row r="180">
          <cell r="F180">
            <v>0</v>
          </cell>
        </row>
        <row r="181">
          <cell r="F181">
            <v>0</v>
          </cell>
        </row>
        <row r="182">
          <cell r="F182">
            <v>0</v>
          </cell>
        </row>
        <row r="183">
          <cell r="F183">
            <v>0</v>
          </cell>
        </row>
        <row r="184">
          <cell r="F184">
            <v>0</v>
          </cell>
        </row>
        <row r="185">
          <cell r="F185">
            <v>0</v>
          </cell>
        </row>
        <row r="186">
          <cell r="F186">
            <v>0</v>
          </cell>
        </row>
        <row r="187">
          <cell r="F187">
            <v>0</v>
          </cell>
        </row>
        <row r="188">
          <cell r="F188">
            <v>0</v>
          </cell>
        </row>
        <row r="189">
          <cell r="F189">
            <v>629.1</v>
          </cell>
        </row>
        <row r="190">
          <cell r="F190">
            <v>0</v>
          </cell>
        </row>
        <row r="191">
          <cell r="F191">
            <v>0</v>
          </cell>
        </row>
        <row r="192">
          <cell r="F192">
            <v>49</v>
          </cell>
        </row>
        <row r="193">
          <cell r="F193">
            <v>0</v>
          </cell>
        </row>
        <row r="194">
          <cell r="F194">
            <v>0</v>
          </cell>
        </row>
        <row r="195">
          <cell r="F195">
            <v>0</v>
          </cell>
        </row>
        <row r="196">
          <cell r="F196">
            <v>49</v>
          </cell>
        </row>
        <row r="197">
          <cell r="F197">
            <v>1.8</v>
          </cell>
        </row>
        <row r="198">
          <cell r="F198">
            <v>0</v>
          </cell>
        </row>
        <row r="199">
          <cell r="F199">
            <v>0</v>
          </cell>
        </row>
        <row r="200">
          <cell r="F200">
            <v>0</v>
          </cell>
        </row>
        <row r="201">
          <cell r="F201">
            <v>196.5</v>
          </cell>
        </row>
        <row r="202">
          <cell r="F202">
            <v>95.2</v>
          </cell>
        </row>
        <row r="203">
          <cell r="F203">
            <v>0</v>
          </cell>
        </row>
        <row r="204">
          <cell r="F204">
            <v>286.60000000000002</v>
          </cell>
        </row>
        <row r="205">
          <cell r="F205">
            <v>1.6</v>
          </cell>
        </row>
        <row r="206">
          <cell r="F206">
            <v>21.8</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41.2</v>
          </cell>
        </row>
        <row r="216">
          <cell r="F216">
            <v>5.6</v>
          </cell>
        </row>
        <row r="217">
          <cell r="F217">
            <v>0.3</v>
          </cell>
        </row>
        <row r="218">
          <cell r="F218">
            <v>49.4</v>
          </cell>
        </row>
        <row r="219">
          <cell r="F219">
            <v>0</v>
          </cell>
        </row>
        <row r="220">
          <cell r="F220">
            <v>127.9</v>
          </cell>
        </row>
        <row r="221">
          <cell r="F221">
            <v>11.8</v>
          </cell>
        </row>
        <row r="222">
          <cell r="F222">
            <v>1.7</v>
          </cell>
        </row>
        <row r="223">
          <cell r="F223">
            <v>114.4</v>
          </cell>
        </row>
        <row r="224">
          <cell r="F224">
            <v>19.2</v>
          </cell>
        </row>
        <row r="225">
          <cell r="F225">
            <v>0</v>
          </cell>
        </row>
        <row r="226">
          <cell r="F226">
            <v>16.7</v>
          </cell>
        </row>
        <row r="227">
          <cell r="F227">
            <v>0</v>
          </cell>
        </row>
        <row r="228">
          <cell r="F228">
            <v>0</v>
          </cell>
        </row>
        <row r="229">
          <cell r="F229">
            <v>0</v>
          </cell>
        </row>
        <row r="230">
          <cell r="F230">
            <v>0.3</v>
          </cell>
        </row>
        <row r="231">
          <cell r="F231">
            <v>0</v>
          </cell>
        </row>
        <row r="232">
          <cell r="F232">
            <v>2</v>
          </cell>
        </row>
        <row r="234">
          <cell r="F234">
            <v>0.6</v>
          </cell>
        </row>
        <row r="235">
          <cell r="F235">
            <v>0</v>
          </cell>
        </row>
        <row r="236">
          <cell r="F236">
            <v>0</v>
          </cell>
        </row>
        <row r="237">
          <cell r="F237">
            <v>63993.2</v>
          </cell>
        </row>
        <row r="238">
          <cell r="F238">
            <v>49050.2</v>
          </cell>
        </row>
        <row r="239">
          <cell r="F239">
            <v>8854.9</v>
          </cell>
        </row>
        <row r="240">
          <cell r="F240">
            <v>3233.2</v>
          </cell>
        </row>
        <row r="241">
          <cell r="F241">
            <v>2261.8000000000002</v>
          </cell>
        </row>
        <row r="242">
          <cell r="F242">
            <v>18108</v>
          </cell>
        </row>
        <row r="243">
          <cell r="F243">
            <v>1296.7</v>
          </cell>
        </row>
        <row r="244">
          <cell r="F244">
            <v>25091.5</v>
          </cell>
        </row>
        <row r="245">
          <cell r="F245">
            <v>6983.5</v>
          </cell>
        </row>
        <row r="246">
          <cell r="F246">
            <v>49.4</v>
          </cell>
        </row>
        <row r="247">
          <cell r="F247">
            <v>208.8</v>
          </cell>
        </row>
        <row r="248">
          <cell r="F248">
            <v>558.29999999999995</v>
          </cell>
        </row>
        <row r="249">
          <cell r="F249">
            <v>50.6</v>
          </cell>
        </row>
        <row r="250">
          <cell r="F250">
            <v>74.2</v>
          </cell>
        </row>
        <row r="251">
          <cell r="F251">
            <v>11794</v>
          </cell>
        </row>
        <row r="252">
          <cell r="F252">
            <v>11041.9</v>
          </cell>
        </row>
        <row r="253">
          <cell r="F253">
            <v>10141.700000000001</v>
          </cell>
        </row>
        <row r="254">
          <cell r="F254">
            <v>900.2</v>
          </cell>
        </row>
        <row r="255">
          <cell r="F255">
            <v>92.8</v>
          </cell>
        </row>
        <row r="256">
          <cell r="F256">
            <v>659.3</v>
          </cell>
        </row>
        <row r="257">
          <cell r="F257">
            <v>617.70000000000005</v>
          </cell>
        </row>
        <row r="258">
          <cell r="F258">
            <v>41.6</v>
          </cell>
        </row>
        <row r="260">
          <cell r="F260">
            <v>17204.8</v>
          </cell>
        </row>
      </sheetData>
      <sheetData sheetId="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sheetName val="Шифр"/>
      <sheetName val="шахматка"/>
      <sheetName val="скм"/>
      <sheetName val="Д-К"/>
      <sheetName val="ФП"/>
      <sheetName val="БП"/>
      <sheetName val="пэс"/>
      <sheetName val="свод по ЦФО"/>
      <sheetName val="1.1 испол"/>
      <sheetName val="1.1"/>
      <sheetName val="1.2 испол"/>
      <sheetName val="1.2"/>
      <sheetName val="1.3"/>
      <sheetName val="1.4 испол"/>
      <sheetName val="1.4"/>
      <sheetName val="2.1.1 испол"/>
      <sheetName val="2.1.1"/>
      <sheetName val="2.1.2 испол"/>
      <sheetName val="2.1.2"/>
      <sheetName val="2.1.3"/>
      <sheetName val="2.1.4 испол"/>
      <sheetName val="2.1.4"/>
      <sheetName val="2.2 "/>
      <sheetName val="2.2 испол"/>
      <sheetName val="2.2"/>
      <sheetName val="2.3"/>
      <sheetName val="2.3 испол"/>
      <sheetName val="2.4"/>
      <sheetName val="2.5"/>
      <sheetName val="3 испол"/>
      <sheetName val="3 "/>
      <sheetName val="4 испол"/>
      <sheetName val="4"/>
      <sheetName val="5 испол"/>
      <sheetName val="5"/>
      <sheetName val="6 испол"/>
      <sheetName val="6"/>
      <sheetName val="7 испол"/>
      <sheetName val="7"/>
      <sheetName val="8"/>
      <sheetName val="9 испол"/>
      <sheetName val="9"/>
      <sheetName val="10 испол"/>
      <sheetName val="10"/>
      <sheetName val="испол непред"/>
      <sheetName val="непред"/>
      <sheetName val="цфо22"/>
      <sheetName val="цфо23"/>
      <sheetName val="цфо24"/>
      <sheetName val="цфо25"/>
      <sheetName val="цфо26"/>
      <sheetName val="цфо27"/>
      <sheetName val="цфо28"/>
      <sheetName val="цфо29"/>
      <sheetName val="цфо30"/>
      <sheetName val="цфо31"/>
      <sheetName val="цфо32"/>
      <sheetName val="цфо33"/>
      <sheetName val="цфо34"/>
      <sheetName val="цфо35"/>
      <sheetName val="цфо36"/>
    </sheetNames>
    <sheetDataSet>
      <sheetData sheetId="0">
        <row r="1">
          <cell r="A1" t="str">
            <v>Корпорация " ДТЭК "</v>
          </cell>
        </row>
        <row r="2">
          <cell r="A2" t="str">
            <v>ООО " ПЭС " Горэнерго "</v>
          </cell>
        </row>
        <row r="3">
          <cell r="A3" t="str">
            <v>ООО " В.Т. Компания "</v>
          </cell>
        </row>
        <row r="4">
          <cell r="A4" t="str">
            <v>ОАО " Павлоградуголь "</v>
          </cell>
        </row>
        <row r="5">
          <cell r="A5" t="str">
            <v>ОАО " Шахта " Комсомолец Донбасса "</v>
          </cell>
        </row>
        <row r="6">
          <cell r="A6" t="str">
            <v>ООО " Востокэнерго "</v>
          </cell>
        </row>
        <row r="7">
          <cell r="A7" t="str">
            <v>ООО " Техремпоставка "</v>
          </cell>
        </row>
        <row r="8">
          <cell r="A8" t="str">
            <v>ООО " Сервис-Инвест "</v>
          </cell>
        </row>
        <row r="9">
          <cell r="A9" t="str">
            <v>ОАО " ПЭС " Энергоуголь "</v>
          </cell>
        </row>
        <row r="10">
          <cell r="A10" t="str">
            <v>ООО " Энергопроект "</v>
          </cell>
        </row>
        <row r="11">
          <cell r="A11" t="str">
            <v>ООО " Укрэлектросетьстрой "</v>
          </cell>
        </row>
        <row r="12">
          <cell r="A12" t="str">
            <v>ООО " Электроналадка "</v>
          </cell>
        </row>
        <row r="13">
          <cell r="A13" t="str">
            <v>ООО " Новатор-Спецстрой "</v>
          </cell>
        </row>
        <row r="14">
          <cell r="A14" t="str">
            <v>ООО " Социс "</v>
          </cell>
        </row>
        <row r="15">
          <cell r="A15" t="str">
            <v>ДП " Углехимическая лаборатория " ООО " ПЭС " Горэнерго "</v>
          </cell>
        </row>
        <row r="16">
          <cell r="A16" t="str">
            <v>ДП " Дзержинскэкоэнергоресурс " ООО " ПЭС " Горэнерго "</v>
          </cell>
        </row>
        <row r="17">
          <cell r="A17" t="str">
            <v>ООО " Моспинское УПП "</v>
          </cell>
        </row>
        <row r="18">
          <cell r="A18" t="str">
            <v>СЕ " Степановское УПП " ООО " ПЭС " Горэнерго "</v>
          </cell>
        </row>
        <row r="19">
          <cell r="A19" t="str">
            <v>ООО " Укрэкоуголь "</v>
          </cell>
        </row>
        <row r="20">
          <cell r="A20" t="str">
            <v>ООО " Первый  Советник "</v>
          </cell>
        </row>
        <row r="21">
          <cell r="A21" t="str">
            <v>ЦОФ Павлоградская</v>
          </cell>
        </row>
        <row r="22">
          <cell r="A22" t="str">
            <v>ЦОФ Кураховская</v>
          </cell>
        </row>
        <row r="23">
          <cell r="A23" t="str">
            <v>ООО "Сервисное предприятие"</v>
          </cell>
        </row>
        <row r="24">
          <cell r="A24" t="str">
            <v>ООО "Першотравенский РМЗ"</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5_97"/>
      <sheetName val="Ф1_97"/>
      <sheetName val="Ф2_97"/>
      <sheetName val="Ф3_97"/>
      <sheetName val="Ф4_97"/>
      <sheetName val="Ф6_97"/>
      <sheetName val="assump"/>
      <sheetName val="Setup"/>
      <sheetName val="Исходные данные"/>
      <sheetName val="Лист1"/>
      <sheetName val="1-В 1 Апр. БО"/>
      <sheetName val="PR"/>
      <sheetName val="balance"/>
      <sheetName val="импортеры99"/>
      <sheetName val="импортеры96"/>
      <sheetName val="импортеры97"/>
      <sheetName val="база"/>
      <sheetName val="ЛОМ_УКР"/>
      <sheetName val="Чугун_Украина"/>
      <sheetName val="СС_ТП"/>
      <sheetName val="Планы2"/>
      <sheetName val="План_ноября07_с_долгами"/>
      <sheetName val="_Т8"/>
      <sheetName val="Исходные_данные"/>
      <sheetName val="1-В_1_Апр__БО"/>
      <sheetName val="предприятия"/>
      <sheetName val="Ф2_1 Бюджет доходов и расходов"/>
      <sheetName val="Исходные_данные1"/>
      <sheetName val="1-В_1_Апр__БО1"/>
      <sheetName val="Исходные_данные2"/>
      <sheetName val="1-В_1_Апр__БО2"/>
      <sheetName val="Исходные_данные3"/>
      <sheetName val="1-В_1_Апр__БО3"/>
      <sheetName val="Ф2_1_Бюджет_доходов_и_расходов"/>
      <sheetName val="Ф2_1_Бюджет_доходов_и_расходов1"/>
      <sheetName val="Исходные_данные4"/>
      <sheetName val="1-В_1_Апр__БО4"/>
      <sheetName val="сортамент"/>
      <sheetName val="Цехи КМК"/>
      <sheetName val="Компании"/>
      <sheetName val="Цехи_КМК"/>
      <sheetName val="Выключатели"/>
      <sheetName val="Реализация 1 квартал прогноз"/>
      <sheetName val="Ф2_1_Бюджет_доходов_и_расходов2"/>
      <sheetName val="Цехи_КМК1"/>
    </sheetNames>
    <sheetDataSet>
      <sheetData sheetId="0" refreshError="1">
        <row r="3">
          <cell r="A3" t="str">
            <v>ферросплав</v>
          </cell>
          <cell r="B3" t="str">
            <v>G021</v>
          </cell>
          <cell r="C3" t="str">
            <v>First_G022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00186275</v>
          </cell>
          <cell r="C4" t="str">
            <v>АО КОСОГОРСКИЙ МЕТАЛЛУРГИЧЕСКИЙ З-Д</v>
          </cell>
          <cell r="D4">
            <v>65</v>
          </cell>
          <cell r="E4">
            <v>65</v>
          </cell>
          <cell r="F4">
            <v>68</v>
          </cell>
          <cell r="G4">
            <v>65</v>
          </cell>
          <cell r="H4">
            <v>68</v>
          </cell>
          <cell r="I4">
            <v>739</v>
          </cell>
          <cell r="J4">
            <v>69</v>
          </cell>
          <cell r="K4">
            <v>485</v>
          </cell>
          <cell r="L4">
            <v>739</v>
          </cell>
          <cell r="M4">
            <v>0</v>
          </cell>
          <cell r="N4">
            <v>485</v>
          </cell>
          <cell r="O4">
            <v>739</v>
          </cell>
        </row>
        <row r="5">
          <cell r="A5" t="str">
            <v>72021</v>
          </cell>
          <cell r="B5" t="str">
            <v>36924702</v>
          </cell>
          <cell r="C5" t="str">
            <v>ЗАО "СПЕЦСТАЛЬКОНСТРУКЦИЯ"</v>
          </cell>
          <cell r="D5">
            <v>298</v>
          </cell>
          <cell r="E5">
            <v>298</v>
          </cell>
          <cell r="F5">
            <v>57</v>
          </cell>
          <cell r="G5">
            <v>63</v>
          </cell>
          <cell r="H5">
            <v>114</v>
          </cell>
          <cell r="I5">
            <v>57</v>
          </cell>
          <cell r="J5">
            <v>57</v>
          </cell>
          <cell r="K5">
            <v>47</v>
          </cell>
          <cell r="L5">
            <v>0</v>
          </cell>
          <cell r="M5">
            <v>63</v>
          </cell>
          <cell r="N5">
            <v>47</v>
          </cell>
        </row>
        <row r="6">
          <cell r="A6" t="str">
            <v>72021</v>
          </cell>
          <cell r="B6" t="str">
            <v>24713319</v>
          </cell>
          <cell r="C6" t="str">
            <v>ООО "ВАЛГАС"</v>
          </cell>
          <cell r="D6">
            <v>69</v>
          </cell>
          <cell r="E6">
            <v>64</v>
          </cell>
          <cell r="F6">
            <v>62</v>
          </cell>
          <cell r="G6">
            <v>67</v>
          </cell>
          <cell r="H6">
            <v>129</v>
          </cell>
          <cell r="I6">
            <v>129</v>
          </cell>
          <cell r="J6">
            <v>112</v>
          </cell>
          <cell r="K6">
            <v>65</v>
          </cell>
          <cell r="L6">
            <v>65</v>
          </cell>
          <cell r="M6">
            <v>0</v>
          </cell>
          <cell r="N6">
            <v>0</v>
          </cell>
          <cell r="O6">
            <v>112</v>
          </cell>
        </row>
        <row r="7">
          <cell r="A7" t="str">
            <v>72021</v>
          </cell>
          <cell r="B7" t="str">
            <v>12141734</v>
          </cell>
          <cell r="C7" t="str">
            <v>МГП"КОНТАКТ"</v>
          </cell>
          <cell r="D7">
            <v>272</v>
          </cell>
          <cell r="E7">
            <v>69</v>
          </cell>
          <cell r="F7">
            <v>272</v>
          </cell>
          <cell r="G7">
            <v>69</v>
          </cell>
          <cell r="H7">
            <v>272</v>
          </cell>
          <cell r="I7">
            <v>0</v>
          </cell>
          <cell r="J7">
            <v>0</v>
          </cell>
          <cell r="K7">
            <v>0</v>
          </cell>
          <cell r="L7">
            <v>0</v>
          </cell>
          <cell r="M7">
            <v>0</v>
          </cell>
          <cell r="N7">
            <v>0</v>
          </cell>
          <cell r="O7">
            <v>69</v>
          </cell>
        </row>
        <row r="8">
          <cell r="A8" t="str">
            <v>72021</v>
          </cell>
          <cell r="B8" t="str">
            <v>05757707</v>
          </cell>
          <cell r="C8" t="str">
            <v>АО"АЛАПАЕВСКИЙ МЕТАЛЛУРГИЧЕСКИЙ ЗАВОД"</v>
          </cell>
          <cell r="D8">
            <v>69</v>
          </cell>
          <cell r="E8">
            <v>134</v>
          </cell>
          <cell r="F8">
            <v>69</v>
          </cell>
          <cell r="G8">
            <v>134</v>
          </cell>
          <cell r="H8">
            <v>134</v>
          </cell>
          <cell r="I8">
            <v>0</v>
          </cell>
          <cell r="J8">
            <v>65</v>
          </cell>
        </row>
        <row r="9">
          <cell r="A9" t="str">
            <v>72021</v>
          </cell>
          <cell r="B9" t="str">
            <v>41055881</v>
          </cell>
          <cell r="C9" t="str">
            <v>ООО ФИРМА "СИБАРКО"</v>
          </cell>
          <cell r="D9">
            <v>64</v>
          </cell>
          <cell r="E9">
            <v>66</v>
          </cell>
          <cell r="F9">
            <v>64</v>
          </cell>
          <cell r="G9">
            <v>66</v>
          </cell>
          <cell r="H9">
            <v>0</v>
          </cell>
          <cell r="I9">
            <v>0</v>
          </cell>
          <cell r="J9">
            <v>66</v>
          </cell>
        </row>
        <row r="10">
          <cell r="A10" t="str">
            <v>72021</v>
          </cell>
          <cell r="B10" t="str">
            <v>32284163</v>
          </cell>
          <cell r="C10" t="str">
            <v>АКЦИОНЕРНОЕ ОБЩ-ВО "НИКОМ ЭЛЕКТРОНИК"</v>
          </cell>
          <cell r="D10">
            <v>69</v>
          </cell>
          <cell r="E10">
            <v>69</v>
          </cell>
          <cell r="F10">
            <v>0</v>
          </cell>
          <cell r="G10">
            <v>69</v>
          </cell>
        </row>
        <row r="11">
          <cell r="A11" t="str">
            <v>72021</v>
          </cell>
          <cell r="B11" t="str">
            <v>44127718</v>
          </cell>
          <cell r="C11" t="str">
            <v>ООО КОММЕРЧЕСКИЙ ЦЕНТР АМЗ</v>
          </cell>
          <cell r="D11">
            <v>69</v>
          </cell>
          <cell r="E11">
            <v>69</v>
          </cell>
          <cell r="F11">
            <v>0</v>
          </cell>
          <cell r="G11">
            <v>0</v>
          </cell>
          <cell r="H11">
            <v>0</v>
          </cell>
          <cell r="I11">
            <v>69</v>
          </cell>
        </row>
        <row r="12">
          <cell r="A12" t="str">
            <v>72021</v>
          </cell>
          <cell r="B12" t="str">
            <v>40564876</v>
          </cell>
          <cell r="C12" t="str">
            <v>ООО "ЭКСПРЕСС"</v>
          </cell>
          <cell r="D12">
            <v>69</v>
          </cell>
          <cell r="E12">
            <v>69</v>
          </cell>
          <cell r="F12">
            <v>0</v>
          </cell>
          <cell r="G12">
            <v>0</v>
          </cell>
          <cell r="H12">
            <v>0</v>
          </cell>
          <cell r="I12">
            <v>0</v>
          </cell>
          <cell r="J12">
            <v>0</v>
          </cell>
          <cell r="K12">
            <v>0</v>
          </cell>
          <cell r="L12">
            <v>0</v>
          </cell>
          <cell r="M12">
            <v>0</v>
          </cell>
          <cell r="N12">
            <v>0</v>
          </cell>
          <cell r="O12">
            <v>69</v>
          </cell>
        </row>
        <row r="13">
          <cell r="A13" t="str">
            <v>72021</v>
          </cell>
          <cell r="B13" t="str">
            <v>45092608</v>
          </cell>
          <cell r="C13" t="str">
            <v>ООО "ФЕРАН"</v>
          </cell>
          <cell r="D13">
            <v>13</v>
          </cell>
          <cell r="E13">
            <v>26</v>
          </cell>
          <cell r="F13">
            <v>13</v>
          </cell>
          <cell r="G13">
            <v>13</v>
          </cell>
          <cell r="H13">
            <v>0</v>
          </cell>
          <cell r="I13">
            <v>0</v>
          </cell>
          <cell r="J13">
            <v>0</v>
          </cell>
          <cell r="K13">
            <v>0</v>
          </cell>
          <cell r="L13">
            <v>0</v>
          </cell>
          <cell r="M13">
            <v>0</v>
          </cell>
          <cell r="N13">
            <v>0</v>
          </cell>
          <cell r="O13">
            <v>26</v>
          </cell>
        </row>
        <row r="14">
          <cell r="A14" t="str">
            <v>72021</v>
          </cell>
          <cell r="B14" t="str">
            <v>05785299</v>
          </cell>
          <cell r="C14" t="str">
            <v>АООТ "МОСКОВСКИЙ ЭЛЕКТРОДНЫЙ ЗАВОД"</v>
          </cell>
          <cell r="D14">
            <v>14</v>
          </cell>
          <cell r="E14">
            <v>14</v>
          </cell>
        </row>
        <row r="15">
          <cell r="A15" t="str">
            <v>72021</v>
          </cell>
          <cell r="B15" t="str">
            <v>31192571</v>
          </cell>
          <cell r="C15" t="str">
            <v>ТОО "БУРЕВЕСТНИК"</v>
          </cell>
          <cell r="D15">
            <v>14</v>
          </cell>
          <cell r="E15">
            <v>14</v>
          </cell>
          <cell r="F15">
            <v>0</v>
          </cell>
          <cell r="G15">
            <v>14</v>
          </cell>
        </row>
        <row r="16">
          <cell r="A16" t="str">
            <v>72021</v>
          </cell>
          <cell r="B16" t="str">
            <v>44656150</v>
          </cell>
          <cell r="C16" t="str">
            <v>ЗАО ПО "СТАЛЬЗАВОД"</v>
          </cell>
          <cell r="D16">
            <v>4</v>
          </cell>
          <cell r="E16">
            <v>10</v>
          </cell>
          <cell r="F16">
            <v>4</v>
          </cell>
          <cell r="G16">
            <v>10</v>
          </cell>
          <cell r="H16">
            <v>0</v>
          </cell>
          <cell r="I16">
            <v>0</v>
          </cell>
          <cell r="J16">
            <v>0</v>
          </cell>
          <cell r="K16">
            <v>0</v>
          </cell>
          <cell r="L16">
            <v>0</v>
          </cell>
          <cell r="M16">
            <v>4</v>
          </cell>
          <cell r="N16">
            <v>0</v>
          </cell>
          <cell r="O16">
            <v>10</v>
          </cell>
        </row>
        <row r="17">
          <cell r="A17" t="str">
            <v>72022</v>
          </cell>
          <cell r="B17" t="str">
            <v>00186476</v>
          </cell>
          <cell r="C17" t="str">
            <v>КУЗНЕЦКИЕ ФЕРРОСПЛАВЫ</v>
          </cell>
          <cell r="D17">
            <v>7430</v>
          </cell>
          <cell r="E17">
            <v>8063</v>
          </cell>
          <cell r="F17">
            <v>6130</v>
          </cell>
          <cell r="G17">
            <v>6221</v>
          </cell>
          <cell r="H17">
            <v>8368</v>
          </cell>
          <cell r="I17">
            <v>10790</v>
          </cell>
          <cell r="J17">
            <v>5330</v>
          </cell>
          <cell r="K17">
            <v>11700</v>
          </cell>
          <cell r="L17">
            <v>6440</v>
          </cell>
          <cell r="M17">
            <v>6565</v>
          </cell>
          <cell r="N17">
            <v>7150</v>
          </cell>
          <cell r="O17">
            <v>7792</v>
          </cell>
        </row>
        <row r="18">
          <cell r="A18" t="str">
            <v>72022</v>
          </cell>
          <cell r="B18" t="str">
            <v>00186507</v>
          </cell>
          <cell r="C18" t="str">
            <v>"ЧЕЛЯБИНСКИЙ ЭЛЕКТРОМЕТАЛЛУРГИЧЕСКИЙ КОМБИНАТ"</v>
          </cell>
          <cell r="D18">
            <v>2781</v>
          </cell>
          <cell r="E18">
            <v>4301</v>
          </cell>
          <cell r="F18">
            <v>2228</v>
          </cell>
          <cell r="G18">
            <v>9585</v>
          </cell>
          <cell r="H18">
            <v>1681</v>
          </cell>
          <cell r="I18">
            <v>3416</v>
          </cell>
          <cell r="J18">
            <v>8536</v>
          </cell>
          <cell r="K18">
            <v>2474</v>
          </cell>
          <cell r="L18">
            <v>4612</v>
          </cell>
          <cell r="M18">
            <v>4574</v>
          </cell>
          <cell r="N18">
            <v>6267</v>
          </cell>
          <cell r="O18">
            <v>5458</v>
          </cell>
        </row>
        <row r="19">
          <cell r="A19" t="str">
            <v>72022</v>
          </cell>
          <cell r="B19" t="str">
            <v>20879520</v>
          </cell>
          <cell r="C19" t="str">
            <v>ЗАО "УРАЛМАШ-МЕТАЛЛУРГ"                                                     0322</v>
          </cell>
          <cell r="D19">
            <v>199</v>
          </cell>
          <cell r="E19">
            <v>202</v>
          </cell>
          <cell r="F19">
            <v>199</v>
          </cell>
          <cell r="G19">
            <v>202</v>
          </cell>
          <cell r="H19">
            <v>0</v>
          </cell>
          <cell r="I19">
            <v>0</v>
          </cell>
          <cell r="J19">
            <v>0</v>
          </cell>
          <cell r="K19">
            <v>0</v>
          </cell>
          <cell r="L19">
            <v>0</v>
          </cell>
          <cell r="M19">
            <v>0</v>
          </cell>
          <cell r="N19">
            <v>199</v>
          </cell>
          <cell r="O19">
            <v>202</v>
          </cell>
        </row>
        <row r="20">
          <cell r="A20" t="str">
            <v>72022</v>
          </cell>
          <cell r="B20" t="str">
            <v>44651230</v>
          </cell>
          <cell r="C20" t="str">
            <v>АОЗТ "ПОГРУЗЧИК-СЕРВИС"</v>
          </cell>
          <cell r="D20">
            <v>201</v>
          </cell>
          <cell r="E20">
            <v>201</v>
          </cell>
          <cell r="F20">
            <v>0</v>
          </cell>
          <cell r="G20">
            <v>0</v>
          </cell>
          <cell r="H20">
            <v>0</v>
          </cell>
          <cell r="I20">
            <v>201</v>
          </cell>
        </row>
        <row r="21">
          <cell r="A21" t="str">
            <v>72022</v>
          </cell>
          <cell r="B21" t="str">
            <v>32270416</v>
          </cell>
          <cell r="C21" t="str">
            <v>ЗАО "ПРОМТЕХНОЛОГИЯ" 1076</v>
          </cell>
          <cell r="D21">
            <v>138</v>
          </cell>
          <cell r="E21">
            <v>138</v>
          </cell>
          <cell r="F21">
            <v>0</v>
          </cell>
          <cell r="G21">
            <v>0</v>
          </cell>
          <cell r="H21">
            <v>138</v>
          </cell>
        </row>
        <row r="22">
          <cell r="A22" t="str">
            <v>72022</v>
          </cell>
          <cell r="B22" t="str">
            <v>12141734</v>
          </cell>
          <cell r="C22" t="str">
            <v>МГП"КОНТАКТ"</v>
          </cell>
          <cell r="D22">
            <v>133</v>
          </cell>
          <cell r="E22">
            <v>133</v>
          </cell>
          <cell r="F22">
            <v>133</v>
          </cell>
        </row>
        <row r="23">
          <cell r="A23" t="str">
            <v>72022</v>
          </cell>
          <cell r="B23" t="str">
            <v>32114739</v>
          </cell>
          <cell r="C23" t="str">
            <v>ПОО "РАДУГА-1" ФОНД СОЦИАЛЬНОЙ РЕАБИЛИТАЦИИ СПОРТСМЕНОВ-ИНВАЛИДОВ           1872</v>
          </cell>
          <cell r="D23">
            <v>67</v>
          </cell>
          <cell r="E23">
            <v>67</v>
          </cell>
          <cell r="F23">
            <v>0</v>
          </cell>
          <cell r="G23">
            <v>0</v>
          </cell>
          <cell r="H23">
            <v>0</v>
          </cell>
          <cell r="I23">
            <v>0</v>
          </cell>
          <cell r="J23">
            <v>0</v>
          </cell>
          <cell r="K23">
            <v>0</v>
          </cell>
          <cell r="L23">
            <v>0</v>
          </cell>
          <cell r="M23">
            <v>0</v>
          </cell>
          <cell r="N23">
            <v>0</v>
          </cell>
          <cell r="O23">
            <v>67</v>
          </cell>
        </row>
        <row r="24">
          <cell r="A24" t="str">
            <v>72022</v>
          </cell>
          <cell r="B24" t="str">
            <v>36900162</v>
          </cell>
          <cell r="C24" t="str">
            <v>ПРЕДПРИЯТИЕ"ЛАЙН" ЧОФИВА</v>
          </cell>
          <cell r="D24">
            <v>13</v>
          </cell>
          <cell r="E24">
            <v>13</v>
          </cell>
          <cell r="F24">
            <v>0</v>
          </cell>
          <cell r="G24">
            <v>0</v>
          </cell>
          <cell r="H24">
            <v>0</v>
          </cell>
          <cell r="I24">
            <v>0</v>
          </cell>
          <cell r="J24">
            <v>0</v>
          </cell>
          <cell r="K24">
            <v>0</v>
          </cell>
          <cell r="L24">
            <v>0</v>
          </cell>
          <cell r="M24">
            <v>13</v>
          </cell>
        </row>
        <row r="25">
          <cell r="A25" t="str">
            <v>72022</v>
          </cell>
          <cell r="B25" t="str">
            <v>80393812</v>
          </cell>
          <cell r="C25" t="str">
            <v>ИП ПЕРЕБЕЙНОС НИКОЛАЙ НИКОЛАЕВИЧ</v>
          </cell>
          <cell r="D25">
            <v>9</v>
          </cell>
          <cell r="E25">
            <v>9</v>
          </cell>
          <cell r="F25">
            <v>0</v>
          </cell>
          <cell r="G25">
            <v>0</v>
          </cell>
          <cell r="H25">
            <v>9</v>
          </cell>
        </row>
        <row r="26">
          <cell r="A26" t="str">
            <v>72022</v>
          </cell>
          <cell r="B26" t="str">
            <v>32547326</v>
          </cell>
          <cell r="C26" t="str">
            <v>ТОО ФИРМА "МИРАНДА"</v>
          </cell>
          <cell r="D26">
            <v>5</v>
          </cell>
          <cell r="E26">
            <v>5</v>
          </cell>
          <cell r="F26">
            <v>0</v>
          </cell>
          <cell r="G26">
            <v>0</v>
          </cell>
          <cell r="H26">
            <v>0</v>
          </cell>
          <cell r="I26">
            <v>0</v>
          </cell>
          <cell r="J26">
            <v>0</v>
          </cell>
          <cell r="K26">
            <v>5</v>
          </cell>
        </row>
        <row r="27">
          <cell r="A27" t="str">
            <v>72022</v>
          </cell>
          <cell r="B27" t="str">
            <v>45625370</v>
          </cell>
          <cell r="C27" t="str">
            <v>ООО"КААХ"</v>
          </cell>
          <cell r="D27">
            <v>2</v>
          </cell>
          <cell r="E27">
            <v>2</v>
          </cell>
          <cell r="F27">
            <v>0</v>
          </cell>
          <cell r="G27">
            <v>0</v>
          </cell>
          <cell r="H27">
            <v>2</v>
          </cell>
        </row>
        <row r="28">
          <cell r="A28" t="str">
            <v>72022</v>
          </cell>
          <cell r="B28" t="str">
            <v>41091196</v>
          </cell>
          <cell r="C28" t="str">
            <v>ЗАО "ДАУМОС"</v>
          </cell>
          <cell r="D28">
            <v>0</v>
          </cell>
          <cell r="E28">
            <v>0</v>
          </cell>
          <cell r="F28">
            <v>0</v>
          </cell>
          <cell r="G28">
            <v>0</v>
          </cell>
          <cell r="H28">
            <v>0</v>
          </cell>
          <cell r="I28">
            <v>0</v>
          </cell>
          <cell r="J28">
            <v>0</v>
          </cell>
          <cell r="K28">
            <v>0</v>
          </cell>
          <cell r="L28">
            <v>0</v>
          </cell>
          <cell r="M28">
            <v>0</v>
          </cell>
        </row>
        <row r="29">
          <cell r="A29" t="str">
            <v>72023</v>
          </cell>
          <cell r="B29" t="str">
            <v>12141734</v>
          </cell>
          <cell r="C29" t="str">
            <v>МГП"КОНТАКТ"</v>
          </cell>
          <cell r="D29">
            <v>68</v>
          </cell>
          <cell r="E29">
            <v>68</v>
          </cell>
          <cell r="F29">
            <v>0</v>
          </cell>
          <cell r="G29">
            <v>0</v>
          </cell>
          <cell r="H29">
            <v>0</v>
          </cell>
          <cell r="I29">
            <v>0</v>
          </cell>
          <cell r="J29">
            <v>68</v>
          </cell>
        </row>
        <row r="30">
          <cell r="A30" t="str">
            <v>72023</v>
          </cell>
          <cell r="B30" t="str">
            <v>32547326</v>
          </cell>
          <cell r="C30" t="str">
            <v>ТОО ФИРМА "МИРАНДА"</v>
          </cell>
          <cell r="D30">
            <v>9</v>
          </cell>
          <cell r="E30">
            <v>9</v>
          </cell>
          <cell r="F30">
            <v>0</v>
          </cell>
          <cell r="G30">
            <v>0</v>
          </cell>
          <cell r="H30">
            <v>9</v>
          </cell>
        </row>
        <row r="31">
          <cell r="A31" t="str">
            <v>72024</v>
          </cell>
          <cell r="B31" t="str">
            <v>00186507</v>
          </cell>
          <cell r="C31" t="str">
            <v>"ЧЕЛЯБИНСКИЙ ЭЛЕКТРОМЕТАЛЛУРГИЧЕСКИЙ КОМБИНАТ"</v>
          </cell>
          <cell r="D31">
            <v>885</v>
          </cell>
          <cell r="E31">
            <v>5906</v>
          </cell>
          <cell r="F31">
            <v>5824</v>
          </cell>
          <cell r="G31">
            <v>6419</v>
          </cell>
          <cell r="H31">
            <v>6735</v>
          </cell>
          <cell r="I31">
            <v>11588</v>
          </cell>
          <cell r="J31">
            <v>9689</v>
          </cell>
          <cell r="K31">
            <v>7152</v>
          </cell>
          <cell r="L31">
            <v>7576</v>
          </cell>
          <cell r="M31">
            <v>6142</v>
          </cell>
          <cell r="N31">
            <v>4949</v>
          </cell>
          <cell r="O31">
            <v>3008</v>
          </cell>
        </row>
        <row r="32">
          <cell r="A32" t="str">
            <v>72024</v>
          </cell>
          <cell r="B32" t="str">
            <v>00186499</v>
          </cell>
          <cell r="C32" t="str">
            <v>ОАО  "СЕРОВСКИЙ ЗАВОД ФЕРРОСПЛАВОВ"</v>
          </cell>
          <cell r="D32">
            <v>4652</v>
          </cell>
          <cell r="E32">
            <v>4474</v>
          </cell>
          <cell r="F32">
            <v>6186</v>
          </cell>
          <cell r="G32">
            <v>6613</v>
          </cell>
          <cell r="H32">
            <v>7601</v>
          </cell>
          <cell r="I32">
            <v>6365</v>
          </cell>
          <cell r="J32">
            <v>2548</v>
          </cell>
          <cell r="K32">
            <v>5587</v>
          </cell>
          <cell r="L32">
            <v>3575</v>
          </cell>
          <cell r="M32">
            <v>4317</v>
          </cell>
          <cell r="N32">
            <v>2532</v>
          </cell>
          <cell r="O32">
            <v>7449</v>
          </cell>
        </row>
        <row r="33">
          <cell r="A33" t="str">
            <v>72024</v>
          </cell>
          <cell r="B33" t="str">
            <v>08612576</v>
          </cell>
          <cell r="C33" t="str">
            <v>КОМБИНАТ "ПОБЕДА" *6659015271</v>
          </cell>
          <cell r="D33">
            <v>118</v>
          </cell>
          <cell r="E33">
            <v>118</v>
          </cell>
          <cell r="F33">
            <v>885</v>
          </cell>
          <cell r="G33">
            <v>354</v>
          </cell>
          <cell r="H33">
            <v>352</v>
          </cell>
        </row>
        <row r="34">
          <cell r="A34" t="str">
            <v>72024</v>
          </cell>
          <cell r="B34" t="str">
            <v>00186482</v>
          </cell>
          <cell r="C34" t="str">
            <v>ОАО "КЛЮЧЕВСКИЙ ЗАВОД ФЕРРОСПЛАВОВ"</v>
          </cell>
          <cell r="D34">
            <v>234</v>
          </cell>
          <cell r="E34">
            <v>120</v>
          </cell>
          <cell r="F34">
            <v>180</v>
          </cell>
          <cell r="G34">
            <v>180</v>
          </cell>
          <cell r="H34">
            <v>234</v>
          </cell>
          <cell r="I34">
            <v>120</v>
          </cell>
          <cell r="J34">
            <v>180</v>
          </cell>
          <cell r="K34">
            <v>180</v>
          </cell>
          <cell r="L34">
            <v>239</v>
          </cell>
          <cell r="M34">
            <v>179</v>
          </cell>
          <cell r="N34">
            <v>120</v>
          </cell>
          <cell r="O34">
            <v>240</v>
          </cell>
        </row>
        <row r="35">
          <cell r="A35" t="str">
            <v>72024</v>
          </cell>
          <cell r="B35" t="str">
            <v>08612978</v>
          </cell>
          <cell r="C35" t="str">
            <v>КОМБИНАТ "СКАЛА"</v>
          </cell>
          <cell r="D35">
            <v>950</v>
          </cell>
          <cell r="E35">
            <v>412</v>
          </cell>
          <cell r="F35">
            <v>950</v>
          </cell>
          <cell r="G35">
            <v>412</v>
          </cell>
        </row>
        <row r="36">
          <cell r="A36" t="str">
            <v>72024</v>
          </cell>
          <cell r="B36" t="str">
            <v>23111676</v>
          </cell>
          <cell r="C36" t="str">
            <v>ТОО ТРАНСТЕРМ</v>
          </cell>
          <cell r="D36">
            <v>477</v>
          </cell>
          <cell r="E36">
            <v>60</v>
          </cell>
          <cell r="F36">
            <v>477</v>
          </cell>
          <cell r="G36">
            <v>477</v>
          </cell>
          <cell r="H36">
            <v>60</v>
          </cell>
        </row>
        <row r="37">
          <cell r="A37" t="str">
            <v>72024</v>
          </cell>
          <cell r="B37" t="str">
            <v>45875351</v>
          </cell>
          <cell r="C37" t="str">
            <v>ЗАО "СПЕЦСТАЛЬСБЫТ"</v>
          </cell>
          <cell r="D37">
            <v>172</v>
          </cell>
          <cell r="E37">
            <v>327</v>
          </cell>
          <cell r="F37">
            <v>172</v>
          </cell>
          <cell r="G37">
            <v>327</v>
          </cell>
          <cell r="H37">
            <v>0</v>
          </cell>
          <cell r="I37">
            <v>172</v>
          </cell>
          <cell r="J37">
            <v>327</v>
          </cell>
        </row>
        <row r="38">
          <cell r="A38" t="str">
            <v>72024</v>
          </cell>
          <cell r="B38" t="str">
            <v>27520779</v>
          </cell>
          <cell r="C38" t="str">
            <v>АОЗТ "ПРОФИ"</v>
          </cell>
          <cell r="D38">
            <v>195</v>
          </cell>
          <cell r="E38">
            <v>68</v>
          </cell>
          <cell r="F38">
            <v>60</v>
          </cell>
          <cell r="G38">
            <v>195</v>
          </cell>
          <cell r="H38">
            <v>68</v>
          </cell>
          <cell r="I38">
            <v>60</v>
          </cell>
          <cell r="J38">
            <v>0</v>
          </cell>
          <cell r="K38">
            <v>60</v>
          </cell>
        </row>
        <row r="39">
          <cell r="A39" t="str">
            <v>72024</v>
          </cell>
          <cell r="B39" t="str">
            <v>01232385</v>
          </cell>
          <cell r="C39" t="str">
            <v>АОЗТ ЦПТК ЧМС</v>
          </cell>
          <cell r="D39">
            <v>270</v>
          </cell>
          <cell r="E39">
            <v>270</v>
          </cell>
          <cell r="F39">
            <v>0</v>
          </cell>
          <cell r="G39">
            <v>0</v>
          </cell>
          <cell r="H39">
            <v>270</v>
          </cell>
        </row>
        <row r="40">
          <cell r="A40" t="str">
            <v>72024</v>
          </cell>
          <cell r="B40" t="str">
            <v>35208910</v>
          </cell>
          <cell r="C40" t="str">
            <v>АОЗТ "ТОРГОВЫЙ ДОМ ПЕРМГРЭС ИМЭКС"</v>
          </cell>
          <cell r="D40">
            <v>61</v>
          </cell>
          <cell r="E40">
            <v>196</v>
          </cell>
          <cell r="F40">
            <v>61</v>
          </cell>
          <cell r="G40">
            <v>196</v>
          </cell>
          <cell r="H40">
            <v>0</v>
          </cell>
          <cell r="I40">
            <v>0</v>
          </cell>
          <cell r="J40">
            <v>0</v>
          </cell>
          <cell r="K40">
            <v>0</v>
          </cell>
          <cell r="L40">
            <v>0</v>
          </cell>
          <cell r="M40">
            <v>61</v>
          </cell>
          <cell r="N40">
            <v>0</v>
          </cell>
          <cell r="O40">
            <v>196</v>
          </cell>
        </row>
        <row r="41">
          <cell r="A41" t="str">
            <v>72024</v>
          </cell>
          <cell r="B41" t="str">
            <v>36924702</v>
          </cell>
          <cell r="C41" t="str">
            <v>ЗАО "СПЕЦСТАЛЬКОНСТРУКЦИЯ"</v>
          </cell>
          <cell r="D41">
            <v>55</v>
          </cell>
          <cell r="E41">
            <v>55</v>
          </cell>
          <cell r="F41">
            <v>137</v>
          </cell>
          <cell r="G41">
            <v>56</v>
          </cell>
          <cell r="H41">
            <v>137</v>
          </cell>
          <cell r="I41">
            <v>0</v>
          </cell>
          <cell r="J41">
            <v>0</v>
          </cell>
          <cell r="K41">
            <v>0</v>
          </cell>
          <cell r="L41">
            <v>0</v>
          </cell>
          <cell r="M41">
            <v>56</v>
          </cell>
          <cell r="N41">
            <v>137</v>
          </cell>
        </row>
        <row r="42">
          <cell r="A42" t="str">
            <v>72024</v>
          </cell>
          <cell r="B42" t="str">
            <v>08846375</v>
          </cell>
          <cell r="C42" t="str">
            <v>АО "ОПЫТНЫЙ ЗАВОД "ЛУЧ"</v>
          </cell>
          <cell r="D42">
            <v>63</v>
          </cell>
          <cell r="E42">
            <v>181</v>
          </cell>
          <cell r="F42">
            <v>63</v>
          </cell>
          <cell r="G42">
            <v>63</v>
          </cell>
          <cell r="H42">
            <v>181</v>
          </cell>
        </row>
        <row r="43">
          <cell r="A43" t="str">
            <v>72024</v>
          </cell>
          <cell r="B43" t="str">
            <v>11725539</v>
          </cell>
          <cell r="C43" t="str">
            <v>ТОО "ТЕРМИНАЛ-КОМПЛЕКС"</v>
          </cell>
          <cell r="D43">
            <v>113</v>
          </cell>
          <cell r="E43">
            <v>65</v>
          </cell>
          <cell r="F43">
            <v>113</v>
          </cell>
          <cell r="G43">
            <v>65</v>
          </cell>
          <cell r="H43">
            <v>113</v>
          </cell>
          <cell r="I43">
            <v>65</v>
          </cell>
        </row>
        <row r="44">
          <cell r="A44" t="str">
            <v>72024</v>
          </cell>
          <cell r="B44" t="str">
            <v>39306063</v>
          </cell>
          <cell r="C44" t="str">
            <v>КОМБИНАТ "МИР"</v>
          </cell>
          <cell r="D44">
            <v>152</v>
          </cell>
          <cell r="E44">
            <v>152</v>
          </cell>
        </row>
        <row r="45">
          <cell r="A45" t="str">
            <v>72024</v>
          </cell>
          <cell r="B45" t="str">
            <v>42504465</v>
          </cell>
          <cell r="C45" t="str">
            <v>ЗАО "ЧЕЛЯБМЕТАЛЛООПТТОРГ</v>
          </cell>
          <cell r="D45">
            <v>148</v>
          </cell>
          <cell r="E45">
            <v>148</v>
          </cell>
          <cell r="F45">
            <v>0</v>
          </cell>
          <cell r="G45">
            <v>0</v>
          </cell>
          <cell r="H45">
            <v>0</v>
          </cell>
          <cell r="I45">
            <v>0</v>
          </cell>
          <cell r="J45">
            <v>0</v>
          </cell>
          <cell r="K45">
            <v>148</v>
          </cell>
        </row>
        <row r="46">
          <cell r="A46" t="str">
            <v>72024</v>
          </cell>
          <cell r="B46" t="str">
            <v>08843672</v>
          </cell>
          <cell r="C46" t="str">
            <v>АО "ТЕХСНАБЭКСПОРТ"</v>
          </cell>
          <cell r="D46">
            <v>119</v>
          </cell>
          <cell r="E46">
            <v>119</v>
          </cell>
          <cell r="F46">
            <v>0</v>
          </cell>
          <cell r="G46">
            <v>119</v>
          </cell>
        </row>
        <row r="47">
          <cell r="A47" t="str">
            <v>72024</v>
          </cell>
          <cell r="B47" t="str">
            <v>08612116</v>
          </cell>
          <cell r="C47" t="str">
            <v>КОМБ "БЕРЕЗКА"</v>
          </cell>
          <cell r="D47">
            <v>117</v>
          </cell>
          <cell r="E47">
            <v>117</v>
          </cell>
          <cell r="F47">
            <v>0</v>
          </cell>
          <cell r="G47">
            <v>117</v>
          </cell>
        </row>
        <row r="48">
          <cell r="A48" t="str">
            <v>72024</v>
          </cell>
          <cell r="B48" t="str">
            <v>42484489</v>
          </cell>
          <cell r="C48" t="str">
            <v>ООО"УРАЛ-СОЮЗ"</v>
          </cell>
          <cell r="D48">
            <v>66</v>
          </cell>
          <cell r="E48">
            <v>20</v>
          </cell>
          <cell r="F48">
            <v>66</v>
          </cell>
          <cell r="G48">
            <v>66</v>
          </cell>
          <cell r="H48">
            <v>0</v>
          </cell>
          <cell r="I48">
            <v>20</v>
          </cell>
        </row>
        <row r="49">
          <cell r="A49" t="str">
            <v>72024</v>
          </cell>
          <cell r="B49" t="str">
            <v>25820862</v>
          </cell>
          <cell r="C49" t="str">
            <v>ООО "МЕРНАКС" *3917010559</v>
          </cell>
          <cell r="D49">
            <v>70</v>
          </cell>
          <cell r="E49">
            <v>70</v>
          </cell>
          <cell r="F49">
            <v>0</v>
          </cell>
          <cell r="G49">
            <v>0</v>
          </cell>
          <cell r="H49">
            <v>0</v>
          </cell>
          <cell r="I49">
            <v>0</v>
          </cell>
          <cell r="J49">
            <v>0</v>
          </cell>
          <cell r="K49">
            <v>70</v>
          </cell>
        </row>
        <row r="50">
          <cell r="A50" t="str">
            <v>72024</v>
          </cell>
          <cell r="B50" t="str">
            <v>27893977</v>
          </cell>
          <cell r="C50" t="str">
            <v>АОЗТ "ТЕХНОЛОГИЯ "</v>
          </cell>
          <cell r="D50">
            <v>69</v>
          </cell>
          <cell r="E50">
            <v>69</v>
          </cell>
          <cell r="F50">
            <v>0</v>
          </cell>
          <cell r="G50">
            <v>69</v>
          </cell>
        </row>
        <row r="51">
          <cell r="A51" t="str">
            <v>72024</v>
          </cell>
          <cell r="B51" t="str">
            <v>32284163</v>
          </cell>
          <cell r="C51" t="str">
            <v>АКЦИОНЕРНОЕ ОБЩ-ВО "НИКОМ ЭЛЕКТРОНИК"</v>
          </cell>
          <cell r="D51">
            <v>68</v>
          </cell>
          <cell r="E51">
            <v>68</v>
          </cell>
          <cell r="F51">
            <v>0</v>
          </cell>
          <cell r="G51">
            <v>68</v>
          </cell>
        </row>
        <row r="52">
          <cell r="A52" t="str">
            <v>72024</v>
          </cell>
          <cell r="B52" t="str">
            <v>41072595</v>
          </cell>
          <cell r="C52" t="str">
            <v>ЗАО УМТС "РОСТКОМПЛЕКТСНАБ"</v>
          </cell>
          <cell r="D52">
            <v>68</v>
          </cell>
          <cell r="E52">
            <v>68</v>
          </cell>
          <cell r="F52">
            <v>0</v>
          </cell>
          <cell r="G52">
            <v>0</v>
          </cell>
          <cell r="H52">
            <v>0</v>
          </cell>
          <cell r="I52">
            <v>0</v>
          </cell>
          <cell r="J52">
            <v>0</v>
          </cell>
          <cell r="K52">
            <v>0</v>
          </cell>
          <cell r="L52">
            <v>0</v>
          </cell>
          <cell r="M52">
            <v>68</v>
          </cell>
        </row>
        <row r="53">
          <cell r="A53" t="str">
            <v>72024</v>
          </cell>
          <cell r="B53" t="str">
            <v>12333103</v>
          </cell>
          <cell r="C53" t="str">
            <v>НПП "МАГЛЕН"                                                                0897</v>
          </cell>
          <cell r="D53">
            <v>64</v>
          </cell>
          <cell r="E53">
            <v>64</v>
          </cell>
          <cell r="F53">
            <v>0</v>
          </cell>
          <cell r="G53">
            <v>0</v>
          </cell>
          <cell r="H53">
            <v>0</v>
          </cell>
          <cell r="I53">
            <v>0</v>
          </cell>
          <cell r="J53">
            <v>0</v>
          </cell>
          <cell r="K53">
            <v>0</v>
          </cell>
          <cell r="L53">
            <v>64</v>
          </cell>
        </row>
        <row r="54">
          <cell r="A54" t="str">
            <v>72024</v>
          </cell>
          <cell r="B54" t="str">
            <v>40210308</v>
          </cell>
          <cell r="C54" t="str">
            <v>ТОО"АСТ"</v>
          </cell>
          <cell r="D54">
            <v>63</v>
          </cell>
          <cell r="E54">
            <v>63</v>
          </cell>
          <cell r="F54">
            <v>0</v>
          </cell>
          <cell r="G54">
            <v>0</v>
          </cell>
          <cell r="H54">
            <v>0</v>
          </cell>
          <cell r="I54">
            <v>0</v>
          </cell>
          <cell r="J54">
            <v>0</v>
          </cell>
          <cell r="K54">
            <v>0</v>
          </cell>
          <cell r="L54">
            <v>63</v>
          </cell>
        </row>
        <row r="55">
          <cell r="A55" t="str">
            <v>72024</v>
          </cell>
          <cell r="B55" t="str">
            <v>04857080</v>
          </cell>
          <cell r="C55" t="str">
            <v>"КУРСКГЛАВСНАБ"-АО ОТКРЫТОГО ТИПА</v>
          </cell>
          <cell r="D55">
            <v>62</v>
          </cell>
          <cell r="E55">
            <v>62</v>
          </cell>
          <cell r="F55">
            <v>0</v>
          </cell>
          <cell r="G55">
            <v>0</v>
          </cell>
          <cell r="H55">
            <v>0</v>
          </cell>
          <cell r="I55">
            <v>0</v>
          </cell>
          <cell r="J55">
            <v>0</v>
          </cell>
          <cell r="K55">
            <v>0</v>
          </cell>
          <cell r="L55">
            <v>0</v>
          </cell>
          <cell r="M55">
            <v>62</v>
          </cell>
        </row>
        <row r="56">
          <cell r="A56" t="str">
            <v>72024</v>
          </cell>
          <cell r="B56" t="str">
            <v>13193288</v>
          </cell>
          <cell r="C56" t="str">
            <v>ЗАО"ИНТЕРКОН"</v>
          </cell>
          <cell r="D56">
            <v>60</v>
          </cell>
          <cell r="E56">
            <v>60</v>
          </cell>
          <cell r="F56">
            <v>0</v>
          </cell>
          <cell r="G56">
            <v>0</v>
          </cell>
          <cell r="H56">
            <v>0</v>
          </cell>
          <cell r="I56">
            <v>0</v>
          </cell>
          <cell r="J56">
            <v>0</v>
          </cell>
          <cell r="K56">
            <v>0</v>
          </cell>
          <cell r="L56">
            <v>0</v>
          </cell>
          <cell r="M56">
            <v>60</v>
          </cell>
        </row>
        <row r="57">
          <cell r="A57" t="str">
            <v>72024</v>
          </cell>
          <cell r="B57" t="str">
            <v>45132207</v>
          </cell>
          <cell r="C57" t="str">
            <v>ООО "КОМПАНИЯ МЕТЭКС"</v>
          </cell>
          <cell r="D57">
            <v>59</v>
          </cell>
          <cell r="E57">
            <v>59</v>
          </cell>
          <cell r="F57">
            <v>0</v>
          </cell>
          <cell r="G57">
            <v>0</v>
          </cell>
          <cell r="H57">
            <v>59</v>
          </cell>
        </row>
        <row r="58">
          <cell r="A58" t="str">
            <v>72024</v>
          </cell>
          <cell r="B58" t="str">
            <v>45323232</v>
          </cell>
          <cell r="C58" t="str">
            <v>ЗАО "ТОРГОВАЯ ФИРМА "УНИВЕРСАЛ"</v>
          </cell>
          <cell r="D58">
            <v>58</v>
          </cell>
          <cell r="E58">
            <v>58</v>
          </cell>
          <cell r="F58">
            <v>0</v>
          </cell>
          <cell r="G58">
            <v>0</v>
          </cell>
          <cell r="H58">
            <v>0</v>
          </cell>
          <cell r="I58">
            <v>0</v>
          </cell>
          <cell r="J58">
            <v>0</v>
          </cell>
          <cell r="K58">
            <v>0</v>
          </cell>
          <cell r="L58">
            <v>0</v>
          </cell>
          <cell r="M58">
            <v>0</v>
          </cell>
          <cell r="N58">
            <v>58</v>
          </cell>
        </row>
        <row r="59">
          <cell r="A59" t="str">
            <v>72024</v>
          </cell>
          <cell r="B59" t="str">
            <v>45747498</v>
          </cell>
          <cell r="C59" t="str">
            <v>ЗАО "АНТАКОН"</v>
          </cell>
          <cell r="D59">
            <v>58</v>
          </cell>
          <cell r="E59">
            <v>58</v>
          </cell>
          <cell r="F59">
            <v>0</v>
          </cell>
          <cell r="G59">
            <v>0</v>
          </cell>
          <cell r="H59">
            <v>0</v>
          </cell>
          <cell r="I59">
            <v>0</v>
          </cell>
          <cell r="J59">
            <v>0</v>
          </cell>
          <cell r="K59">
            <v>0</v>
          </cell>
          <cell r="L59">
            <v>0</v>
          </cell>
          <cell r="M59">
            <v>0</v>
          </cell>
          <cell r="N59">
            <v>0</v>
          </cell>
          <cell r="O59">
            <v>58</v>
          </cell>
        </row>
        <row r="60">
          <cell r="A60" t="str">
            <v>72024</v>
          </cell>
          <cell r="B60" t="str">
            <v>26419110</v>
          </cell>
          <cell r="C60" t="str">
            <v>ТОО "АСТЕР"</v>
          </cell>
          <cell r="D60">
            <v>57</v>
          </cell>
          <cell r="E60">
            <v>57</v>
          </cell>
          <cell r="F60">
            <v>0</v>
          </cell>
          <cell r="G60">
            <v>57</v>
          </cell>
        </row>
        <row r="61">
          <cell r="A61" t="str">
            <v>72024</v>
          </cell>
          <cell r="B61" t="str">
            <v>44300565</v>
          </cell>
          <cell r="C61" t="str">
            <v>"ОПТТОРГ" ООО</v>
          </cell>
          <cell r="D61">
            <v>54</v>
          </cell>
          <cell r="E61">
            <v>54</v>
          </cell>
          <cell r="F61">
            <v>0</v>
          </cell>
          <cell r="G61">
            <v>0</v>
          </cell>
          <cell r="H61">
            <v>0</v>
          </cell>
          <cell r="I61">
            <v>0</v>
          </cell>
          <cell r="J61">
            <v>0</v>
          </cell>
          <cell r="K61">
            <v>0</v>
          </cell>
          <cell r="L61">
            <v>0</v>
          </cell>
          <cell r="M61">
            <v>0</v>
          </cell>
          <cell r="N61">
            <v>0</v>
          </cell>
          <cell r="O61">
            <v>54</v>
          </cell>
        </row>
        <row r="62">
          <cell r="A62" t="str">
            <v>72024</v>
          </cell>
          <cell r="B62" t="str">
            <v>44340027</v>
          </cell>
          <cell r="C62" t="str">
            <v>"ИНТЕРТЕХПРИБОР" ЗАО</v>
          </cell>
          <cell r="D62">
            <v>39</v>
          </cell>
          <cell r="E62">
            <v>39</v>
          </cell>
          <cell r="F62">
            <v>0</v>
          </cell>
          <cell r="G62">
            <v>0</v>
          </cell>
          <cell r="H62">
            <v>39</v>
          </cell>
        </row>
        <row r="63">
          <cell r="A63" t="str">
            <v>72024</v>
          </cell>
          <cell r="B63" t="str">
            <v>32270416</v>
          </cell>
          <cell r="C63" t="str">
            <v>ЗАО "ПРОМТЕХНОЛОГИЯ"                                                        1076</v>
          </cell>
          <cell r="D63">
            <v>30</v>
          </cell>
          <cell r="E63">
            <v>30</v>
          </cell>
          <cell r="F63">
            <v>0</v>
          </cell>
          <cell r="G63">
            <v>0</v>
          </cell>
          <cell r="H63">
            <v>0</v>
          </cell>
          <cell r="I63">
            <v>30</v>
          </cell>
        </row>
        <row r="64">
          <cell r="A64" t="str">
            <v>72024</v>
          </cell>
          <cell r="B64" t="str">
            <v>43234984</v>
          </cell>
          <cell r="C64" t="str">
            <v>ООО "АМИ"</v>
          </cell>
          <cell r="D64">
            <v>4</v>
          </cell>
          <cell r="E64">
            <v>21</v>
          </cell>
          <cell r="F64">
            <v>21</v>
          </cell>
          <cell r="G64">
            <v>0</v>
          </cell>
          <cell r="H64">
            <v>0</v>
          </cell>
          <cell r="I64">
            <v>0</v>
          </cell>
          <cell r="J64">
            <v>0</v>
          </cell>
          <cell r="K64">
            <v>0</v>
          </cell>
          <cell r="L64">
            <v>0</v>
          </cell>
          <cell r="M64">
            <v>0</v>
          </cell>
          <cell r="N64">
            <v>21</v>
          </cell>
        </row>
        <row r="65">
          <cell r="A65" t="str">
            <v>72024</v>
          </cell>
          <cell r="B65" t="str">
            <v>45563410</v>
          </cell>
          <cell r="C65" t="str">
            <v>ООО"ТРЕЙД-ИНВЕСТ"</v>
          </cell>
          <cell r="D65">
            <v>22</v>
          </cell>
          <cell r="E65">
            <v>22</v>
          </cell>
          <cell r="F65">
            <v>0</v>
          </cell>
          <cell r="G65">
            <v>0</v>
          </cell>
          <cell r="H65">
            <v>0</v>
          </cell>
          <cell r="I65">
            <v>22</v>
          </cell>
        </row>
        <row r="66">
          <cell r="A66" t="str">
            <v>72024</v>
          </cell>
          <cell r="B66" t="str">
            <v>32547326</v>
          </cell>
          <cell r="C66" t="str">
            <v>ТОО ФИРМА "МИРАНДА"</v>
          </cell>
          <cell r="D66">
            <v>16</v>
          </cell>
          <cell r="E66">
            <v>4</v>
          </cell>
          <cell r="F66">
            <v>16</v>
          </cell>
          <cell r="G66">
            <v>4</v>
          </cell>
          <cell r="H66">
            <v>16</v>
          </cell>
          <cell r="I66">
            <v>0</v>
          </cell>
          <cell r="J66">
            <v>0</v>
          </cell>
          <cell r="K66">
            <v>4</v>
          </cell>
        </row>
        <row r="67">
          <cell r="A67" t="str">
            <v>72024</v>
          </cell>
          <cell r="B67" t="str">
            <v>39892227</v>
          </cell>
          <cell r="C67" t="str">
            <v>ООО "ГРАНТ-М"</v>
          </cell>
          <cell r="D67">
            <v>20</v>
          </cell>
          <cell r="E67">
            <v>20</v>
          </cell>
          <cell r="F67">
            <v>0</v>
          </cell>
          <cell r="G67">
            <v>20</v>
          </cell>
        </row>
        <row r="68">
          <cell r="A68" t="str">
            <v>72024</v>
          </cell>
          <cell r="B68" t="str">
            <v>05757713</v>
          </cell>
          <cell r="C68" t="str">
            <v>АО "ВИЗ" ВЕРХ-ИСЕТСКИЙ МЕТАЛЛУРГИЧЕСКИЙ ЗАВОД 0766</v>
          </cell>
          <cell r="D68">
            <v>8</v>
          </cell>
          <cell r="E68">
            <v>8</v>
          </cell>
          <cell r="F68">
            <v>8</v>
          </cell>
          <cell r="G68">
            <v>8</v>
          </cell>
        </row>
        <row r="69">
          <cell r="A69" t="str">
            <v>72024</v>
          </cell>
          <cell r="B69" t="str">
            <v>40192877</v>
          </cell>
          <cell r="C69" t="str">
            <v>ЗАО "ПО Р.О.С.РЕМСТРОЙ"</v>
          </cell>
          <cell r="D69">
            <v>16</v>
          </cell>
          <cell r="E69">
            <v>16</v>
          </cell>
          <cell r="F69">
            <v>0</v>
          </cell>
          <cell r="G69">
            <v>0</v>
          </cell>
          <cell r="H69">
            <v>16</v>
          </cell>
        </row>
        <row r="70">
          <cell r="A70" t="str">
            <v>72024</v>
          </cell>
          <cell r="B70" t="str">
            <v>25068157</v>
          </cell>
          <cell r="C70" t="str">
            <v>ТОО "УРАЛКОРП"</v>
          </cell>
          <cell r="D70">
            <v>11</v>
          </cell>
          <cell r="E70">
            <v>11</v>
          </cell>
          <cell r="F70">
            <v>0</v>
          </cell>
          <cell r="G70">
            <v>0</v>
          </cell>
          <cell r="H70">
            <v>11</v>
          </cell>
        </row>
        <row r="71">
          <cell r="A71" t="str">
            <v>72024</v>
          </cell>
          <cell r="B71" t="str">
            <v>44656150</v>
          </cell>
          <cell r="C71" t="str">
            <v>ЗАО ПО "СТАЛЬЗАВОД"</v>
          </cell>
          <cell r="D71">
            <v>9</v>
          </cell>
          <cell r="E71">
            <v>9</v>
          </cell>
          <cell r="F71">
            <v>0</v>
          </cell>
          <cell r="G71">
            <v>0</v>
          </cell>
          <cell r="H71">
            <v>0</v>
          </cell>
          <cell r="I71">
            <v>0</v>
          </cell>
          <cell r="J71">
            <v>0</v>
          </cell>
          <cell r="K71">
            <v>0</v>
          </cell>
          <cell r="L71">
            <v>0</v>
          </cell>
          <cell r="M71">
            <v>9</v>
          </cell>
        </row>
        <row r="72">
          <cell r="A72" t="str">
            <v>72024</v>
          </cell>
          <cell r="B72" t="str">
            <v>05799321</v>
          </cell>
          <cell r="C72" t="str">
            <v>АО "Белэнергомаш"</v>
          </cell>
          <cell r="D72">
            <v>3</v>
          </cell>
          <cell r="E72">
            <v>3</v>
          </cell>
          <cell r="F72">
            <v>3</v>
          </cell>
        </row>
        <row r="73">
          <cell r="A73" t="str">
            <v>72024</v>
          </cell>
          <cell r="B73" t="str">
            <v>05842459</v>
          </cell>
          <cell r="C73" t="str">
            <v>ТФ ИНСТИТУТА СТРУКТУРНОЙ МАКРОКИНЕТИКИ</v>
          </cell>
          <cell r="D73">
            <v>0</v>
          </cell>
          <cell r="E73">
            <v>0</v>
          </cell>
          <cell r="F73">
            <v>0</v>
          </cell>
          <cell r="G73">
            <v>0</v>
          </cell>
          <cell r="H73">
            <v>0</v>
          </cell>
          <cell r="I73">
            <v>0</v>
          </cell>
          <cell r="J73">
            <v>0</v>
          </cell>
          <cell r="K73">
            <v>0</v>
          </cell>
          <cell r="L73">
            <v>0</v>
          </cell>
          <cell r="M73">
            <v>0</v>
          </cell>
        </row>
        <row r="74">
          <cell r="A74" t="str">
            <v>72025</v>
          </cell>
          <cell r="B74" t="str">
            <v>00186507</v>
          </cell>
          <cell r="C74" t="str">
            <v>"ЧЕЛЯБИНСКИЙ ЭЛЕКТРОМЕТАЛЛУРГИЧЕСКИЙ КОМБИНАТ"</v>
          </cell>
          <cell r="D74">
            <v>2021</v>
          </cell>
          <cell r="E74">
            <v>1394</v>
          </cell>
          <cell r="F74">
            <v>988</v>
          </cell>
          <cell r="G74">
            <v>1414</v>
          </cell>
          <cell r="H74">
            <v>960</v>
          </cell>
          <cell r="I74">
            <v>2021</v>
          </cell>
          <cell r="J74">
            <v>1394</v>
          </cell>
          <cell r="K74">
            <v>988</v>
          </cell>
          <cell r="L74">
            <v>988</v>
          </cell>
          <cell r="M74">
            <v>1414</v>
          </cell>
          <cell r="N74">
            <v>960</v>
          </cell>
          <cell r="O74">
            <v>936</v>
          </cell>
        </row>
        <row r="75">
          <cell r="A75" t="str">
            <v>72025</v>
          </cell>
          <cell r="B75" t="str">
            <v>00186499</v>
          </cell>
          <cell r="C75" t="str">
            <v>ОАО  "СЕРОВСКИЙ ЗАВОД ФЕРРОСПЛАВОВ"</v>
          </cell>
          <cell r="D75">
            <v>271</v>
          </cell>
          <cell r="E75">
            <v>271</v>
          </cell>
          <cell r="F75">
            <v>203</v>
          </cell>
          <cell r="G75">
            <v>0</v>
          </cell>
          <cell r="H75">
            <v>0</v>
          </cell>
          <cell r="I75">
            <v>0</v>
          </cell>
          <cell r="J75">
            <v>0</v>
          </cell>
          <cell r="K75">
            <v>0</v>
          </cell>
          <cell r="L75">
            <v>0</v>
          </cell>
          <cell r="M75">
            <v>0</v>
          </cell>
          <cell r="N75">
            <v>0</v>
          </cell>
          <cell r="O75">
            <v>203</v>
          </cell>
        </row>
        <row r="76">
          <cell r="A76" t="str">
            <v>72026</v>
          </cell>
          <cell r="B76" t="str">
            <v>00194553</v>
          </cell>
          <cell r="C76" t="str">
            <v>"РЕЖСКИЙ НИКЕЛЕВЫЙ ЗАВОД"</v>
          </cell>
          <cell r="D76">
            <v>323</v>
          </cell>
          <cell r="E76">
            <v>260</v>
          </cell>
          <cell r="F76">
            <v>195</v>
          </cell>
          <cell r="G76">
            <v>130</v>
          </cell>
          <cell r="H76">
            <v>66</v>
          </cell>
          <cell r="I76">
            <v>195</v>
          </cell>
          <cell r="J76">
            <v>390</v>
          </cell>
          <cell r="K76">
            <v>322</v>
          </cell>
          <cell r="L76">
            <v>324</v>
          </cell>
          <cell r="M76">
            <v>390</v>
          </cell>
          <cell r="N76">
            <v>322</v>
          </cell>
          <cell r="O76">
            <v>324</v>
          </cell>
        </row>
        <row r="77">
          <cell r="A77" t="str">
            <v>72026</v>
          </cell>
          <cell r="B77" t="str">
            <v>11132213</v>
          </cell>
          <cell r="C77" t="str">
            <v>ЗАО "ТЕХНОКОМПРОЕКТ"</v>
          </cell>
          <cell r="D77">
            <v>195</v>
          </cell>
          <cell r="E77">
            <v>85</v>
          </cell>
          <cell r="F77">
            <v>213</v>
          </cell>
          <cell r="G77">
            <v>257</v>
          </cell>
          <cell r="H77">
            <v>129</v>
          </cell>
          <cell r="I77">
            <v>256</v>
          </cell>
          <cell r="J77">
            <v>257</v>
          </cell>
          <cell r="K77">
            <v>129</v>
          </cell>
          <cell r="L77">
            <v>256</v>
          </cell>
          <cell r="M77">
            <v>64</v>
          </cell>
        </row>
        <row r="78">
          <cell r="A78" t="str">
            <v>72026</v>
          </cell>
          <cell r="B78" t="str">
            <v>11144995</v>
          </cell>
          <cell r="C78" t="str">
            <v>ЗАО " МИТЕКС "</v>
          </cell>
          <cell r="D78">
            <v>110</v>
          </cell>
          <cell r="E78">
            <v>46</v>
          </cell>
          <cell r="F78">
            <v>23</v>
          </cell>
          <cell r="G78">
            <v>113</v>
          </cell>
          <cell r="H78">
            <v>115</v>
          </cell>
          <cell r="I78">
            <v>82</v>
          </cell>
          <cell r="J78">
            <v>158</v>
          </cell>
          <cell r="K78">
            <v>16</v>
          </cell>
          <cell r="L78">
            <v>90</v>
          </cell>
          <cell r="M78">
            <v>90</v>
          </cell>
          <cell r="N78">
            <v>130</v>
          </cell>
          <cell r="O78">
            <v>128</v>
          </cell>
        </row>
        <row r="79">
          <cell r="A79" t="str">
            <v>72026</v>
          </cell>
          <cell r="B79" t="str">
            <v>44365205</v>
          </cell>
          <cell r="C79" t="str">
            <v>"СЕРВИС ПЛЮС" ООО</v>
          </cell>
          <cell r="D79">
            <v>8</v>
          </cell>
          <cell r="E79">
            <v>20</v>
          </cell>
          <cell r="F79">
            <v>139</v>
          </cell>
          <cell r="G79">
            <v>331</v>
          </cell>
          <cell r="H79">
            <v>90</v>
          </cell>
          <cell r="I79">
            <v>8</v>
          </cell>
          <cell r="J79">
            <v>8</v>
          </cell>
          <cell r="K79">
            <v>139</v>
          </cell>
          <cell r="L79">
            <v>20</v>
          </cell>
          <cell r="M79">
            <v>139</v>
          </cell>
          <cell r="N79">
            <v>331</v>
          </cell>
          <cell r="O79">
            <v>90</v>
          </cell>
        </row>
        <row r="80">
          <cell r="A80" t="str">
            <v>72026</v>
          </cell>
          <cell r="B80" t="str">
            <v>41743724</v>
          </cell>
          <cell r="C80" t="str">
            <v>ООО "ТЭО"                                                                   1023</v>
          </cell>
          <cell r="D80">
            <v>63</v>
          </cell>
          <cell r="E80">
            <v>63</v>
          </cell>
          <cell r="F80">
            <v>72</v>
          </cell>
          <cell r="G80">
            <v>1</v>
          </cell>
          <cell r="H80">
            <v>63</v>
          </cell>
          <cell r="I80">
            <v>1</v>
          </cell>
          <cell r="J80">
            <v>63</v>
          </cell>
          <cell r="K80">
            <v>64</v>
          </cell>
          <cell r="L80">
            <v>126</v>
          </cell>
          <cell r="M80">
            <v>64</v>
          </cell>
          <cell r="N80">
            <v>0</v>
          </cell>
          <cell r="O80">
            <v>126</v>
          </cell>
        </row>
        <row r="81">
          <cell r="A81" t="str">
            <v>72026</v>
          </cell>
          <cell r="B81" t="str">
            <v>12325718</v>
          </cell>
          <cell r="C81" t="str">
            <v>ЗАО "НАУЧНО-ПРОИЗВОДСТВЕННОЕ ПРЕДПРИЯТИЕ ФАН"</v>
          </cell>
          <cell r="D81">
            <v>65</v>
          </cell>
          <cell r="E81">
            <v>65</v>
          </cell>
          <cell r="F81">
            <v>131</v>
          </cell>
          <cell r="G81">
            <v>65</v>
          </cell>
          <cell r="H81">
            <v>63</v>
          </cell>
          <cell r="I81">
            <v>66</v>
          </cell>
          <cell r="J81">
            <v>131</v>
          </cell>
          <cell r="K81">
            <v>65</v>
          </cell>
          <cell r="L81">
            <v>63</v>
          </cell>
          <cell r="M81">
            <v>63</v>
          </cell>
          <cell r="N81">
            <v>61</v>
          </cell>
        </row>
        <row r="82">
          <cell r="A82" t="str">
            <v>72026</v>
          </cell>
          <cell r="B82" t="str">
            <v>39478338</v>
          </cell>
          <cell r="C82" t="str">
            <v>"РУСЦВЕТМЕТ" ЗАО</v>
          </cell>
          <cell r="D82">
            <v>111</v>
          </cell>
          <cell r="E82">
            <v>111</v>
          </cell>
          <cell r="F82">
            <v>51</v>
          </cell>
          <cell r="G82">
            <v>114</v>
          </cell>
          <cell r="H82">
            <v>23</v>
          </cell>
          <cell r="I82">
            <v>46</v>
          </cell>
          <cell r="J82">
            <v>73</v>
          </cell>
          <cell r="K82">
            <v>31</v>
          </cell>
          <cell r="L82">
            <v>31</v>
          </cell>
        </row>
        <row r="83">
          <cell r="A83" t="str">
            <v>72026</v>
          </cell>
          <cell r="B83" t="str">
            <v>32258763</v>
          </cell>
          <cell r="C83" t="str">
            <v>ТОО "ЗИК-ПОГРУЗЧИК-СЕРВИС"</v>
          </cell>
          <cell r="D83">
            <v>17</v>
          </cell>
          <cell r="E83">
            <v>76</v>
          </cell>
          <cell r="F83">
            <v>33</v>
          </cell>
          <cell r="G83">
            <v>70</v>
          </cell>
          <cell r="H83">
            <v>17</v>
          </cell>
          <cell r="I83">
            <v>76</v>
          </cell>
          <cell r="J83">
            <v>33</v>
          </cell>
          <cell r="K83">
            <v>70</v>
          </cell>
          <cell r="L83">
            <v>70</v>
          </cell>
          <cell r="M83">
            <v>41</v>
          </cell>
          <cell r="N83">
            <v>72</v>
          </cell>
          <cell r="O83">
            <v>72</v>
          </cell>
        </row>
        <row r="84">
          <cell r="A84" t="str">
            <v>72026</v>
          </cell>
          <cell r="B84" t="str">
            <v>45563410</v>
          </cell>
          <cell r="C84" t="str">
            <v>ООО"ТРЕЙД-ИНВЕСТ"</v>
          </cell>
          <cell r="D84">
            <v>87</v>
          </cell>
          <cell r="E84">
            <v>104</v>
          </cell>
          <cell r="F84">
            <v>46</v>
          </cell>
          <cell r="G84">
            <v>35</v>
          </cell>
          <cell r="H84">
            <v>61</v>
          </cell>
          <cell r="I84">
            <v>87</v>
          </cell>
          <cell r="J84">
            <v>104</v>
          </cell>
          <cell r="K84">
            <v>46</v>
          </cell>
          <cell r="L84">
            <v>35</v>
          </cell>
          <cell r="M84">
            <v>35</v>
          </cell>
          <cell r="N84">
            <v>61</v>
          </cell>
          <cell r="O84">
            <v>35</v>
          </cell>
        </row>
        <row r="85">
          <cell r="A85" t="str">
            <v>72026</v>
          </cell>
          <cell r="B85" t="str">
            <v>25067086</v>
          </cell>
          <cell r="C85" t="str">
            <v>ПОО ПП "КАББИ"</v>
          </cell>
          <cell r="D85">
            <v>65</v>
          </cell>
          <cell r="E85">
            <v>65</v>
          </cell>
          <cell r="F85">
            <v>6</v>
          </cell>
          <cell r="G85">
            <v>66</v>
          </cell>
          <cell r="H85">
            <v>39</v>
          </cell>
          <cell r="I85">
            <v>66</v>
          </cell>
          <cell r="J85">
            <v>106</v>
          </cell>
          <cell r="K85">
            <v>66</v>
          </cell>
          <cell r="L85">
            <v>106</v>
          </cell>
          <cell r="M85">
            <v>0</v>
          </cell>
          <cell r="N85">
            <v>0</v>
          </cell>
          <cell r="O85">
            <v>66</v>
          </cell>
        </row>
        <row r="86">
          <cell r="A86" t="str">
            <v>72026</v>
          </cell>
          <cell r="B86" t="str">
            <v>45526219</v>
          </cell>
          <cell r="C86" t="str">
            <v>"ВНЕШМЕТАЛЛТОРГ" ООО</v>
          </cell>
          <cell r="D86">
            <v>127</v>
          </cell>
          <cell r="E86">
            <v>169</v>
          </cell>
          <cell r="F86">
            <v>21</v>
          </cell>
          <cell r="G86">
            <v>127</v>
          </cell>
          <cell r="H86">
            <v>169</v>
          </cell>
          <cell r="I86">
            <v>169</v>
          </cell>
          <cell r="J86">
            <v>0</v>
          </cell>
          <cell r="K86">
            <v>0</v>
          </cell>
          <cell r="L86">
            <v>21</v>
          </cell>
        </row>
        <row r="87">
          <cell r="A87" t="str">
            <v>72026</v>
          </cell>
          <cell r="B87" t="str">
            <v>41741990</v>
          </cell>
          <cell r="C87" t="str">
            <v>ЗАО "СПЕЙС-ВОЯЖ"</v>
          </cell>
          <cell r="D87">
            <v>130</v>
          </cell>
          <cell r="E87">
            <v>130</v>
          </cell>
          <cell r="F87">
            <v>130</v>
          </cell>
          <cell r="G87">
            <v>130</v>
          </cell>
          <cell r="H87">
            <v>130</v>
          </cell>
          <cell r="I87">
            <v>0</v>
          </cell>
          <cell r="J87">
            <v>130</v>
          </cell>
        </row>
        <row r="88">
          <cell r="A88" t="str">
            <v>72026</v>
          </cell>
          <cell r="B88" t="str">
            <v>34595200</v>
          </cell>
          <cell r="C88" t="str">
            <v>ЗАО "МЕТАЛЛОЛИТЕЙНЫЙ ЗАВОД"</v>
          </cell>
          <cell r="D88">
            <v>9</v>
          </cell>
          <cell r="E88">
            <v>18</v>
          </cell>
          <cell r="F88">
            <v>28</v>
          </cell>
          <cell r="G88">
            <v>39</v>
          </cell>
          <cell r="H88">
            <v>30</v>
          </cell>
          <cell r="I88">
            <v>29</v>
          </cell>
          <cell r="J88">
            <v>30</v>
          </cell>
          <cell r="K88">
            <v>29</v>
          </cell>
          <cell r="L88">
            <v>6</v>
          </cell>
          <cell r="M88">
            <v>13</v>
          </cell>
          <cell r="N88">
            <v>14</v>
          </cell>
        </row>
        <row r="89">
          <cell r="A89" t="str">
            <v>72026</v>
          </cell>
          <cell r="B89" t="str">
            <v>26422738</v>
          </cell>
          <cell r="C89" t="str">
            <v>ТОО "КОРВЕТ"</v>
          </cell>
          <cell r="D89">
            <v>65</v>
          </cell>
          <cell r="E89">
            <v>61</v>
          </cell>
          <cell r="F89">
            <v>58</v>
          </cell>
          <cell r="G89">
            <v>65</v>
          </cell>
          <cell r="H89">
            <v>61</v>
          </cell>
          <cell r="I89">
            <v>65</v>
          </cell>
          <cell r="J89">
            <v>0</v>
          </cell>
          <cell r="K89">
            <v>61</v>
          </cell>
          <cell r="L89">
            <v>0</v>
          </cell>
          <cell r="M89">
            <v>0</v>
          </cell>
          <cell r="N89">
            <v>0</v>
          </cell>
          <cell r="O89">
            <v>58</v>
          </cell>
        </row>
        <row r="90">
          <cell r="A90" t="str">
            <v>72026</v>
          </cell>
          <cell r="B90" t="str">
            <v>43234984</v>
          </cell>
          <cell r="C90" t="str">
            <v>ООО "АМИ"</v>
          </cell>
          <cell r="D90">
            <v>3</v>
          </cell>
          <cell r="E90">
            <v>6</v>
          </cell>
          <cell r="F90">
            <v>32</v>
          </cell>
          <cell r="G90">
            <v>32</v>
          </cell>
          <cell r="H90">
            <v>52</v>
          </cell>
          <cell r="I90">
            <v>14</v>
          </cell>
          <cell r="J90">
            <v>14</v>
          </cell>
          <cell r="K90">
            <v>3</v>
          </cell>
          <cell r="L90">
            <v>25</v>
          </cell>
          <cell r="M90">
            <v>17</v>
          </cell>
          <cell r="N90">
            <v>0</v>
          </cell>
          <cell r="O90">
            <v>6</v>
          </cell>
        </row>
        <row r="91">
          <cell r="A91" t="str">
            <v>72026</v>
          </cell>
          <cell r="B91" t="str">
            <v>42473907</v>
          </cell>
          <cell r="C91" t="str">
            <v>ООО"ЭКЗОТИКА"</v>
          </cell>
          <cell r="D91">
            <v>65</v>
          </cell>
          <cell r="E91">
            <v>60</v>
          </cell>
          <cell r="F91">
            <v>60</v>
          </cell>
          <cell r="G91">
            <v>0</v>
          </cell>
          <cell r="H91">
            <v>0</v>
          </cell>
          <cell r="I91">
            <v>0</v>
          </cell>
          <cell r="J91">
            <v>0</v>
          </cell>
          <cell r="K91">
            <v>0</v>
          </cell>
          <cell r="L91">
            <v>0</v>
          </cell>
          <cell r="M91">
            <v>0</v>
          </cell>
          <cell r="N91">
            <v>0</v>
          </cell>
          <cell r="O91">
            <v>60</v>
          </cell>
        </row>
        <row r="92">
          <cell r="A92" t="str">
            <v>72026</v>
          </cell>
          <cell r="B92" t="str">
            <v>25066323</v>
          </cell>
          <cell r="C92" t="str">
            <v>ТОО "УРАЛ ИНТЕР"</v>
          </cell>
          <cell r="D92">
            <v>65</v>
          </cell>
          <cell r="E92">
            <v>54</v>
          </cell>
          <cell r="F92">
            <v>65</v>
          </cell>
          <cell r="G92">
            <v>54</v>
          </cell>
          <cell r="H92">
            <v>0</v>
          </cell>
          <cell r="I92">
            <v>65</v>
          </cell>
          <cell r="J92">
            <v>0</v>
          </cell>
          <cell r="K92">
            <v>0</v>
          </cell>
          <cell r="L92">
            <v>0</v>
          </cell>
          <cell r="M92">
            <v>0</v>
          </cell>
          <cell r="N92">
            <v>54</v>
          </cell>
        </row>
        <row r="93">
          <cell r="A93" t="str">
            <v>72026</v>
          </cell>
          <cell r="B93" t="str">
            <v>39486473</v>
          </cell>
          <cell r="C93" t="str">
            <v>ЗАО"СЕЗАР-ТУР"</v>
          </cell>
          <cell r="D93">
            <v>85</v>
          </cell>
          <cell r="E93">
            <v>85</v>
          </cell>
          <cell r="F93">
            <v>0</v>
          </cell>
          <cell r="G93">
            <v>0</v>
          </cell>
          <cell r="H93">
            <v>0</v>
          </cell>
          <cell r="I93">
            <v>0</v>
          </cell>
          <cell r="J93">
            <v>85</v>
          </cell>
        </row>
        <row r="94">
          <cell r="A94" t="str">
            <v>72026</v>
          </cell>
          <cell r="B94" t="str">
            <v>44283335</v>
          </cell>
          <cell r="C94" t="str">
            <v>ООО"СЕЗАР"</v>
          </cell>
          <cell r="D94">
            <v>71</v>
          </cell>
          <cell r="E94">
            <v>14</v>
          </cell>
          <cell r="F94">
            <v>71</v>
          </cell>
          <cell r="G94">
            <v>14</v>
          </cell>
          <cell r="H94">
            <v>0</v>
          </cell>
          <cell r="I94">
            <v>0</v>
          </cell>
          <cell r="J94">
            <v>0</v>
          </cell>
          <cell r="K94">
            <v>0</v>
          </cell>
          <cell r="L94">
            <v>0</v>
          </cell>
          <cell r="M94">
            <v>0</v>
          </cell>
          <cell r="N94">
            <v>71</v>
          </cell>
          <cell r="O94">
            <v>14</v>
          </cell>
        </row>
        <row r="95">
          <cell r="A95" t="str">
            <v>72026</v>
          </cell>
          <cell r="B95" t="str">
            <v>27474453</v>
          </cell>
          <cell r="C95" t="str">
            <v>ЗАО"РОБИС"</v>
          </cell>
          <cell r="D95">
            <v>75</v>
          </cell>
          <cell r="E95">
            <v>75</v>
          </cell>
          <cell r="F95">
            <v>75</v>
          </cell>
        </row>
        <row r="96">
          <cell r="A96" t="str">
            <v>72026</v>
          </cell>
          <cell r="B96" t="str">
            <v>23092625</v>
          </cell>
          <cell r="C96" t="str">
            <v>ООО"ЭСТЕР"</v>
          </cell>
          <cell r="D96">
            <v>18</v>
          </cell>
          <cell r="E96">
            <v>19</v>
          </cell>
          <cell r="F96">
            <v>19</v>
          </cell>
          <cell r="G96">
            <v>34</v>
          </cell>
        </row>
        <row r="97">
          <cell r="A97" t="str">
            <v>72026</v>
          </cell>
          <cell r="B97" t="str">
            <v>41748495</v>
          </cell>
          <cell r="C97" t="str">
            <v>ФИЛИАЛ ТОО ФИРМЫ "ПРИЗМА ЛТД"</v>
          </cell>
          <cell r="D97">
            <v>65</v>
          </cell>
          <cell r="E97">
            <v>65</v>
          </cell>
          <cell r="F97">
            <v>0</v>
          </cell>
          <cell r="G97">
            <v>0</v>
          </cell>
          <cell r="H97">
            <v>0</v>
          </cell>
          <cell r="I97">
            <v>0</v>
          </cell>
          <cell r="J97">
            <v>0</v>
          </cell>
          <cell r="K97">
            <v>0</v>
          </cell>
          <cell r="L97">
            <v>65</v>
          </cell>
        </row>
        <row r="98">
          <cell r="A98" t="str">
            <v>72026</v>
          </cell>
          <cell r="B98" t="str">
            <v>45606852</v>
          </cell>
          <cell r="C98" t="str">
            <v>ООО "СКИФ"                       6628008274 *6628008274</v>
          </cell>
          <cell r="D98">
            <v>63</v>
          </cell>
          <cell r="E98">
            <v>63</v>
          </cell>
          <cell r="F98">
            <v>0</v>
          </cell>
          <cell r="G98">
            <v>0</v>
          </cell>
          <cell r="H98">
            <v>0</v>
          </cell>
          <cell r="I98">
            <v>0</v>
          </cell>
          <cell r="J98">
            <v>0</v>
          </cell>
          <cell r="K98">
            <v>0</v>
          </cell>
          <cell r="L98">
            <v>0</v>
          </cell>
          <cell r="M98">
            <v>0</v>
          </cell>
          <cell r="N98">
            <v>63</v>
          </cell>
        </row>
        <row r="99">
          <cell r="A99" t="str">
            <v>72026</v>
          </cell>
          <cell r="B99" t="str">
            <v>12028400</v>
          </cell>
          <cell r="C99" t="str">
            <v>ТОО ФИРМА  "ДИНАМИКА"</v>
          </cell>
          <cell r="D99">
            <v>24</v>
          </cell>
          <cell r="E99">
            <v>25</v>
          </cell>
          <cell r="F99">
            <v>24</v>
          </cell>
          <cell r="G99">
            <v>25</v>
          </cell>
          <cell r="H99">
            <v>0</v>
          </cell>
          <cell r="I99">
            <v>24</v>
          </cell>
          <cell r="J99">
            <v>0</v>
          </cell>
          <cell r="K99">
            <v>25</v>
          </cell>
        </row>
        <row r="100">
          <cell r="A100" t="str">
            <v>72026</v>
          </cell>
          <cell r="B100" t="str">
            <v>21523854</v>
          </cell>
          <cell r="C100" t="str">
            <v>ТОО ПРЕДПРИЯТИЕ "РОСТОК"</v>
          </cell>
          <cell r="D100">
            <v>47</v>
          </cell>
          <cell r="E100">
            <v>47</v>
          </cell>
          <cell r="F100">
            <v>0</v>
          </cell>
          <cell r="G100">
            <v>0</v>
          </cell>
          <cell r="H100">
            <v>0</v>
          </cell>
          <cell r="I100">
            <v>0</v>
          </cell>
          <cell r="J100">
            <v>0</v>
          </cell>
          <cell r="K100">
            <v>0</v>
          </cell>
          <cell r="L100">
            <v>47</v>
          </cell>
        </row>
        <row r="101">
          <cell r="A101" t="str">
            <v>72026</v>
          </cell>
          <cell r="B101" t="str">
            <v>25082950</v>
          </cell>
          <cell r="C101" t="str">
            <v>ТОО "ИН УРАЛ"</v>
          </cell>
          <cell r="D101">
            <v>18</v>
          </cell>
          <cell r="E101">
            <v>5</v>
          </cell>
          <cell r="F101">
            <v>18</v>
          </cell>
          <cell r="G101">
            <v>5</v>
          </cell>
          <cell r="H101">
            <v>3</v>
          </cell>
          <cell r="I101">
            <v>5</v>
          </cell>
          <cell r="J101">
            <v>5</v>
          </cell>
          <cell r="K101">
            <v>3</v>
          </cell>
          <cell r="L101">
            <v>0</v>
          </cell>
          <cell r="M101">
            <v>9</v>
          </cell>
          <cell r="N101">
            <v>3</v>
          </cell>
        </row>
        <row r="102">
          <cell r="A102" t="str">
            <v>72026</v>
          </cell>
          <cell r="B102" t="str">
            <v>41103211</v>
          </cell>
          <cell r="C102" t="str">
            <v>ООО"КОРПОРАЦИЯ"АТЭКС"</v>
          </cell>
          <cell r="D102">
            <v>8</v>
          </cell>
          <cell r="E102">
            <v>8</v>
          </cell>
          <cell r="F102">
            <v>7</v>
          </cell>
          <cell r="G102">
            <v>6</v>
          </cell>
          <cell r="H102">
            <v>14</v>
          </cell>
        </row>
        <row r="103">
          <cell r="A103" t="str">
            <v>72026</v>
          </cell>
          <cell r="B103" t="str">
            <v>44349979</v>
          </cell>
          <cell r="C103" t="str">
            <v>ООО "РЕМПРОЕКТ СОЮЗ"</v>
          </cell>
          <cell r="D103">
            <v>24</v>
          </cell>
          <cell r="E103">
            <v>24</v>
          </cell>
          <cell r="F103">
            <v>0</v>
          </cell>
          <cell r="G103">
            <v>24</v>
          </cell>
        </row>
        <row r="104">
          <cell r="A104" t="str">
            <v>72026</v>
          </cell>
          <cell r="B104" t="str">
            <v>27281530</v>
          </cell>
          <cell r="C104" t="str">
            <v>ТОО "ЦВЕТМЕТПРОЕКТ"</v>
          </cell>
          <cell r="D104">
            <v>19</v>
          </cell>
          <cell r="E104">
            <v>19</v>
          </cell>
        </row>
        <row r="105">
          <cell r="A105" t="str">
            <v>72026</v>
          </cell>
          <cell r="B105" t="str">
            <v>31960656</v>
          </cell>
          <cell r="C105" t="str">
            <v>ТОО СП "ИНТЕРЦВЕТМЕТ"</v>
          </cell>
          <cell r="D105">
            <v>19</v>
          </cell>
        </row>
        <row r="106">
          <cell r="A106" t="str">
            <v>72026</v>
          </cell>
          <cell r="B106" t="str">
            <v>43276385</v>
          </cell>
          <cell r="C106" t="str">
            <v>ООО "КОММЕТ"</v>
          </cell>
          <cell r="D106">
            <v>18</v>
          </cell>
          <cell r="E106">
            <v>18</v>
          </cell>
          <cell r="F106">
            <v>0</v>
          </cell>
          <cell r="G106">
            <v>0</v>
          </cell>
          <cell r="H106">
            <v>0</v>
          </cell>
          <cell r="I106">
            <v>0</v>
          </cell>
          <cell r="J106">
            <v>18</v>
          </cell>
        </row>
        <row r="107">
          <cell r="A107" t="str">
            <v>72026</v>
          </cell>
          <cell r="B107" t="str">
            <v>45602676</v>
          </cell>
          <cell r="C107" t="str">
            <v>ЗАО "ЕКАТЕРИНБУРГ-ВТОРМЕТ"</v>
          </cell>
          <cell r="D107">
            <v>13</v>
          </cell>
          <cell r="E107">
            <v>13</v>
          </cell>
          <cell r="F107">
            <v>0</v>
          </cell>
          <cell r="G107">
            <v>0</v>
          </cell>
          <cell r="H107">
            <v>0</v>
          </cell>
          <cell r="I107">
            <v>0</v>
          </cell>
          <cell r="J107">
            <v>0</v>
          </cell>
          <cell r="K107">
            <v>0</v>
          </cell>
          <cell r="L107">
            <v>0</v>
          </cell>
          <cell r="M107">
            <v>0</v>
          </cell>
          <cell r="N107">
            <v>0</v>
          </cell>
          <cell r="O107">
            <v>13</v>
          </cell>
        </row>
        <row r="108">
          <cell r="A108" t="str">
            <v>72026</v>
          </cell>
          <cell r="B108" t="str">
            <v>45501372</v>
          </cell>
          <cell r="C108" t="str">
            <v>"ТРЕЙДИНГ" ООО</v>
          </cell>
          <cell r="D108">
            <v>11</v>
          </cell>
          <cell r="E108">
            <v>11</v>
          </cell>
          <cell r="F108">
            <v>11</v>
          </cell>
        </row>
        <row r="109">
          <cell r="A109" t="str">
            <v>72026</v>
          </cell>
          <cell r="B109" t="str">
            <v>42813734</v>
          </cell>
          <cell r="C109" t="str">
            <v>ООО "МКМС"</v>
          </cell>
          <cell r="D109">
            <v>10</v>
          </cell>
          <cell r="E109">
            <v>10</v>
          </cell>
        </row>
        <row r="110">
          <cell r="A110" t="str">
            <v>72026</v>
          </cell>
          <cell r="B110" t="str">
            <v>44646654</v>
          </cell>
          <cell r="C110" t="str">
            <v>ООО "ЦВЕТМЕТЭКСПОРТ"</v>
          </cell>
          <cell r="D110">
            <v>8</v>
          </cell>
          <cell r="E110">
            <v>8</v>
          </cell>
        </row>
        <row r="111">
          <cell r="A111" t="str">
            <v>72026</v>
          </cell>
          <cell r="B111" t="str">
            <v>00197965</v>
          </cell>
          <cell r="C111" t="str">
            <v>ОАО "ГАЙСКИЙ ЗАВОД ОЦМ "СПЛАВ"</v>
          </cell>
          <cell r="D111">
            <v>4</v>
          </cell>
          <cell r="E111">
            <v>4</v>
          </cell>
          <cell r="F111">
            <v>0</v>
          </cell>
          <cell r="G111">
            <v>0</v>
          </cell>
          <cell r="H111">
            <v>0</v>
          </cell>
          <cell r="I111">
            <v>0</v>
          </cell>
          <cell r="J111">
            <v>4</v>
          </cell>
        </row>
        <row r="112">
          <cell r="A112" t="str">
            <v>72026</v>
          </cell>
          <cell r="B112" t="str">
            <v>11576631</v>
          </cell>
          <cell r="C112" t="str">
            <v>АОЗТ "А-ТЕХНОИНВЕСТ"</v>
          </cell>
          <cell r="D112">
            <v>3</v>
          </cell>
          <cell r="E112">
            <v>3</v>
          </cell>
          <cell r="F112">
            <v>0</v>
          </cell>
          <cell r="G112">
            <v>3</v>
          </cell>
        </row>
        <row r="113">
          <cell r="A113" t="str">
            <v>72027</v>
          </cell>
          <cell r="B113" t="str">
            <v>00186507</v>
          </cell>
          <cell r="C113" t="str">
            <v>ЧЕЛЯБИНСКИЙ ЭЛЕКТРОМЕТАЛЛУРГИЧЕСКИЙ КОМБИНАТ</v>
          </cell>
          <cell r="D113">
            <v>173</v>
          </cell>
          <cell r="E113">
            <v>1</v>
          </cell>
          <cell r="F113">
            <v>1</v>
          </cell>
          <cell r="G113">
            <v>0</v>
          </cell>
          <cell r="H113">
            <v>1</v>
          </cell>
        </row>
        <row r="114">
          <cell r="A114" t="str">
            <v>72027</v>
          </cell>
          <cell r="B114" t="str">
            <v>11400412</v>
          </cell>
          <cell r="C114" t="str">
            <v>ТОО КОМПАНИЯ  ВОЛЬФРАМ-МОЛИБДЕН</v>
          </cell>
          <cell r="D114">
            <v>113</v>
          </cell>
          <cell r="E114">
            <v>54</v>
          </cell>
          <cell r="F114">
            <v>113</v>
          </cell>
          <cell r="G114">
            <v>113</v>
          </cell>
          <cell r="H114">
            <v>0</v>
          </cell>
          <cell r="I114">
            <v>0</v>
          </cell>
          <cell r="J114">
            <v>54</v>
          </cell>
        </row>
        <row r="115">
          <cell r="A115" t="str">
            <v>72027</v>
          </cell>
          <cell r="B115" t="str">
            <v>32547036</v>
          </cell>
          <cell r="C115" t="str">
            <v>ЗАО"ФЕРРОМЕТЭКС"</v>
          </cell>
          <cell r="D115">
            <v>18</v>
          </cell>
          <cell r="E115">
            <v>42</v>
          </cell>
          <cell r="F115">
            <v>17</v>
          </cell>
          <cell r="G115">
            <v>18</v>
          </cell>
          <cell r="H115">
            <v>42</v>
          </cell>
          <cell r="I115">
            <v>17</v>
          </cell>
          <cell r="J115">
            <v>37</v>
          </cell>
        </row>
        <row r="116">
          <cell r="A116" t="str">
            <v>72027</v>
          </cell>
          <cell r="B116" t="str">
            <v>08558397</v>
          </cell>
          <cell r="C116" t="str">
            <v>ГОСУДАРСТВЕННОЕ ПРЕДПРИЯТИЕ УЧРЕЖДЕНИЯ УЩ-349/13</v>
          </cell>
          <cell r="D116">
            <v>33</v>
          </cell>
          <cell r="E116">
            <v>33</v>
          </cell>
          <cell r="F116">
            <v>0</v>
          </cell>
          <cell r="G116">
            <v>0</v>
          </cell>
          <cell r="H116">
            <v>33</v>
          </cell>
        </row>
        <row r="117">
          <cell r="A117" t="str">
            <v>72027</v>
          </cell>
          <cell r="B117" t="str">
            <v>29406007</v>
          </cell>
          <cell r="C117" t="str">
            <v>АОЗТ НПО "ПОЛИМЕТАЛЛ"</v>
          </cell>
          <cell r="D117">
            <v>19</v>
          </cell>
          <cell r="E117">
            <v>19</v>
          </cell>
          <cell r="F117">
            <v>12</v>
          </cell>
          <cell r="G117">
            <v>0</v>
          </cell>
          <cell r="H117">
            <v>0</v>
          </cell>
          <cell r="I117">
            <v>0</v>
          </cell>
          <cell r="J117">
            <v>12</v>
          </cell>
        </row>
        <row r="118">
          <cell r="A118" t="str">
            <v>72027</v>
          </cell>
          <cell r="B118" t="str">
            <v>23359666</v>
          </cell>
          <cell r="C118" t="str">
            <v>ТОО "РЕМИКС"</v>
          </cell>
          <cell r="D118">
            <v>27</v>
          </cell>
          <cell r="E118">
            <v>27</v>
          </cell>
        </row>
        <row r="119">
          <cell r="A119" t="str">
            <v>72027</v>
          </cell>
          <cell r="B119" t="str">
            <v>17338654</v>
          </cell>
          <cell r="C119" t="str">
            <v>АО СП "ГЕОСОФТ-ИСТЛИНК" ("ГЕОЛИНК")</v>
          </cell>
          <cell r="D119">
            <v>19</v>
          </cell>
          <cell r="E119">
            <v>6</v>
          </cell>
          <cell r="F119">
            <v>19</v>
          </cell>
          <cell r="G119">
            <v>6</v>
          </cell>
        </row>
        <row r="120">
          <cell r="A120" t="str">
            <v>72027</v>
          </cell>
          <cell r="B120" t="str">
            <v>47190002</v>
          </cell>
          <cell r="C120" t="str">
            <v>"ЕВРОТРАНЗИТ" ООО</v>
          </cell>
          <cell r="D120">
            <v>22</v>
          </cell>
          <cell r="E120">
            <v>22</v>
          </cell>
          <cell r="F120">
            <v>0</v>
          </cell>
          <cell r="G120">
            <v>0</v>
          </cell>
          <cell r="H120">
            <v>0</v>
          </cell>
          <cell r="I120">
            <v>0</v>
          </cell>
          <cell r="J120">
            <v>0</v>
          </cell>
          <cell r="K120">
            <v>0</v>
          </cell>
          <cell r="L120">
            <v>0</v>
          </cell>
          <cell r="M120">
            <v>22</v>
          </cell>
        </row>
        <row r="121">
          <cell r="A121" t="str">
            <v>72027</v>
          </cell>
          <cell r="B121" t="str">
            <v>11576631</v>
          </cell>
          <cell r="C121" t="str">
            <v>АОЗТ "А-ТЕХНОИНВЕСТ"</v>
          </cell>
          <cell r="D121">
            <v>18</v>
          </cell>
          <cell r="E121">
            <v>18</v>
          </cell>
          <cell r="F121">
            <v>0</v>
          </cell>
          <cell r="G121">
            <v>0</v>
          </cell>
          <cell r="H121">
            <v>18</v>
          </cell>
        </row>
        <row r="122">
          <cell r="A122" t="str">
            <v>72027</v>
          </cell>
          <cell r="B122" t="str">
            <v>33911662</v>
          </cell>
          <cell r="C122" t="str">
            <v>АОЗТ "ВЭКС ЛТД"/VEX LTD/                                                    0583</v>
          </cell>
          <cell r="D122">
            <v>17</v>
          </cell>
          <cell r="E122">
            <v>17</v>
          </cell>
          <cell r="F122">
            <v>0</v>
          </cell>
          <cell r="G122">
            <v>0</v>
          </cell>
          <cell r="H122">
            <v>0</v>
          </cell>
          <cell r="I122">
            <v>0</v>
          </cell>
          <cell r="J122">
            <v>0</v>
          </cell>
          <cell r="K122">
            <v>0</v>
          </cell>
          <cell r="L122">
            <v>0</v>
          </cell>
          <cell r="M122">
            <v>17</v>
          </cell>
        </row>
        <row r="123">
          <cell r="A123" t="str">
            <v>72027</v>
          </cell>
          <cell r="B123" t="str">
            <v>47053340</v>
          </cell>
          <cell r="C123" t="str">
            <v>ООО"ДИК"</v>
          </cell>
          <cell r="D123">
            <v>12</v>
          </cell>
          <cell r="E123">
            <v>12</v>
          </cell>
          <cell r="F123">
            <v>0</v>
          </cell>
          <cell r="G123">
            <v>0</v>
          </cell>
          <cell r="H123">
            <v>0</v>
          </cell>
          <cell r="I123">
            <v>0</v>
          </cell>
          <cell r="J123">
            <v>0</v>
          </cell>
          <cell r="K123">
            <v>12</v>
          </cell>
        </row>
        <row r="124">
          <cell r="A124" t="str">
            <v>72027</v>
          </cell>
          <cell r="B124" t="str">
            <v>43234984</v>
          </cell>
          <cell r="C124" t="str">
            <v>ООО "АМИ"</v>
          </cell>
          <cell r="D124">
            <v>6</v>
          </cell>
          <cell r="E124">
            <v>6</v>
          </cell>
          <cell r="F124">
            <v>1</v>
          </cell>
          <cell r="G124">
            <v>4</v>
          </cell>
          <cell r="H124">
            <v>4</v>
          </cell>
        </row>
        <row r="125">
          <cell r="A125" t="str">
            <v>72027</v>
          </cell>
          <cell r="B125" t="str">
            <v>11164294</v>
          </cell>
          <cell r="C125" t="str">
            <v>ТОО "КВАРК"</v>
          </cell>
          <cell r="D125">
            <v>10</v>
          </cell>
          <cell r="E125">
            <v>10</v>
          </cell>
          <cell r="F125">
            <v>0</v>
          </cell>
          <cell r="G125">
            <v>0</v>
          </cell>
          <cell r="H125">
            <v>0</v>
          </cell>
          <cell r="I125">
            <v>0</v>
          </cell>
          <cell r="J125">
            <v>0</v>
          </cell>
          <cell r="K125">
            <v>0</v>
          </cell>
          <cell r="L125">
            <v>0</v>
          </cell>
          <cell r="M125">
            <v>0</v>
          </cell>
          <cell r="N125">
            <v>0</v>
          </cell>
          <cell r="O125">
            <v>10</v>
          </cell>
        </row>
        <row r="126">
          <cell r="A126" t="str">
            <v>72027</v>
          </cell>
          <cell r="B126" t="str">
            <v>22319535</v>
          </cell>
          <cell r="C126" t="str">
            <v>ТОО ФИРМА "ЧЕЛП"</v>
          </cell>
          <cell r="D126">
            <v>3</v>
          </cell>
          <cell r="E126">
            <v>6</v>
          </cell>
          <cell r="F126">
            <v>3</v>
          </cell>
          <cell r="G126">
            <v>6</v>
          </cell>
          <cell r="H126">
            <v>0</v>
          </cell>
          <cell r="I126">
            <v>0</v>
          </cell>
          <cell r="J126">
            <v>6</v>
          </cell>
        </row>
        <row r="127">
          <cell r="A127" t="str">
            <v>72027</v>
          </cell>
          <cell r="B127" t="str">
            <v>35497296</v>
          </cell>
          <cell r="C127" t="str">
            <v>ЗАО ППП "ТЕХНОСПЕЦСТАЛЬ"</v>
          </cell>
          <cell r="D127">
            <v>8</v>
          </cell>
          <cell r="E127">
            <v>8</v>
          </cell>
          <cell r="F127">
            <v>0</v>
          </cell>
          <cell r="G127">
            <v>0</v>
          </cell>
          <cell r="H127">
            <v>0</v>
          </cell>
          <cell r="I127">
            <v>8</v>
          </cell>
        </row>
        <row r="128">
          <cell r="A128" t="str">
            <v>72027</v>
          </cell>
          <cell r="B128" t="str">
            <v>43970654</v>
          </cell>
          <cell r="C128" t="str">
            <v>ООО"АНИКМА"</v>
          </cell>
          <cell r="D128">
            <v>6</v>
          </cell>
          <cell r="E128">
            <v>6</v>
          </cell>
          <cell r="F128">
            <v>0</v>
          </cell>
          <cell r="G128">
            <v>0</v>
          </cell>
          <cell r="H128">
            <v>6</v>
          </cell>
        </row>
        <row r="129">
          <cell r="A129" t="str">
            <v>72027</v>
          </cell>
          <cell r="B129" t="str">
            <v>12607345</v>
          </cell>
          <cell r="C129" t="str">
            <v>ТОО НТП"РЕСУРС"</v>
          </cell>
          <cell r="D129">
            <v>5</v>
          </cell>
          <cell r="E129">
            <v>5</v>
          </cell>
          <cell r="F129">
            <v>0</v>
          </cell>
          <cell r="G129">
            <v>0</v>
          </cell>
          <cell r="H129">
            <v>0</v>
          </cell>
          <cell r="I129">
            <v>0</v>
          </cell>
          <cell r="J129">
            <v>0</v>
          </cell>
          <cell r="K129">
            <v>0</v>
          </cell>
          <cell r="L129">
            <v>0</v>
          </cell>
          <cell r="M129">
            <v>5</v>
          </cell>
        </row>
        <row r="130">
          <cell r="A130" t="str">
            <v>72027</v>
          </cell>
          <cell r="B130" t="str">
            <v>44365205</v>
          </cell>
          <cell r="C130" t="str">
            <v>"СЕРВИС ПЛЮС" ООО</v>
          </cell>
          <cell r="D130">
            <v>5</v>
          </cell>
          <cell r="E130">
            <v>5</v>
          </cell>
          <cell r="F130">
            <v>0</v>
          </cell>
          <cell r="G130">
            <v>0</v>
          </cell>
          <cell r="H130">
            <v>0</v>
          </cell>
          <cell r="I130">
            <v>0</v>
          </cell>
          <cell r="J130">
            <v>0</v>
          </cell>
          <cell r="K130">
            <v>0</v>
          </cell>
          <cell r="L130">
            <v>0</v>
          </cell>
          <cell r="M130">
            <v>0</v>
          </cell>
          <cell r="N130">
            <v>0</v>
          </cell>
          <cell r="O130">
            <v>5</v>
          </cell>
        </row>
        <row r="131">
          <cell r="A131" t="str">
            <v>72027</v>
          </cell>
          <cell r="B131" t="str">
            <v>29322612</v>
          </cell>
          <cell r="C131" t="str">
            <v>ЗАО "МАКСИМЕТ"</v>
          </cell>
          <cell r="D131">
            <v>4</v>
          </cell>
        </row>
        <row r="132">
          <cell r="A132" t="str">
            <v>72027</v>
          </cell>
          <cell r="B132" t="str">
            <v>45674658</v>
          </cell>
          <cell r="C132" t="str">
            <v>ЗАО"НПО ДЕМИЛОНГ"</v>
          </cell>
          <cell r="D132">
            <v>4</v>
          </cell>
          <cell r="E132">
            <v>4</v>
          </cell>
          <cell r="F132">
            <v>4</v>
          </cell>
        </row>
        <row r="133">
          <cell r="A133" t="str">
            <v>72027</v>
          </cell>
          <cell r="B133" t="str">
            <v>05799321</v>
          </cell>
          <cell r="C133" t="str">
            <v>АО "Белэнергомаш"</v>
          </cell>
          <cell r="D133">
            <v>2</v>
          </cell>
          <cell r="E133">
            <v>2</v>
          </cell>
          <cell r="F133">
            <v>2</v>
          </cell>
        </row>
        <row r="134">
          <cell r="A134" t="str">
            <v>72027</v>
          </cell>
          <cell r="B134" t="str">
            <v>23067900</v>
          </cell>
          <cell r="C134" t="str">
            <v>АГП "НИКЕЛЬ"</v>
          </cell>
          <cell r="D134">
            <v>2</v>
          </cell>
          <cell r="E134">
            <v>2</v>
          </cell>
          <cell r="F134">
            <v>0</v>
          </cell>
          <cell r="G134">
            <v>0</v>
          </cell>
          <cell r="H134">
            <v>0</v>
          </cell>
          <cell r="I134">
            <v>0</v>
          </cell>
          <cell r="J134">
            <v>0</v>
          </cell>
          <cell r="K134">
            <v>0</v>
          </cell>
          <cell r="L134">
            <v>0</v>
          </cell>
          <cell r="M134">
            <v>0</v>
          </cell>
          <cell r="N134">
            <v>0</v>
          </cell>
          <cell r="O134">
            <v>2</v>
          </cell>
        </row>
        <row r="135">
          <cell r="A135" t="str">
            <v>72027</v>
          </cell>
          <cell r="B135" t="str">
            <v>07628368</v>
          </cell>
          <cell r="C135" t="str">
            <v>ОАО "ЗЭЛТА"</v>
          </cell>
          <cell r="D135">
            <v>1</v>
          </cell>
          <cell r="E135">
            <v>1</v>
          </cell>
          <cell r="F135">
            <v>0</v>
          </cell>
          <cell r="G135">
            <v>0</v>
          </cell>
          <cell r="H135">
            <v>1</v>
          </cell>
        </row>
        <row r="136">
          <cell r="A136" t="str">
            <v>72027</v>
          </cell>
          <cell r="B136" t="str">
            <v>00288550</v>
          </cell>
          <cell r="C136" t="str">
            <v>АО "ГУСЕВСКИЙ ХРУСТАЛЬНЫЙ ЗАВОД"</v>
          </cell>
          <cell r="D136">
            <v>0</v>
          </cell>
          <cell r="E136">
            <v>0</v>
          </cell>
          <cell r="F136">
            <v>0</v>
          </cell>
          <cell r="G136">
            <v>0</v>
          </cell>
          <cell r="H136">
            <v>0</v>
          </cell>
        </row>
        <row r="137">
          <cell r="A137" t="str">
            <v>72027</v>
          </cell>
          <cell r="B137" t="str">
            <v>41146603</v>
          </cell>
          <cell r="C137" t="str">
            <v>ЗАО "КВАЗАР-ЦЕНТР"</v>
          </cell>
          <cell r="D137">
            <v>0</v>
          </cell>
          <cell r="E137">
            <v>0</v>
          </cell>
          <cell r="F137">
            <v>0</v>
          </cell>
          <cell r="G137">
            <v>0</v>
          </cell>
          <cell r="H137">
            <v>0</v>
          </cell>
          <cell r="I137">
            <v>0</v>
          </cell>
          <cell r="J137">
            <v>0</v>
          </cell>
          <cell r="K137">
            <v>0</v>
          </cell>
          <cell r="L137">
            <v>0</v>
          </cell>
        </row>
        <row r="138">
          <cell r="A138" t="str">
            <v>72027</v>
          </cell>
          <cell r="B138" t="str">
            <v>43471796</v>
          </cell>
          <cell r="C138" t="str">
            <v>ООО "БАЛТИКА-ПЛЮС"</v>
          </cell>
          <cell r="D138">
            <v>0</v>
          </cell>
          <cell r="E138">
            <v>0</v>
          </cell>
          <cell r="F138">
            <v>0</v>
          </cell>
          <cell r="G138">
            <v>0</v>
          </cell>
          <cell r="H138">
            <v>0</v>
          </cell>
          <cell r="I138">
            <v>0</v>
          </cell>
          <cell r="J138">
            <v>0</v>
          </cell>
          <cell r="K138">
            <v>0</v>
          </cell>
          <cell r="L138">
            <v>0</v>
          </cell>
          <cell r="M138">
            <v>0</v>
          </cell>
          <cell r="N138">
            <v>0</v>
          </cell>
          <cell r="O138">
            <v>0</v>
          </cell>
        </row>
        <row r="139">
          <cell r="A139" t="str">
            <v>72027</v>
          </cell>
          <cell r="B139" t="str">
            <v>82222167</v>
          </cell>
          <cell r="C139" t="str">
            <v>ИЗМЕСТЬЕВ ВИКТОР ГЕОРГИЕВИЧ</v>
          </cell>
          <cell r="D139">
            <v>0</v>
          </cell>
          <cell r="E139">
            <v>0</v>
          </cell>
          <cell r="F139">
            <v>0</v>
          </cell>
          <cell r="G139">
            <v>0</v>
          </cell>
          <cell r="H139">
            <v>0</v>
          </cell>
          <cell r="I139">
            <v>0</v>
          </cell>
          <cell r="J139">
            <v>0</v>
          </cell>
          <cell r="K139">
            <v>0</v>
          </cell>
        </row>
        <row r="140">
          <cell r="A140" t="str">
            <v>72028</v>
          </cell>
          <cell r="B140" t="str">
            <v>08612062</v>
          </cell>
          <cell r="C140" t="str">
            <v>601745 К-Т "СТАНДАРТ"Г.КОЛЬЧУГИНО</v>
          </cell>
          <cell r="D140">
            <v>145</v>
          </cell>
          <cell r="E140">
            <v>9</v>
          </cell>
          <cell r="F140">
            <v>233</v>
          </cell>
          <cell r="G140">
            <v>233</v>
          </cell>
          <cell r="H140">
            <v>144</v>
          </cell>
          <cell r="I140">
            <v>344</v>
          </cell>
          <cell r="J140">
            <v>36</v>
          </cell>
          <cell r="K140">
            <v>128</v>
          </cell>
          <cell r="L140">
            <v>54</v>
          </cell>
        </row>
        <row r="141">
          <cell r="A141" t="str">
            <v>72028</v>
          </cell>
          <cell r="B141" t="str">
            <v>11400412</v>
          </cell>
          <cell r="C141" t="str">
            <v>ТОО КОМПАНИЯ  ВОЛЬФРАМ-МОЛИБДЕН</v>
          </cell>
          <cell r="D141">
            <v>243</v>
          </cell>
          <cell r="E141">
            <v>278</v>
          </cell>
          <cell r="F141">
            <v>53</v>
          </cell>
          <cell r="G141">
            <v>243</v>
          </cell>
          <cell r="H141">
            <v>278</v>
          </cell>
          <cell r="I141">
            <v>53</v>
          </cell>
          <cell r="J141">
            <v>243</v>
          </cell>
          <cell r="K141">
            <v>0</v>
          </cell>
          <cell r="L141">
            <v>0</v>
          </cell>
          <cell r="M141">
            <v>0</v>
          </cell>
          <cell r="N141">
            <v>278</v>
          </cell>
          <cell r="O141">
            <v>53</v>
          </cell>
        </row>
        <row r="142">
          <cell r="A142" t="str">
            <v>72028</v>
          </cell>
          <cell r="B142" t="str">
            <v>00186507</v>
          </cell>
          <cell r="C142" t="str">
            <v>ЧЕЛЯБИНСКИЙ ЭЛЕКТРОМЕТАЛЛУРГИЧЕСКИЙ КОМБИНАТ</v>
          </cell>
          <cell r="D142">
            <v>60</v>
          </cell>
          <cell r="E142">
            <v>60</v>
          </cell>
          <cell r="F142">
            <v>303</v>
          </cell>
          <cell r="G142">
            <v>60</v>
          </cell>
          <cell r="H142">
            <v>55</v>
          </cell>
          <cell r="I142">
            <v>0</v>
          </cell>
          <cell r="J142">
            <v>55</v>
          </cell>
        </row>
        <row r="143">
          <cell r="A143" t="str">
            <v>72028</v>
          </cell>
          <cell r="B143" t="str">
            <v>00468513</v>
          </cell>
          <cell r="C143" t="str">
            <v>ГОСУДАРСТВЕННОЕ УНИТАРНОЕ ПРЕДПР-Е "ФИРМА РИК"</v>
          </cell>
          <cell r="D143">
            <v>201</v>
          </cell>
          <cell r="E143">
            <v>201</v>
          </cell>
          <cell r="F143">
            <v>0</v>
          </cell>
          <cell r="G143">
            <v>201</v>
          </cell>
        </row>
        <row r="144">
          <cell r="A144" t="str">
            <v>72028</v>
          </cell>
          <cell r="B144" t="str">
            <v>08612978</v>
          </cell>
          <cell r="C144" t="str">
            <v>КОМБИНАТ "СКАЛА"</v>
          </cell>
          <cell r="D144">
            <v>66</v>
          </cell>
          <cell r="E144">
            <v>66</v>
          </cell>
          <cell r="F144">
            <v>125</v>
          </cell>
        </row>
        <row r="145">
          <cell r="A145" t="str">
            <v>72028</v>
          </cell>
          <cell r="B145" t="str">
            <v>23111676</v>
          </cell>
          <cell r="C145" t="str">
            <v>ТОО ТРАНСТЕРМ</v>
          </cell>
          <cell r="D145">
            <v>127</v>
          </cell>
          <cell r="E145">
            <v>14</v>
          </cell>
          <cell r="F145">
            <v>127</v>
          </cell>
          <cell r="G145">
            <v>127</v>
          </cell>
          <cell r="H145">
            <v>14</v>
          </cell>
        </row>
        <row r="146">
          <cell r="A146" t="str">
            <v>72028</v>
          </cell>
          <cell r="B146" t="str">
            <v>39109428</v>
          </cell>
          <cell r="C146" t="str">
            <v>ООО "ПРАКТИК"</v>
          </cell>
          <cell r="D146">
            <v>36</v>
          </cell>
        </row>
        <row r="147">
          <cell r="A147" t="str">
            <v>72028</v>
          </cell>
          <cell r="B147" t="str">
            <v>45576861</v>
          </cell>
          <cell r="C147" t="str">
            <v>ООО "СИHТЕЗ"</v>
          </cell>
          <cell r="D147">
            <v>4</v>
          </cell>
          <cell r="E147">
            <v>4</v>
          </cell>
          <cell r="F147">
            <v>0</v>
          </cell>
          <cell r="G147">
            <v>0</v>
          </cell>
          <cell r="H147">
            <v>0</v>
          </cell>
          <cell r="I147">
            <v>0</v>
          </cell>
          <cell r="J147">
            <v>0</v>
          </cell>
          <cell r="K147">
            <v>0</v>
          </cell>
          <cell r="L147">
            <v>0</v>
          </cell>
          <cell r="M147">
            <v>4</v>
          </cell>
        </row>
        <row r="148">
          <cell r="A148" t="str">
            <v>72028</v>
          </cell>
          <cell r="B148" t="str">
            <v>44286397</v>
          </cell>
          <cell r="C148" t="str">
            <v>ООО "ПЕТРОЛЮКС"</v>
          </cell>
          <cell r="D148">
            <v>1</v>
          </cell>
          <cell r="E148">
            <v>2</v>
          </cell>
          <cell r="F148">
            <v>1</v>
          </cell>
          <cell r="G148">
            <v>1</v>
          </cell>
          <cell r="H148">
            <v>0</v>
          </cell>
          <cell r="I148">
            <v>0</v>
          </cell>
          <cell r="J148">
            <v>0</v>
          </cell>
          <cell r="K148">
            <v>0</v>
          </cell>
          <cell r="L148">
            <v>0</v>
          </cell>
          <cell r="M148">
            <v>0</v>
          </cell>
          <cell r="N148">
            <v>2</v>
          </cell>
        </row>
        <row r="149">
          <cell r="A149" t="str">
            <v>72028</v>
          </cell>
          <cell r="B149" t="str">
            <v>41072595</v>
          </cell>
          <cell r="C149" t="str">
            <v>ЗАО УМТС "РОСТКОМПЛЕКТСНАБ"</v>
          </cell>
          <cell r="D149">
            <v>1</v>
          </cell>
          <cell r="E149">
            <v>1</v>
          </cell>
          <cell r="F149">
            <v>1</v>
          </cell>
          <cell r="G149">
            <v>1</v>
          </cell>
        </row>
        <row r="150">
          <cell r="A150" t="str">
            <v>72028</v>
          </cell>
          <cell r="B150" t="str">
            <v>44340027</v>
          </cell>
          <cell r="C150" t="str">
            <v>"ИНТЕРТЕХПРИБОР" ЗАО</v>
          </cell>
          <cell r="D150">
            <v>0</v>
          </cell>
          <cell r="E150">
            <v>1</v>
          </cell>
          <cell r="F150">
            <v>1</v>
          </cell>
          <cell r="G150">
            <v>1</v>
          </cell>
          <cell r="H150">
            <v>1</v>
          </cell>
        </row>
        <row r="151">
          <cell r="A151" t="str">
            <v>72028</v>
          </cell>
          <cell r="B151" t="str">
            <v>82222167</v>
          </cell>
          <cell r="C151" t="str">
            <v>ИЗМЕСТЬЕВ ВИКТОР ГЕОРГИЕВИЧ</v>
          </cell>
          <cell r="D151">
            <v>1</v>
          </cell>
          <cell r="E151">
            <v>0</v>
          </cell>
          <cell r="F151">
            <v>1</v>
          </cell>
          <cell r="G151">
            <v>0</v>
          </cell>
          <cell r="H151">
            <v>0</v>
          </cell>
          <cell r="I151">
            <v>0</v>
          </cell>
          <cell r="J151">
            <v>0</v>
          </cell>
          <cell r="K151">
            <v>0</v>
          </cell>
        </row>
        <row r="152">
          <cell r="A152" t="str">
            <v>720291</v>
          </cell>
          <cell r="B152" t="str">
            <v>07510017</v>
          </cell>
          <cell r="C152" t="str">
            <v>ВЕРХНЕСАЛДИНСКОЕ МЕТАЛЛУРГИЧЕСКОЕ ПРОИЗВОДСТВЕННОЕ ОБЪЕДИНЕНИЕ ИМ.В.</v>
          </cell>
          <cell r="D152">
            <v>383</v>
          </cell>
          <cell r="E152">
            <v>389</v>
          </cell>
          <cell r="F152">
            <v>499</v>
          </cell>
          <cell r="G152">
            <v>529</v>
          </cell>
          <cell r="H152">
            <v>387</v>
          </cell>
          <cell r="I152">
            <v>469</v>
          </cell>
          <cell r="J152">
            <v>474</v>
          </cell>
          <cell r="K152">
            <v>422</v>
          </cell>
          <cell r="L152">
            <v>353</v>
          </cell>
        </row>
        <row r="153">
          <cell r="A153" t="str">
            <v>720291</v>
          </cell>
          <cell r="B153" t="str">
            <v>11576631</v>
          </cell>
          <cell r="C153" t="str">
            <v>АОЗТ "А-ТЕХНОИНВЕСТ"</v>
          </cell>
          <cell r="D153">
            <v>282</v>
          </cell>
          <cell r="E153">
            <v>257</v>
          </cell>
          <cell r="F153">
            <v>331</v>
          </cell>
          <cell r="G153">
            <v>130</v>
          </cell>
          <cell r="H153">
            <v>332</v>
          </cell>
          <cell r="I153">
            <v>330</v>
          </cell>
          <cell r="J153">
            <v>326</v>
          </cell>
          <cell r="K153">
            <v>325</v>
          </cell>
          <cell r="L153">
            <v>320</v>
          </cell>
          <cell r="M153">
            <v>386</v>
          </cell>
          <cell r="N153">
            <v>328</v>
          </cell>
          <cell r="O153">
            <v>329</v>
          </cell>
        </row>
        <row r="154">
          <cell r="A154" t="str">
            <v>720291</v>
          </cell>
          <cell r="B154" t="str">
            <v>08558397</v>
          </cell>
          <cell r="C154" t="str">
            <v>"УЧРЕЖДЕНИЕ УЩ-349/13"</v>
          </cell>
          <cell r="D154">
            <v>32</v>
          </cell>
          <cell r="E154">
            <v>189</v>
          </cell>
          <cell r="F154">
            <v>159</v>
          </cell>
          <cell r="G154">
            <v>59</v>
          </cell>
          <cell r="H154">
            <v>111</v>
          </cell>
          <cell r="I154">
            <v>253</v>
          </cell>
          <cell r="J154">
            <v>160</v>
          </cell>
          <cell r="K154">
            <v>189</v>
          </cell>
          <cell r="L154">
            <v>284</v>
          </cell>
          <cell r="M154">
            <v>120</v>
          </cell>
          <cell r="N154">
            <v>52</v>
          </cell>
        </row>
        <row r="155">
          <cell r="A155" t="str">
            <v>720291</v>
          </cell>
          <cell r="B155" t="str">
            <v>07502319</v>
          </cell>
          <cell r="C155" t="str">
            <v>ДЛЯ ЗАО"МЕЖТРАНС" ОАО "КУЛЕБАКСКИЙ МЕТЗАВОД"</v>
          </cell>
          <cell r="D155">
            <v>66</v>
          </cell>
          <cell r="E155">
            <v>20</v>
          </cell>
          <cell r="F155">
            <v>20</v>
          </cell>
          <cell r="G155">
            <v>84</v>
          </cell>
          <cell r="H155">
            <v>108</v>
          </cell>
          <cell r="I155">
            <v>80</v>
          </cell>
          <cell r="J155">
            <v>60</v>
          </cell>
          <cell r="K155">
            <v>80</v>
          </cell>
          <cell r="L155">
            <v>59</v>
          </cell>
          <cell r="M155">
            <v>334</v>
          </cell>
          <cell r="N155">
            <v>199</v>
          </cell>
          <cell r="O155">
            <v>179</v>
          </cell>
        </row>
        <row r="156">
          <cell r="A156" t="str">
            <v>720291</v>
          </cell>
          <cell r="B156" t="str">
            <v>36422768</v>
          </cell>
          <cell r="C156" t="str">
            <v>ООО "АНЕГА-93"                                                              0327</v>
          </cell>
          <cell r="D156">
            <v>111</v>
          </cell>
          <cell r="E156">
            <v>133</v>
          </cell>
          <cell r="F156">
            <v>133</v>
          </cell>
          <cell r="G156">
            <v>180</v>
          </cell>
          <cell r="H156">
            <v>120</v>
          </cell>
          <cell r="I156">
            <v>120</v>
          </cell>
          <cell r="J156">
            <v>120</v>
          </cell>
          <cell r="K156">
            <v>120</v>
          </cell>
          <cell r="L156">
            <v>236</v>
          </cell>
          <cell r="M156">
            <v>119</v>
          </cell>
          <cell r="N156">
            <v>120</v>
          </cell>
          <cell r="O156">
            <v>120</v>
          </cell>
        </row>
        <row r="157">
          <cell r="A157" t="str">
            <v>720291</v>
          </cell>
          <cell r="B157" t="str">
            <v>25006676</v>
          </cell>
          <cell r="C157" t="str">
            <v>АКЦИОНЕРНОЕ ОБЩЕСТВО ЗАКРЫТОГО ТИПА "ЭКСФЕР"</v>
          </cell>
          <cell r="D157">
            <v>180</v>
          </cell>
          <cell r="E157">
            <v>180</v>
          </cell>
          <cell r="F157">
            <v>60</v>
          </cell>
          <cell r="G157">
            <v>60</v>
          </cell>
          <cell r="H157">
            <v>60</v>
          </cell>
          <cell r="I157">
            <v>64</v>
          </cell>
          <cell r="J157">
            <v>115</v>
          </cell>
          <cell r="K157">
            <v>64</v>
          </cell>
          <cell r="L157">
            <v>64</v>
          </cell>
        </row>
        <row r="158">
          <cell r="A158" t="str">
            <v>720291</v>
          </cell>
          <cell r="B158" t="str">
            <v>11644864</v>
          </cell>
          <cell r="C158" t="str">
            <v>ТОО КОЛОКОЛ ЛТД /КУЛЕБАКСКИЙ ФИЛИАЛ НИЖЕГОРОДСКАЯ ОБЛ КУЛЕБАКИ УЛ ВОССТАНИЯ 1</v>
          </cell>
          <cell r="D158">
            <v>40</v>
          </cell>
          <cell r="E158">
            <v>40</v>
          </cell>
          <cell r="F158">
            <v>40</v>
          </cell>
          <cell r="G158">
            <v>40</v>
          </cell>
          <cell r="H158">
            <v>80</v>
          </cell>
          <cell r="I158">
            <v>19</v>
          </cell>
          <cell r="J158">
            <v>138</v>
          </cell>
          <cell r="K158">
            <v>40</v>
          </cell>
          <cell r="L158">
            <v>19</v>
          </cell>
          <cell r="M158">
            <v>59</v>
          </cell>
          <cell r="N158">
            <v>20</v>
          </cell>
          <cell r="O158">
            <v>39</v>
          </cell>
        </row>
        <row r="159">
          <cell r="A159" t="str">
            <v>720291</v>
          </cell>
          <cell r="B159" t="str">
            <v>00186465</v>
          </cell>
          <cell r="C159" t="str">
            <v>ОАО "МЕЧЕЛ"</v>
          </cell>
          <cell r="D159">
            <v>409</v>
          </cell>
          <cell r="E159">
            <v>409</v>
          </cell>
        </row>
        <row r="160">
          <cell r="A160" t="str">
            <v>720291</v>
          </cell>
          <cell r="B160" t="str">
            <v>32489310</v>
          </cell>
          <cell r="C160" t="str">
            <v>АОЗТ "КАСКАД АВС"</v>
          </cell>
          <cell r="D160">
            <v>18</v>
          </cell>
          <cell r="E160">
            <v>99</v>
          </cell>
          <cell r="F160">
            <v>37</v>
          </cell>
          <cell r="G160">
            <v>79</v>
          </cell>
          <cell r="H160">
            <v>58</v>
          </cell>
          <cell r="I160">
            <v>99</v>
          </cell>
          <cell r="J160">
            <v>37</v>
          </cell>
          <cell r="K160">
            <v>79</v>
          </cell>
          <cell r="L160">
            <v>58</v>
          </cell>
          <cell r="M160">
            <v>38</v>
          </cell>
          <cell r="N160">
            <v>55</v>
          </cell>
        </row>
        <row r="161">
          <cell r="A161" t="str">
            <v>720291</v>
          </cell>
          <cell r="B161" t="str">
            <v>43276385</v>
          </cell>
          <cell r="C161" t="str">
            <v>ООО "КОММЕТ"</v>
          </cell>
          <cell r="D161">
            <v>20</v>
          </cell>
          <cell r="E161">
            <v>55</v>
          </cell>
          <cell r="F161">
            <v>20</v>
          </cell>
          <cell r="G161">
            <v>55</v>
          </cell>
          <cell r="H161">
            <v>19</v>
          </cell>
          <cell r="I161">
            <v>9</v>
          </cell>
          <cell r="J161">
            <v>51</v>
          </cell>
          <cell r="K161">
            <v>20</v>
          </cell>
          <cell r="L161">
            <v>108</v>
          </cell>
          <cell r="M161">
            <v>19</v>
          </cell>
          <cell r="N161">
            <v>19</v>
          </cell>
          <cell r="O161">
            <v>19</v>
          </cell>
        </row>
        <row r="162">
          <cell r="A162" t="str">
            <v>720291</v>
          </cell>
          <cell r="B162" t="str">
            <v>07508954</v>
          </cell>
          <cell r="C162" t="str">
            <v>ЗАВОД ИМ.ГОРЬКОГО</v>
          </cell>
          <cell r="D162">
            <v>18</v>
          </cell>
          <cell r="E162">
            <v>54</v>
          </cell>
          <cell r="F162">
            <v>36</v>
          </cell>
          <cell r="G162">
            <v>57</v>
          </cell>
          <cell r="H162">
            <v>37</v>
          </cell>
          <cell r="I162">
            <v>18</v>
          </cell>
          <cell r="J162">
            <v>54</v>
          </cell>
          <cell r="K162">
            <v>36</v>
          </cell>
          <cell r="L162">
            <v>36</v>
          </cell>
          <cell r="M162">
            <v>57</v>
          </cell>
          <cell r="N162">
            <v>37</v>
          </cell>
          <cell r="O162">
            <v>54</v>
          </cell>
        </row>
        <row r="163">
          <cell r="A163" t="str">
            <v>720291</v>
          </cell>
          <cell r="B163" t="str">
            <v>17658198</v>
          </cell>
          <cell r="C163" t="str">
            <v>ВАО ВИЛС</v>
          </cell>
          <cell r="D163">
            <v>20</v>
          </cell>
          <cell r="E163">
            <v>20</v>
          </cell>
          <cell r="F163">
            <v>20</v>
          </cell>
          <cell r="G163">
            <v>20</v>
          </cell>
          <cell r="H163">
            <v>19</v>
          </cell>
          <cell r="I163">
            <v>52</v>
          </cell>
          <cell r="J163">
            <v>20</v>
          </cell>
          <cell r="K163">
            <v>52</v>
          </cell>
          <cell r="L163">
            <v>38</v>
          </cell>
          <cell r="M163">
            <v>0</v>
          </cell>
          <cell r="N163">
            <v>38</v>
          </cell>
        </row>
        <row r="164">
          <cell r="A164" t="str">
            <v>720291</v>
          </cell>
          <cell r="B164" t="str">
            <v>40331059</v>
          </cell>
          <cell r="C164" t="str">
            <v>ЗАО "МЕТРИКА"</v>
          </cell>
          <cell r="D164">
            <v>55</v>
          </cell>
          <cell r="E164">
            <v>58</v>
          </cell>
          <cell r="F164">
            <v>58</v>
          </cell>
          <cell r="G164">
            <v>10</v>
          </cell>
          <cell r="H164">
            <v>36</v>
          </cell>
          <cell r="I164">
            <v>29</v>
          </cell>
        </row>
        <row r="165">
          <cell r="A165" t="str">
            <v>720291</v>
          </cell>
          <cell r="B165" t="str">
            <v>43081799</v>
          </cell>
          <cell r="C165" t="str">
            <v>ООО"ФЕРАЛ" *6662038409</v>
          </cell>
          <cell r="D165">
            <v>9</v>
          </cell>
          <cell r="E165">
            <v>59</v>
          </cell>
          <cell r="F165">
            <v>9</v>
          </cell>
          <cell r="G165">
            <v>54</v>
          </cell>
          <cell r="H165">
            <v>59</v>
          </cell>
          <cell r="I165">
            <v>51</v>
          </cell>
          <cell r="J165">
            <v>59</v>
          </cell>
          <cell r="K165">
            <v>0</v>
          </cell>
          <cell r="L165">
            <v>0</v>
          </cell>
          <cell r="M165">
            <v>0</v>
          </cell>
          <cell r="N165">
            <v>51</v>
          </cell>
          <cell r="O165">
            <v>54</v>
          </cell>
        </row>
        <row r="166">
          <cell r="A166" t="str">
            <v>720291</v>
          </cell>
          <cell r="B166" t="str">
            <v>36743946</v>
          </cell>
          <cell r="C166" t="str">
            <v>ООО " РЕСУРСЫ И МЕТАЛЛЫ" R&amp;M</v>
          </cell>
          <cell r="D166">
            <v>20</v>
          </cell>
          <cell r="E166">
            <v>20</v>
          </cell>
          <cell r="F166">
            <v>20</v>
          </cell>
          <cell r="G166">
            <v>20</v>
          </cell>
          <cell r="H166">
            <v>11</v>
          </cell>
          <cell r="I166">
            <v>39</v>
          </cell>
          <cell r="J166">
            <v>19</v>
          </cell>
          <cell r="K166">
            <v>11</v>
          </cell>
          <cell r="L166">
            <v>40</v>
          </cell>
          <cell r="M166">
            <v>11</v>
          </cell>
          <cell r="N166">
            <v>0</v>
          </cell>
          <cell r="O166">
            <v>40</v>
          </cell>
        </row>
        <row r="167">
          <cell r="A167" t="str">
            <v>720291</v>
          </cell>
          <cell r="B167" t="str">
            <v>45941800</v>
          </cell>
          <cell r="C167" t="str">
            <v>ООО "ПРОМЫШЛЕННАЯ ГРУППА "РОСЦВЕТМЕТ"</v>
          </cell>
          <cell r="D167">
            <v>60</v>
          </cell>
          <cell r="E167">
            <v>55</v>
          </cell>
          <cell r="F167">
            <v>27</v>
          </cell>
          <cell r="G167">
            <v>60</v>
          </cell>
          <cell r="H167">
            <v>55</v>
          </cell>
          <cell r="I167">
            <v>27</v>
          </cell>
          <cell r="J167">
            <v>60</v>
          </cell>
          <cell r="K167">
            <v>0</v>
          </cell>
          <cell r="L167">
            <v>0</v>
          </cell>
          <cell r="M167">
            <v>0</v>
          </cell>
          <cell r="N167">
            <v>55</v>
          </cell>
          <cell r="O167">
            <v>27</v>
          </cell>
        </row>
        <row r="168">
          <cell r="A168" t="str">
            <v>720291</v>
          </cell>
          <cell r="B168" t="str">
            <v>17519479</v>
          </cell>
          <cell r="C168" t="str">
            <v>ТОО "ФИРМА ФЕРРОСПЛАВ"</v>
          </cell>
          <cell r="D168">
            <v>120</v>
          </cell>
          <cell r="E168">
            <v>120</v>
          </cell>
          <cell r="F168">
            <v>0</v>
          </cell>
          <cell r="G168">
            <v>0</v>
          </cell>
          <cell r="H168">
            <v>0</v>
          </cell>
          <cell r="I168">
            <v>0</v>
          </cell>
          <cell r="J168">
            <v>0</v>
          </cell>
          <cell r="K168">
            <v>0</v>
          </cell>
          <cell r="L168">
            <v>0</v>
          </cell>
          <cell r="M168">
            <v>0</v>
          </cell>
          <cell r="N168">
            <v>0</v>
          </cell>
          <cell r="O168">
            <v>120</v>
          </cell>
        </row>
        <row r="169">
          <cell r="A169" t="str">
            <v>720291</v>
          </cell>
          <cell r="B169" t="str">
            <v>36924702</v>
          </cell>
          <cell r="C169" t="str">
            <v>ЗАО "СПЕЦСТАЛЬКОНСТРУКЦИЯ"</v>
          </cell>
          <cell r="D169">
            <v>54</v>
          </cell>
          <cell r="E169">
            <v>57</v>
          </cell>
          <cell r="F169">
            <v>54</v>
          </cell>
          <cell r="G169">
            <v>54</v>
          </cell>
          <cell r="H169">
            <v>0</v>
          </cell>
          <cell r="I169">
            <v>0</v>
          </cell>
          <cell r="J169">
            <v>57</v>
          </cell>
        </row>
        <row r="170">
          <cell r="A170" t="str">
            <v>720291</v>
          </cell>
          <cell r="B170" t="str">
            <v>29032914</v>
          </cell>
          <cell r="C170" t="str">
            <v>ЗАО "МЕЖТРАНС"</v>
          </cell>
          <cell r="D170">
            <v>98</v>
          </cell>
          <cell r="E170">
            <v>98</v>
          </cell>
          <cell r="F170">
            <v>0</v>
          </cell>
          <cell r="G170">
            <v>0</v>
          </cell>
          <cell r="H170">
            <v>0</v>
          </cell>
          <cell r="I170">
            <v>98</v>
          </cell>
        </row>
        <row r="171">
          <cell r="A171" t="str">
            <v>720291</v>
          </cell>
          <cell r="B171" t="str">
            <v>43246467</v>
          </cell>
          <cell r="C171" t="str">
            <v>ЗАО НПО "АВИАТЕХНОЛОГИЯ"</v>
          </cell>
          <cell r="D171">
            <v>20</v>
          </cell>
          <cell r="E171">
            <v>39</v>
          </cell>
          <cell r="F171">
            <v>38</v>
          </cell>
          <cell r="G171">
            <v>20</v>
          </cell>
          <cell r="H171">
            <v>39</v>
          </cell>
          <cell r="I171">
            <v>38</v>
          </cell>
          <cell r="J171">
            <v>0</v>
          </cell>
          <cell r="K171">
            <v>0</v>
          </cell>
          <cell r="L171">
            <v>0</v>
          </cell>
          <cell r="M171">
            <v>20</v>
          </cell>
          <cell r="N171">
            <v>39</v>
          </cell>
          <cell r="O171">
            <v>38</v>
          </cell>
        </row>
        <row r="172">
          <cell r="A172" t="str">
            <v>720291</v>
          </cell>
          <cell r="B172" t="str">
            <v>47059733</v>
          </cell>
          <cell r="C172" t="str">
            <v>ООО "БЕЛАН ТРЕЙДИНГ"</v>
          </cell>
          <cell r="D172">
            <v>29</v>
          </cell>
          <cell r="E172">
            <v>19</v>
          </cell>
          <cell r="F172">
            <v>19</v>
          </cell>
          <cell r="G172">
            <v>28</v>
          </cell>
          <cell r="H172">
            <v>29</v>
          </cell>
          <cell r="I172">
            <v>19</v>
          </cell>
          <cell r="J172">
            <v>19</v>
          </cell>
          <cell r="K172">
            <v>29</v>
          </cell>
          <cell r="L172">
            <v>19</v>
          </cell>
          <cell r="M172">
            <v>19</v>
          </cell>
          <cell r="N172">
            <v>0</v>
          </cell>
          <cell r="O172">
            <v>28</v>
          </cell>
        </row>
        <row r="173">
          <cell r="A173" t="str">
            <v>720291</v>
          </cell>
          <cell r="B173" t="str">
            <v>17407697</v>
          </cell>
          <cell r="C173" t="str">
            <v>АООТ "ИЖСТАЛЬ"</v>
          </cell>
          <cell r="D173">
            <v>89</v>
          </cell>
          <cell r="E173">
            <v>89</v>
          </cell>
        </row>
        <row r="174">
          <cell r="A174" t="str">
            <v>720291</v>
          </cell>
          <cell r="B174" t="str">
            <v>25644129</v>
          </cell>
          <cell r="C174" t="str">
            <v>ТОО ФИРМА "ИНСЕРВИС"</v>
          </cell>
          <cell r="D174">
            <v>38</v>
          </cell>
          <cell r="E174">
            <v>19</v>
          </cell>
          <cell r="F174">
            <v>19</v>
          </cell>
          <cell r="G174">
            <v>10</v>
          </cell>
          <cell r="H174">
            <v>38</v>
          </cell>
          <cell r="I174">
            <v>19</v>
          </cell>
          <cell r="J174">
            <v>38</v>
          </cell>
          <cell r="K174">
            <v>19</v>
          </cell>
          <cell r="L174">
            <v>19</v>
          </cell>
          <cell r="M174">
            <v>0</v>
          </cell>
          <cell r="N174">
            <v>0</v>
          </cell>
          <cell r="O174">
            <v>10</v>
          </cell>
        </row>
        <row r="175">
          <cell r="A175" t="str">
            <v>720291</v>
          </cell>
          <cell r="B175" t="str">
            <v>11725539</v>
          </cell>
          <cell r="C175" t="str">
            <v>ТОО"ТЕРМИНАЛ-КОМПЛЕКС"</v>
          </cell>
          <cell r="D175">
            <v>19</v>
          </cell>
          <cell r="E175">
            <v>59</v>
          </cell>
          <cell r="F175">
            <v>19</v>
          </cell>
          <cell r="G175">
            <v>59</v>
          </cell>
          <cell r="H175">
            <v>0</v>
          </cell>
          <cell r="I175">
            <v>0</v>
          </cell>
          <cell r="J175">
            <v>0</v>
          </cell>
          <cell r="K175">
            <v>0</v>
          </cell>
          <cell r="L175">
            <v>0</v>
          </cell>
          <cell r="M175">
            <v>19</v>
          </cell>
          <cell r="N175">
            <v>59</v>
          </cell>
        </row>
        <row r="176">
          <cell r="A176" t="str">
            <v>720291</v>
          </cell>
          <cell r="B176" t="str">
            <v>40469882</v>
          </cell>
          <cell r="C176" t="str">
            <v>000 ФИРМА МЕКОМ</v>
          </cell>
          <cell r="D176">
            <v>9</v>
          </cell>
          <cell r="E176">
            <v>60</v>
          </cell>
          <cell r="F176">
            <v>9</v>
          </cell>
          <cell r="G176">
            <v>60</v>
          </cell>
        </row>
        <row r="177">
          <cell r="A177" t="str">
            <v>720291</v>
          </cell>
          <cell r="B177" t="str">
            <v>25069276</v>
          </cell>
          <cell r="C177" t="str">
            <v>ООО "ВЭКС-ИМПОРТ"                                                           2067</v>
          </cell>
          <cell r="D177">
            <v>62</v>
          </cell>
          <cell r="E177">
            <v>62</v>
          </cell>
          <cell r="F177">
            <v>0</v>
          </cell>
          <cell r="G177">
            <v>0</v>
          </cell>
          <cell r="H177">
            <v>0</v>
          </cell>
          <cell r="I177">
            <v>0</v>
          </cell>
          <cell r="J177">
            <v>0</v>
          </cell>
          <cell r="K177">
            <v>0</v>
          </cell>
          <cell r="L177">
            <v>0</v>
          </cell>
          <cell r="M177">
            <v>0</v>
          </cell>
          <cell r="N177">
            <v>0</v>
          </cell>
          <cell r="O177">
            <v>62</v>
          </cell>
        </row>
        <row r="178">
          <cell r="A178" t="str">
            <v>720291</v>
          </cell>
          <cell r="B178" t="str">
            <v>21125674</v>
          </cell>
          <cell r="C178" t="str">
            <v>АОЗТ СП " АККОPД "</v>
          </cell>
          <cell r="D178">
            <v>20</v>
          </cell>
          <cell r="E178">
            <v>20</v>
          </cell>
          <cell r="F178">
            <v>20</v>
          </cell>
          <cell r="G178">
            <v>20</v>
          </cell>
          <cell r="H178">
            <v>20</v>
          </cell>
          <cell r="I178">
            <v>0</v>
          </cell>
          <cell r="J178">
            <v>20</v>
          </cell>
          <cell r="K178">
            <v>0</v>
          </cell>
          <cell r="L178">
            <v>0</v>
          </cell>
          <cell r="M178">
            <v>0</v>
          </cell>
          <cell r="N178">
            <v>0</v>
          </cell>
          <cell r="O178">
            <v>20</v>
          </cell>
        </row>
        <row r="179">
          <cell r="A179" t="str">
            <v>720291</v>
          </cell>
          <cell r="B179" t="str">
            <v>36422857</v>
          </cell>
          <cell r="C179" t="str">
            <v>ТОО "МЕГА-СЕРВИС"</v>
          </cell>
          <cell r="D179">
            <v>59</v>
          </cell>
          <cell r="E179">
            <v>59</v>
          </cell>
          <cell r="F179">
            <v>0</v>
          </cell>
          <cell r="G179">
            <v>0</v>
          </cell>
          <cell r="H179">
            <v>0</v>
          </cell>
          <cell r="I179">
            <v>0</v>
          </cell>
          <cell r="J179">
            <v>0</v>
          </cell>
          <cell r="K179">
            <v>0</v>
          </cell>
          <cell r="L179">
            <v>0</v>
          </cell>
          <cell r="M179">
            <v>0</v>
          </cell>
          <cell r="N179">
            <v>0</v>
          </cell>
          <cell r="O179">
            <v>59</v>
          </cell>
        </row>
        <row r="180">
          <cell r="A180" t="str">
            <v>720291</v>
          </cell>
          <cell r="B180" t="str">
            <v>42813734</v>
          </cell>
          <cell r="C180" t="str">
            <v>ООО "МКМС"</v>
          </cell>
          <cell r="D180">
            <v>9</v>
          </cell>
          <cell r="E180">
            <v>48</v>
          </cell>
        </row>
        <row r="181">
          <cell r="A181" t="str">
            <v>720291</v>
          </cell>
          <cell r="B181" t="str">
            <v>39243606</v>
          </cell>
          <cell r="C181" t="str">
            <v>ИЧП НПП "СПЕЦСТАНДАРТ" МОТОРИНОЙ</v>
          </cell>
          <cell r="D181">
            <v>19</v>
          </cell>
          <cell r="E181">
            <v>19</v>
          </cell>
          <cell r="F181">
            <v>18</v>
          </cell>
          <cell r="G181">
            <v>19</v>
          </cell>
          <cell r="H181">
            <v>19</v>
          </cell>
          <cell r="I181">
            <v>0</v>
          </cell>
          <cell r="J181">
            <v>0</v>
          </cell>
          <cell r="K181">
            <v>0</v>
          </cell>
          <cell r="L181">
            <v>0</v>
          </cell>
          <cell r="M181">
            <v>0</v>
          </cell>
          <cell r="N181">
            <v>18</v>
          </cell>
        </row>
        <row r="182">
          <cell r="A182" t="str">
            <v>720291</v>
          </cell>
          <cell r="B182" t="str">
            <v>45595380</v>
          </cell>
          <cell r="C182" t="str">
            <v>ЗАО "УЗПС"-ТОРГОВЫЙ ДОМ"</v>
          </cell>
          <cell r="D182">
            <v>52</v>
          </cell>
          <cell r="E182">
            <v>52</v>
          </cell>
          <cell r="F182">
            <v>0</v>
          </cell>
          <cell r="G182">
            <v>0</v>
          </cell>
          <cell r="H182">
            <v>0</v>
          </cell>
          <cell r="I182">
            <v>0</v>
          </cell>
          <cell r="J182">
            <v>0</v>
          </cell>
          <cell r="K182">
            <v>0</v>
          </cell>
          <cell r="L182">
            <v>0</v>
          </cell>
          <cell r="M182">
            <v>0</v>
          </cell>
          <cell r="N182">
            <v>52</v>
          </cell>
        </row>
        <row r="183">
          <cell r="A183" t="str">
            <v>720291</v>
          </cell>
          <cell r="B183" t="str">
            <v>33911662</v>
          </cell>
          <cell r="C183" t="str">
            <v>ЗАО ВЭКС ЛТД</v>
          </cell>
          <cell r="D183">
            <v>50</v>
          </cell>
          <cell r="E183">
            <v>50</v>
          </cell>
          <cell r="F183">
            <v>0</v>
          </cell>
          <cell r="G183">
            <v>0</v>
          </cell>
          <cell r="H183">
            <v>0</v>
          </cell>
          <cell r="I183">
            <v>50</v>
          </cell>
        </row>
        <row r="184">
          <cell r="A184" t="str">
            <v>720291</v>
          </cell>
          <cell r="B184" t="str">
            <v>17790905</v>
          </cell>
          <cell r="C184" t="str">
            <v>ЗАО "ЛЕКС"</v>
          </cell>
          <cell r="D184">
            <v>20</v>
          </cell>
          <cell r="E184">
            <v>18</v>
          </cell>
          <cell r="F184">
            <v>20</v>
          </cell>
          <cell r="G184">
            <v>18</v>
          </cell>
          <cell r="H184">
            <v>0</v>
          </cell>
          <cell r="I184">
            <v>0</v>
          </cell>
          <cell r="J184">
            <v>0</v>
          </cell>
          <cell r="K184">
            <v>0</v>
          </cell>
          <cell r="L184">
            <v>0</v>
          </cell>
          <cell r="M184">
            <v>0</v>
          </cell>
          <cell r="N184">
            <v>20</v>
          </cell>
          <cell r="O184">
            <v>18</v>
          </cell>
        </row>
        <row r="185">
          <cell r="A185" t="str">
            <v>720291</v>
          </cell>
          <cell r="B185" t="str">
            <v>25930326</v>
          </cell>
          <cell r="C185" t="str">
            <v>УППИ ВОИ "БАЙЕР"</v>
          </cell>
          <cell r="D185">
            <v>37</v>
          </cell>
          <cell r="E185">
            <v>37</v>
          </cell>
          <cell r="F185">
            <v>0</v>
          </cell>
          <cell r="G185">
            <v>0</v>
          </cell>
          <cell r="H185">
            <v>0</v>
          </cell>
          <cell r="I185">
            <v>0</v>
          </cell>
          <cell r="J185">
            <v>0</v>
          </cell>
          <cell r="K185">
            <v>0</v>
          </cell>
          <cell r="L185">
            <v>0</v>
          </cell>
          <cell r="M185">
            <v>0</v>
          </cell>
          <cell r="N185">
            <v>37</v>
          </cell>
        </row>
        <row r="186">
          <cell r="A186" t="str">
            <v>720291</v>
          </cell>
          <cell r="B186" t="str">
            <v>39478338</v>
          </cell>
          <cell r="C186" t="str">
            <v>ЗАО"РУСЦВЕТМЕТ"</v>
          </cell>
          <cell r="D186">
            <v>35</v>
          </cell>
        </row>
        <row r="187">
          <cell r="A187" t="str">
            <v>720291</v>
          </cell>
          <cell r="B187" t="str">
            <v>45576861</v>
          </cell>
          <cell r="C187" t="str">
            <v>ООО "СИHТЕЗ"</v>
          </cell>
          <cell r="D187">
            <v>6</v>
          </cell>
          <cell r="E187">
            <v>8</v>
          </cell>
          <cell r="F187">
            <v>15</v>
          </cell>
          <cell r="G187">
            <v>6</v>
          </cell>
          <cell r="H187">
            <v>8</v>
          </cell>
          <cell r="I187">
            <v>15</v>
          </cell>
          <cell r="J187">
            <v>0</v>
          </cell>
          <cell r="K187">
            <v>6</v>
          </cell>
          <cell r="L187">
            <v>0</v>
          </cell>
          <cell r="M187">
            <v>8</v>
          </cell>
          <cell r="N187">
            <v>15</v>
          </cell>
        </row>
        <row r="188">
          <cell r="A188" t="str">
            <v>720291</v>
          </cell>
          <cell r="B188" t="str">
            <v>44340027</v>
          </cell>
          <cell r="C188" t="str">
            <v>"ИНТЕРТЕХПРИБОР" ЗАО</v>
          </cell>
          <cell r="D188">
            <v>26</v>
          </cell>
          <cell r="E188">
            <v>1</v>
          </cell>
        </row>
        <row r="189">
          <cell r="A189" t="str">
            <v>720291</v>
          </cell>
          <cell r="B189" t="str">
            <v>11400412</v>
          </cell>
          <cell r="C189" t="str">
            <v>ТОО КОМПАНИЯ  ВОЛЬФРАМ-МОЛИБДЕН</v>
          </cell>
          <cell r="D189">
            <v>20</v>
          </cell>
          <cell r="E189">
            <v>20</v>
          </cell>
          <cell r="F189">
            <v>0</v>
          </cell>
          <cell r="G189">
            <v>0</v>
          </cell>
          <cell r="H189">
            <v>0</v>
          </cell>
          <cell r="I189">
            <v>0</v>
          </cell>
          <cell r="J189">
            <v>0</v>
          </cell>
          <cell r="K189">
            <v>0</v>
          </cell>
          <cell r="L189">
            <v>0</v>
          </cell>
          <cell r="M189">
            <v>0</v>
          </cell>
          <cell r="N189">
            <v>0</v>
          </cell>
          <cell r="O189">
            <v>20</v>
          </cell>
        </row>
        <row r="190">
          <cell r="A190" t="str">
            <v>720291</v>
          </cell>
          <cell r="B190" t="str">
            <v>45526219</v>
          </cell>
          <cell r="C190" t="str">
            <v>"ВНЕШМЕТАЛЛТОРГ" ООО</v>
          </cell>
          <cell r="D190">
            <v>15</v>
          </cell>
          <cell r="E190">
            <v>3</v>
          </cell>
          <cell r="F190">
            <v>15</v>
          </cell>
          <cell r="G190">
            <v>15</v>
          </cell>
          <cell r="H190">
            <v>0</v>
          </cell>
          <cell r="I190">
            <v>0</v>
          </cell>
          <cell r="J190">
            <v>0</v>
          </cell>
          <cell r="K190">
            <v>0</v>
          </cell>
          <cell r="L190">
            <v>0</v>
          </cell>
          <cell r="M190">
            <v>0</v>
          </cell>
          <cell r="N190">
            <v>0</v>
          </cell>
          <cell r="O190">
            <v>3</v>
          </cell>
        </row>
        <row r="191">
          <cell r="A191" t="str">
            <v>720291</v>
          </cell>
          <cell r="B191" t="str">
            <v>45595858</v>
          </cell>
          <cell r="C191" t="str">
            <v>ООО "ЮНОНА-МЕД ЛТД"</v>
          </cell>
          <cell r="D191">
            <v>10</v>
          </cell>
          <cell r="E191">
            <v>10</v>
          </cell>
          <cell r="F191">
            <v>0</v>
          </cell>
          <cell r="G191">
            <v>0</v>
          </cell>
          <cell r="H191">
            <v>0</v>
          </cell>
          <cell r="I191">
            <v>0</v>
          </cell>
          <cell r="J191">
            <v>0</v>
          </cell>
          <cell r="K191">
            <v>10</v>
          </cell>
        </row>
        <row r="192">
          <cell r="A192" t="str">
            <v>720291</v>
          </cell>
          <cell r="B192" t="str">
            <v>05757665</v>
          </cell>
          <cell r="C192" t="str">
            <v>АО "НОВОЛИПЕЦКИЙ МЕТКОМБИНАТ"</v>
          </cell>
          <cell r="D192">
            <v>9</v>
          </cell>
          <cell r="E192">
            <v>9</v>
          </cell>
          <cell r="F192">
            <v>0</v>
          </cell>
          <cell r="G192">
            <v>9</v>
          </cell>
        </row>
        <row r="193">
          <cell r="A193" t="str">
            <v>720291</v>
          </cell>
          <cell r="B193" t="str">
            <v>44365205</v>
          </cell>
          <cell r="C193" t="str">
            <v>"СЕРВИС ПЛЮС" ООО</v>
          </cell>
          <cell r="D193">
            <v>8</v>
          </cell>
          <cell r="E193">
            <v>8</v>
          </cell>
          <cell r="F193">
            <v>0</v>
          </cell>
          <cell r="G193">
            <v>0</v>
          </cell>
          <cell r="H193">
            <v>0</v>
          </cell>
          <cell r="I193">
            <v>0</v>
          </cell>
          <cell r="J193">
            <v>0</v>
          </cell>
          <cell r="K193">
            <v>0</v>
          </cell>
          <cell r="L193">
            <v>0</v>
          </cell>
          <cell r="M193">
            <v>0</v>
          </cell>
          <cell r="N193">
            <v>8</v>
          </cell>
        </row>
        <row r="194">
          <cell r="A194" t="str">
            <v>720291</v>
          </cell>
          <cell r="B194" t="str">
            <v>27474157</v>
          </cell>
          <cell r="C194" t="str">
            <v>ИЧП"СЕЗАР"</v>
          </cell>
          <cell r="D194">
            <v>5</v>
          </cell>
          <cell r="E194">
            <v>5</v>
          </cell>
          <cell r="F194">
            <v>0</v>
          </cell>
          <cell r="G194">
            <v>0</v>
          </cell>
          <cell r="H194">
            <v>0</v>
          </cell>
          <cell r="I194">
            <v>0</v>
          </cell>
          <cell r="J194">
            <v>0</v>
          </cell>
          <cell r="K194">
            <v>0</v>
          </cell>
          <cell r="L194">
            <v>0</v>
          </cell>
          <cell r="M194">
            <v>5</v>
          </cell>
        </row>
        <row r="195">
          <cell r="A195" t="str">
            <v>720291</v>
          </cell>
          <cell r="B195" t="str">
            <v>46888284</v>
          </cell>
          <cell r="C195" t="str">
            <v>ООО "ДЖОHАТАH"</v>
          </cell>
          <cell r="D195">
            <v>5</v>
          </cell>
          <cell r="E195">
            <v>5</v>
          </cell>
          <cell r="F195">
            <v>0</v>
          </cell>
          <cell r="G195">
            <v>0</v>
          </cell>
          <cell r="H195">
            <v>0</v>
          </cell>
          <cell r="I195">
            <v>0</v>
          </cell>
          <cell r="J195">
            <v>0</v>
          </cell>
          <cell r="K195">
            <v>0</v>
          </cell>
          <cell r="L195">
            <v>5</v>
          </cell>
        </row>
        <row r="196">
          <cell r="A196" t="str">
            <v>720291</v>
          </cell>
          <cell r="B196" t="str">
            <v>45542554</v>
          </cell>
          <cell r="C196" t="str">
            <v>ООО"РУСИНТЕХ"</v>
          </cell>
          <cell r="D196">
            <v>4</v>
          </cell>
          <cell r="E196">
            <v>4</v>
          </cell>
          <cell r="F196">
            <v>0</v>
          </cell>
          <cell r="G196">
            <v>0</v>
          </cell>
          <cell r="H196">
            <v>4</v>
          </cell>
        </row>
        <row r="197">
          <cell r="A197" t="str">
            <v>720291</v>
          </cell>
          <cell r="B197" t="str">
            <v>07628368</v>
          </cell>
          <cell r="C197" t="str">
            <v>ОАО "ЗЭЛТА"</v>
          </cell>
          <cell r="D197">
            <v>2</v>
          </cell>
          <cell r="E197">
            <v>2</v>
          </cell>
          <cell r="F197">
            <v>0</v>
          </cell>
          <cell r="G197">
            <v>0</v>
          </cell>
          <cell r="H197">
            <v>2</v>
          </cell>
        </row>
        <row r="198">
          <cell r="A198" t="str">
            <v>720291</v>
          </cell>
          <cell r="B198" t="str">
            <v>07516250</v>
          </cell>
          <cell r="C198" t="str">
            <v>ЦНИИ КМ "ПРОМЕТЕЙ"</v>
          </cell>
          <cell r="D198">
            <v>0</v>
          </cell>
          <cell r="E198">
            <v>1</v>
          </cell>
          <cell r="F198">
            <v>1</v>
          </cell>
        </row>
        <row r="199">
          <cell r="A199" t="str">
            <v>720292</v>
          </cell>
          <cell r="B199" t="str">
            <v>00186341</v>
          </cell>
          <cell r="C199" t="str">
            <v>АКЦИОНЕРНОЕ ОБЩЕСТВО "ЧУСОВСКОЙ МЕТАЛЛУРГИЧЕСКИЙ ЗАВОД"</v>
          </cell>
          <cell r="D199">
            <v>193</v>
          </cell>
          <cell r="E199">
            <v>149</v>
          </cell>
          <cell r="F199">
            <v>100</v>
          </cell>
          <cell r="G199">
            <v>100</v>
          </cell>
          <cell r="H199">
            <v>100</v>
          </cell>
          <cell r="I199">
            <v>200</v>
          </cell>
          <cell r="J199">
            <v>197</v>
          </cell>
          <cell r="K199">
            <v>100</v>
          </cell>
          <cell r="L199">
            <v>150</v>
          </cell>
          <cell r="M199">
            <v>100</v>
          </cell>
          <cell r="N199">
            <v>200</v>
          </cell>
          <cell r="O199">
            <v>250</v>
          </cell>
        </row>
        <row r="200">
          <cell r="A200" t="str">
            <v>720292</v>
          </cell>
          <cell r="B200" t="str">
            <v>12462473</v>
          </cell>
          <cell r="C200" t="str">
            <v>АО"ВАНАДИЙ-ТУЛАЧЕРМЕТ "300017 Г.ТУЛА НОВОТУЛЬСКАЯ 1</v>
          </cell>
          <cell r="D200">
            <v>38</v>
          </cell>
          <cell r="E200">
            <v>38</v>
          </cell>
          <cell r="F200">
            <v>37</v>
          </cell>
          <cell r="G200">
            <v>19</v>
          </cell>
          <cell r="H200">
            <v>19</v>
          </cell>
          <cell r="I200">
            <v>19</v>
          </cell>
          <cell r="J200">
            <v>93</v>
          </cell>
          <cell r="K200">
            <v>38</v>
          </cell>
          <cell r="L200">
            <v>18</v>
          </cell>
          <cell r="M200">
            <v>19</v>
          </cell>
          <cell r="N200">
            <v>19</v>
          </cell>
        </row>
        <row r="201">
          <cell r="A201" t="str">
            <v>720292</v>
          </cell>
          <cell r="B201" t="str">
            <v>33886295</v>
          </cell>
          <cell r="C201" t="str">
            <v>"ВНЕШНЕ-ТОРГОВАЯ КОМПАНИЯ "ТРИВИС" ТОО</v>
          </cell>
          <cell r="D201">
            <v>43</v>
          </cell>
          <cell r="E201">
            <v>28</v>
          </cell>
          <cell r="F201">
            <v>43</v>
          </cell>
          <cell r="G201">
            <v>28</v>
          </cell>
          <cell r="H201">
            <v>0</v>
          </cell>
          <cell r="I201">
            <v>43</v>
          </cell>
          <cell r="J201">
            <v>0</v>
          </cell>
          <cell r="K201">
            <v>0</v>
          </cell>
          <cell r="L201">
            <v>0</v>
          </cell>
          <cell r="M201">
            <v>28</v>
          </cell>
        </row>
        <row r="202">
          <cell r="A202" t="str">
            <v>720292</v>
          </cell>
          <cell r="B202" t="str">
            <v>33911662</v>
          </cell>
          <cell r="C202" t="str">
            <v>АОЗТ "ВЭКС ЛТД"/VEX LTD/                                                    0583</v>
          </cell>
          <cell r="D202">
            <v>16</v>
          </cell>
          <cell r="E202">
            <v>16</v>
          </cell>
          <cell r="F202">
            <v>0</v>
          </cell>
          <cell r="G202">
            <v>0</v>
          </cell>
          <cell r="H202">
            <v>0</v>
          </cell>
          <cell r="I202">
            <v>0</v>
          </cell>
          <cell r="J202">
            <v>16</v>
          </cell>
        </row>
        <row r="203">
          <cell r="A203" t="str">
            <v>720292</v>
          </cell>
          <cell r="B203" t="str">
            <v>05757713</v>
          </cell>
          <cell r="C203" t="str">
            <v>АО "ВИЗ" ВЕРХ-ИСЕТСКИЙ МЕТАЛЛУРГИЧЕСКИЙ ЗАВОД 0766</v>
          </cell>
          <cell r="D203">
            <v>3</v>
          </cell>
          <cell r="E203">
            <v>3</v>
          </cell>
          <cell r="F203">
            <v>9</v>
          </cell>
          <cell r="G203">
            <v>9</v>
          </cell>
        </row>
        <row r="204">
          <cell r="A204" t="str">
            <v>720292</v>
          </cell>
          <cell r="B204" t="str">
            <v>46656065</v>
          </cell>
          <cell r="C204" t="str">
            <v>"СИ АЙ ТРЕЙД" ООО</v>
          </cell>
          <cell r="D204">
            <v>9</v>
          </cell>
          <cell r="E204">
            <v>9</v>
          </cell>
          <cell r="F204">
            <v>0</v>
          </cell>
          <cell r="G204">
            <v>0</v>
          </cell>
          <cell r="H204">
            <v>0</v>
          </cell>
          <cell r="I204">
            <v>0</v>
          </cell>
          <cell r="J204">
            <v>0</v>
          </cell>
          <cell r="K204">
            <v>0</v>
          </cell>
          <cell r="L204">
            <v>0</v>
          </cell>
          <cell r="M204">
            <v>0</v>
          </cell>
          <cell r="N204">
            <v>9</v>
          </cell>
        </row>
        <row r="205">
          <cell r="A205" t="str">
            <v>720292</v>
          </cell>
          <cell r="B205" t="str">
            <v>00186281</v>
          </cell>
          <cell r="C205" t="str">
            <v>АК "ТУЛАЧЕРМЕТ"</v>
          </cell>
          <cell r="D205">
            <v>2</v>
          </cell>
          <cell r="E205">
            <v>5</v>
          </cell>
          <cell r="F205">
            <v>2</v>
          </cell>
          <cell r="G205">
            <v>2</v>
          </cell>
          <cell r="H205">
            <v>0</v>
          </cell>
          <cell r="I205">
            <v>5</v>
          </cell>
        </row>
        <row r="206">
          <cell r="A206" t="str">
            <v>720292</v>
          </cell>
          <cell r="B206" t="str">
            <v>23041616</v>
          </cell>
          <cell r="C206" t="str">
            <v>СП АОЗТ"ПЕТРОЭС"</v>
          </cell>
          <cell r="D206">
            <v>6</v>
          </cell>
          <cell r="E206">
            <v>6</v>
          </cell>
        </row>
        <row r="207">
          <cell r="A207" t="str">
            <v>720292</v>
          </cell>
          <cell r="B207" t="str">
            <v>42933042</v>
          </cell>
          <cell r="C207" t="str">
            <v>АОЗТ КОНЦЕРН РОСМЕТАЛЛ</v>
          </cell>
          <cell r="D207">
            <v>6</v>
          </cell>
          <cell r="E207">
            <v>6</v>
          </cell>
          <cell r="F207">
            <v>6</v>
          </cell>
        </row>
        <row r="208">
          <cell r="A208" t="str">
            <v>720292</v>
          </cell>
          <cell r="B208" t="str">
            <v>43471796</v>
          </cell>
          <cell r="C208" t="str">
            <v>ООО "БАЛТИКА ПЛЮС"</v>
          </cell>
          <cell r="D208">
            <v>3</v>
          </cell>
          <cell r="E208">
            <v>2</v>
          </cell>
          <cell r="F208">
            <v>3</v>
          </cell>
          <cell r="G208">
            <v>3</v>
          </cell>
          <cell r="H208">
            <v>2</v>
          </cell>
        </row>
        <row r="209">
          <cell r="A209" t="str">
            <v>720292</v>
          </cell>
          <cell r="B209" t="str">
            <v>39422071</v>
          </cell>
          <cell r="C209" t="str">
            <v>"АРС" АОЗТ</v>
          </cell>
          <cell r="D209">
            <v>2</v>
          </cell>
          <cell r="E209">
            <v>2</v>
          </cell>
          <cell r="F209">
            <v>2</v>
          </cell>
          <cell r="G209">
            <v>2</v>
          </cell>
          <cell r="H209">
            <v>2</v>
          </cell>
        </row>
        <row r="210">
          <cell r="A210" t="str">
            <v>720292</v>
          </cell>
          <cell r="B210" t="str">
            <v>43234984</v>
          </cell>
          <cell r="C210" t="str">
            <v>ООО "АМИ"</v>
          </cell>
          <cell r="D210">
            <v>2</v>
          </cell>
          <cell r="E210">
            <v>2</v>
          </cell>
          <cell r="F210">
            <v>0</v>
          </cell>
          <cell r="G210">
            <v>2</v>
          </cell>
        </row>
        <row r="211">
          <cell r="A211" t="str">
            <v>720292</v>
          </cell>
          <cell r="B211" t="str">
            <v>05799321</v>
          </cell>
          <cell r="C211" t="str">
            <v>АО "БЕЛЭНЕРГОМАШ"</v>
          </cell>
          <cell r="D211">
            <v>0</v>
          </cell>
          <cell r="E211">
            <v>1</v>
          </cell>
          <cell r="F211">
            <v>0</v>
          </cell>
          <cell r="G211">
            <v>1</v>
          </cell>
          <cell r="H211">
            <v>0</v>
          </cell>
          <cell r="I211">
            <v>0</v>
          </cell>
          <cell r="J211">
            <v>1</v>
          </cell>
        </row>
        <row r="212">
          <cell r="A212" t="str">
            <v>720292</v>
          </cell>
          <cell r="B212" t="str">
            <v>17069190</v>
          </cell>
          <cell r="C212" t="str">
            <v>ТОО "АЛЛАД"</v>
          </cell>
          <cell r="D212">
            <v>1</v>
          </cell>
        </row>
        <row r="213">
          <cell r="A213" t="str">
            <v>720293</v>
          </cell>
          <cell r="B213" t="str">
            <v>46930787</v>
          </cell>
          <cell r="C213" t="str">
            <v>ООО "ОМЕГА"</v>
          </cell>
          <cell r="D213">
            <v>1</v>
          </cell>
          <cell r="E213">
            <v>1</v>
          </cell>
          <cell r="F213">
            <v>0</v>
          </cell>
          <cell r="G213">
            <v>0</v>
          </cell>
          <cell r="H213">
            <v>0</v>
          </cell>
          <cell r="I213">
            <v>0</v>
          </cell>
          <cell r="J213">
            <v>0</v>
          </cell>
          <cell r="K213">
            <v>0</v>
          </cell>
          <cell r="L213">
            <v>1</v>
          </cell>
        </row>
        <row r="214">
          <cell r="A214" t="str">
            <v>720299</v>
          </cell>
          <cell r="B214" t="str">
            <v>25082950</v>
          </cell>
          <cell r="C214" t="str">
            <v>ТОО "ИН УРАЛ"</v>
          </cell>
          <cell r="D214">
            <v>127</v>
          </cell>
          <cell r="E214">
            <v>125</v>
          </cell>
          <cell r="F214">
            <v>110</v>
          </cell>
          <cell r="G214">
            <v>122</v>
          </cell>
          <cell r="H214">
            <v>127</v>
          </cell>
          <cell r="I214">
            <v>61</v>
          </cell>
          <cell r="J214">
            <v>56</v>
          </cell>
          <cell r="K214">
            <v>54</v>
          </cell>
          <cell r="L214">
            <v>10</v>
          </cell>
          <cell r="M214">
            <v>54</v>
          </cell>
          <cell r="N214">
            <v>10</v>
          </cell>
        </row>
        <row r="215">
          <cell r="A215" t="str">
            <v>720299</v>
          </cell>
          <cell r="B215" t="str">
            <v>41193436</v>
          </cell>
          <cell r="C215" t="str">
            <v>ООО "ДАНКО БИЗНЕС"</v>
          </cell>
          <cell r="D215">
            <v>126</v>
          </cell>
          <cell r="E215">
            <v>126</v>
          </cell>
          <cell r="F215">
            <v>192</v>
          </cell>
          <cell r="G215">
            <v>62</v>
          </cell>
          <cell r="H215">
            <v>57</v>
          </cell>
          <cell r="I215">
            <v>133</v>
          </cell>
          <cell r="J215">
            <v>57</v>
          </cell>
          <cell r="K215">
            <v>0</v>
          </cell>
          <cell r="L215">
            <v>0</v>
          </cell>
          <cell r="M215">
            <v>0</v>
          </cell>
          <cell r="N215">
            <v>0</v>
          </cell>
          <cell r="O215">
            <v>57</v>
          </cell>
        </row>
        <row r="216">
          <cell r="A216" t="str">
            <v>720299</v>
          </cell>
          <cell r="B216" t="str">
            <v>43092403</v>
          </cell>
          <cell r="C216" t="str">
            <v>ООО "ФЕРРУМ"</v>
          </cell>
          <cell r="D216">
            <v>60</v>
          </cell>
          <cell r="E216">
            <v>60</v>
          </cell>
          <cell r="F216">
            <v>63</v>
          </cell>
          <cell r="G216">
            <v>63</v>
          </cell>
          <cell r="H216">
            <v>126</v>
          </cell>
        </row>
        <row r="217">
          <cell r="A217" t="str">
            <v>720299</v>
          </cell>
          <cell r="B217" t="str">
            <v>00186507</v>
          </cell>
          <cell r="C217" t="str">
            <v>ОАО "ЧЭМК"</v>
          </cell>
          <cell r="D217">
            <v>63</v>
          </cell>
          <cell r="E217">
            <v>65</v>
          </cell>
          <cell r="F217">
            <v>108</v>
          </cell>
          <cell r="G217">
            <v>63</v>
          </cell>
          <cell r="H217">
            <v>65</v>
          </cell>
          <cell r="I217">
            <v>108</v>
          </cell>
          <cell r="J217">
            <v>0</v>
          </cell>
          <cell r="K217">
            <v>63</v>
          </cell>
          <cell r="L217">
            <v>0</v>
          </cell>
          <cell r="M217">
            <v>65</v>
          </cell>
          <cell r="N217">
            <v>0</v>
          </cell>
          <cell r="O217">
            <v>108</v>
          </cell>
        </row>
        <row r="218">
          <cell r="A218" t="str">
            <v>720299</v>
          </cell>
          <cell r="B218" t="str">
            <v>05759020</v>
          </cell>
          <cell r="C218" t="str">
            <v>АО"ФОСФОР"</v>
          </cell>
          <cell r="D218">
            <v>60</v>
          </cell>
          <cell r="E218">
            <v>61</v>
          </cell>
          <cell r="F218">
            <v>58</v>
          </cell>
          <cell r="G218">
            <v>60</v>
          </cell>
          <cell r="H218">
            <v>61</v>
          </cell>
          <cell r="I218">
            <v>58</v>
          </cell>
          <cell r="J218">
            <v>0</v>
          </cell>
          <cell r="K218">
            <v>60</v>
          </cell>
          <cell r="L218">
            <v>61</v>
          </cell>
          <cell r="M218">
            <v>0</v>
          </cell>
          <cell r="N218">
            <v>58</v>
          </cell>
        </row>
        <row r="219">
          <cell r="A219" t="str">
            <v>720299</v>
          </cell>
          <cell r="B219" t="str">
            <v>16778977</v>
          </cell>
          <cell r="C219" t="str">
            <v>ЗАО ТЕХНОМАРКЕТ</v>
          </cell>
          <cell r="D219">
            <v>69</v>
          </cell>
          <cell r="E219">
            <v>69</v>
          </cell>
          <cell r="F219">
            <v>69</v>
          </cell>
          <cell r="G219">
            <v>69</v>
          </cell>
          <cell r="H219">
            <v>0</v>
          </cell>
          <cell r="I219">
            <v>0</v>
          </cell>
          <cell r="J219">
            <v>69</v>
          </cell>
          <cell r="K219">
            <v>0</v>
          </cell>
          <cell r="L219">
            <v>0</v>
          </cell>
          <cell r="M219">
            <v>0</v>
          </cell>
          <cell r="N219">
            <v>69</v>
          </cell>
        </row>
        <row r="220">
          <cell r="A220" t="str">
            <v>720299</v>
          </cell>
          <cell r="B220" t="str">
            <v>25066323</v>
          </cell>
          <cell r="C220" t="str">
            <v>ТОО "УРАЛ-ИНТЕР"</v>
          </cell>
          <cell r="D220">
            <v>53</v>
          </cell>
          <cell r="E220">
            <v>53</v>
          </cell>
          <cell r="F220">
            <v>52</v>
          </cell>
          <cell r="G220">
            <v>52</v>
          </cell>
        </row>
        <row r="221">
          <cell r="A221" t="str">
            <v>720299</v>
          </cell>
          <cell r="B221" t="str">
            <v>08612116</v>
          </cell>
          <cell r="C221" t="str">
            <v>КОМБ "БЕРЕЗКА"</v>
          </cell>
          <cell r="D221">
            <v>90</v>
          </cell>
          <cell r="E221">
            <v>90</v>
          </cell>
          <cell r="F221">
            <v>90</v>
          </cell>
        </row>
        <row r="222">
          <cell r="A222" t="str">
            <v>720299</v>
          </cell>
          <cell r="B222" t="str">
            <v>16540230</v>
          </cell>
          <cell r="C222" t="str">
            <v>ЗАО "АСПРЕМ"</v>
          </cell>
          <cell r="D222">
            <v>70</v>
          </cell>
          <cell r="E222">
            <v>70</v>
          </cell>
          <cell r="F222">
            <v>0</v>
          </cell>
          <cell r="G222">
            <v>0</v>
          </cell>
          <cell r="H222">
            <v>0</v>
          </cell>
          <cell r="I222">
            <v>70</v>
          </cell>
        </row>
        <row r="223">
          <cell r="A223" t="str">
            <v>720299</v>
          </cell>
          <cell r="B223" t="str">
            <v>17208118</v>
          </cell>
          <cell r="C223" t="str">
            <v>ТОО ФИРМА "МАРО"</v>
          </cell>
          <cell r="D223">
            <v>66</v>
          </cell>
          <cell r="E223">
            <v>66</v>
          </cell>
          <cell r="F223">
            <v>0</v>
          </cell>
          <cell r="G223">
            <v>0</v>
          </cell>
          <cell r="H223">
            <v>66</v>
          </cell>
        </row>
        <row r="224">
          <cell r="A224" t="str">
            <v>720299</v>
          </cell>
          <cell r="B224" t="str">
            <v>42484489</v>
          </cell>
          <cell r="C224" t="str">
            <v>ООО"УРАЛ-СОЮЗ"</v>
          </cell>
          <cell r="D224">
            <v>65</v>
          </cell>
          <cell r="E224">
            <v>65</v>
          </cell>
          <cell r="F224">
            <v>0</v>
          </cell>
          <cell r="G224">
            <v>65</v>
          </cell>
        </row>
        <row r="225">
          <cell r="A225" t="str">
            <v>720299</v>
          </cell>
          <cell r="B225" t="str">
            <v>12462473</v>
          </cell>
          <cell r="C225" t="str">
            <v>ОАО "ВАНАДИЙ"</v>
          </cell>
          <cell r="D225">
            <v>63</v>
          </cell>
        </row>
        <row r="226">
          <cell r="A226" t="str">
            <v>720299</v>
          </cell>
          <cell r="B226" t="str">
            <v>25067086</v>
          </cell>
          <cell r="C226" t="str">
            <v>ПОО ПП "КАББИ"</v>
          </cell>
          <cell r="D226">
            <v>52</v>
          </cell>
          <cell r="E226">
            <v>10</v>
          </cell>
          <cell r="F226">
            <v>52</v>
          </cell>
          <cell r="G226">
            <v>10</v>
          </cell>
          <cell r="H226">
            <v>10</v>
          </cell>
        </row>
        <row r="227">
          <cell r="A227" t="str">
            <v>720299</v>
          </cell>
          <cell r="B227" t="str">
            <v>11576631</v>
          </cell>
          <cell r="C227" t="str">
            <v>АОЗТ "А-ТЕХНОИНВЕСТ"</v>
          </cell>
          <cell r="D227">
            <v>11</v>
          </cell>
          <cell r="E227">
            <v>11</v>
          </cell>
          <cell r="F227">
            <v>0</v>
          </cell>
          <cell r="G227">
            <v>11</v>
          </cell>
        </row>
        <row r="228">
          <cell r="A228" t="str">
            <v>720299</v>
          </cell>
          <cell r="B228" t="str">
            <v>34595200</v>
          </cell>
          <cell r="C228" t="str">
            <v>ЗАО "МЕТАЛЛОЛИТЕЙНЫЙ ЗАВОД"</v>
          </cell>
          <cell r="D228">
            <v>4</v>
          </cell>
          <cell r="E228">
            <v>4</v>
          </cell>
          <cell r="F228">
            <v>0</v>
          </cell>
          <cell r="G228">
            <v>0</v>
          </cell>
          <cell r="H228">
            <v>0</v>
          </cell>
          <cell r="I228">
            <v>4</v>
          </cell>
        </row>
        <row r="229">
          <cell r="A229" t="str">
            <v>720299</v>
          </cell>
          <cell r="B229" t="str">
            <v>05757665</v>
          </cell>
          <cell r="C229" t="str">
            <v>АО "НОВОЛИПЕЦКИЙ МЕТКОМБИНАТ"</v>
          </cell>
          <cell r="D229">
            <v>1</v>
          </cell>
          <cell r="E229">
            <v>1</v>
          </cell>
          <cell r="F229">
            <v>1</v>
          </cell>
          <cell r="G229">
            <v>1</v>
          </cell>
          <cell r="H229">
            <v>1</v>
          </cell>
          <cell r="I229">
            <v>1</v>
          </cell>
          <cell r="J229">
            <v>0</v>
          </cell>
          <cell r="K229">
            <v>0</v>
          </cell>
          <cell r="L229">
            <v>0</v>
          </cell>
          <cell r="M229">
            <v>0</v>
          </cell>
          <cell r="N229">
            <v>0</v>
          </cell>
          <cell r="O229">
            <v>1</v>
          </cell>
        </row>
        <row r="230">
          <cell r="A230" t="str">
            <v>720299</v>
          </cell>
          <cell r="B230" t="str">
            <v>10856794</v>
          </cell>
          <cell r="C230" t="str">
            <v>ТОО "ЭРГА"</v>
          </cell>
          <cell r="D230">
            <v>0</v>
          </cell>
          <cell r="E230">
            <v>2</v>
          </cell>
          <cell r="F230">
            <v>0</v>
          </cell>
          <cell r="G230">
            <v>0</v>
          </cell>
          <cell r="H230">
            <v>0</v>
          </cell>
          <cell r="I230">
            <v>0</v>
          </cell>
          <cell r="J230">
            <v>0</v>
          </cell>
          <cell r="K230">
            <v>0</v>
          </cell>
          <cell r="L230">
            <v>0</v>
          </cell>
          <cell r="M230">
            <v>2</v>
          </cell>
        </row>
        <row r="231">
          <cell r="A231" t="str">
            <v>720299</v>
          </cell>
          <cell r="B231" t="str">
            <v>07622118</v>
          </cell>
          <cell r="C231" t="str">
            <v>АО МАШИНОСТРОИТЕЛЬНЫЙ ЗАВОД</v>
          </cell>
          <cell r="D231">
            <v>1</v>
          </cell>
          <cell r="E23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sheetData sheetId="4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орт_99_1"/>
      <sheetName val="Экспорт_99_2"/>
      <sheetName val="Экспорт_99_3"/>
      <sheetName val="Динамика"/>
      <sheetName val="Экспорт_98_1"/>
      <sheetName val="Ф5_97"/>
      <sheetName val="Справочник"/>
      <sheetName val="ВЭ"/>
      <sheetName val="Шифр"/>
      <sheetName val="KFI "/>
      <sheetName val="_Ф3"/>
      <sheetName val="_Ф4"/>
      <sheetName val="_Ф5"/>
      <sheetName val="Ф7_цены"/>
      <sheetName val="Ф8_цены"/>
      <sheetName val="RSA_FS"/>
      <sheetName val="assump"/>
      <sheetName val="ЛОМ_УКР"/>
      <sheetName val="Классификатор"/>
      <sheetName val="анализ кт"/>
      <sheetName val="Прочие"/>
      <sheetName val="KFI_"/>
      <sheetName val="анализ_кт"/>
      <sheetName val="АНАЛИТ"/>
      <sheetName val="KFI_1"/>
      <sheetName val="анализ_кт1"/>
      <sheetName val="KFI_2"/>
      <sheetName val="анализ_кт2"/>
      <sheetName val="KFI_3"/>
      <sheetName val="анализ_кт3"/>
      <sheetName val="KFI_4"/>
      <sheetName val="анализ_кт4"/>
      <sheetName val="KFI_5"/>
      <sheetName val="анализ_кт5"/>
      <sheetName val="Настройки"/>
      <sheetName val="март 2013 "/>
      <sheetName val="март_2013_"/>
      <sheetName val="Справка"/>
      <sheetName val="март_2013_1"/>
    </sheetNames>
    <sheetDataSet>
      <sheetData sheetId="0" refreshError="1">
        <row r="2">
          <cell r="A2" t="str">
            <v>Страна</v>
          </cell>
          <cell r="B2">
            <v>36161</v>
          </cell>
          <cell r="C2">
            <v>36192</v>
          </cell>
          <cell r="D2">
            <v>36220</v>
          </cell>
          <cell r="E2">
            <v>36251</v>
          </cell>
          <cell r="F2">
            <v>36281</v>
          </cell>
        </row>
        <row r="3">
          <cell r="A3" t="str">
            <v>Всего</v>
          </cell>
          <cell r="B3">
            <v>334.76600000000002</v>
          </cell>
          <cell r="C3">
            <v>240.33600000000001</v>
          </cell>
          <cell r="D3">
            <v>256.54000000000002</v>
          </cell>
          <cell r="E3">
            <v>215.31899999999999</v>
          </cell>
          <cell r="F3">
            <v>221.755</v>
          </cell>
        </row>
        <row r="4">
          <cell r="A4" t="str">
            <v>Германия</v>
          </cell>
          <cell r="B4">
            <v>62.171999999999997</v>
          </cell>
          <cell r="C4">
            <v>42.918999999999997</v>
          </cell>
          <cell r="D4">
            <v>67.248000000000005</v>
          </cell>
          <cell r="E4">
            <v>50.676000000000002</v>
          </cell>
          <cell r="F4">
            <v>80.561999999999998</v>
          </cell>
        </row>
        <row r="5">
          <cell r="A5" t="str">
            <v>Дания</v>
          </cell>
          <cell r="B5">
            <v>66.594999999999999</v>
          </cell>
          <cell r="C5">
            <v>48.311999999999998</v>
          </cell>
          <cell r="D5">
            <v>32.893000000000001</v>
          </cell>
          <cell r="E5">
            <v>86.932000000000002</v>
          </cell>
          <cell r="F5">
            <v>69.847999999999999</v>
          </cell>
        </row>
        <row r="6">
          <cell r="A6" t="str">
            <v>США</v>
          </cell>
          <cell r="B6">
            <v>74.620999999999995</v>
          </cell>
          <cell r="C6">
            <v>44.856000000000002</v>
          </cell>
          <cell r="D6">
            <v>49.460999999999999</v>
          </cell>
          <cell r="E6">
            <v>15.954000000000001</v>
          </cell>
          <cell r="F6">
            <v>16.215</v>
          </cell>
        </row>
        <row r="7">
          <cell r="A7" t="str">
            <v>Италия</v>
          </cell>
          <cell r="B7">
            <v>43.597000000000001</v>
          </cell>
          <cell r="C7">
            <v>28.140999999999998</v>
          </cell>
          <cell r="D7">
            <v>34.284999999999997</v>
          </cell>
          <cell r="E7">
            <v>18.375</v>
          </cell>
          <cell r="F7">
            <v>26.007999999999999</v>
          </cell>
        </row>
        <row r="8">
          <cell r="A8" t="str">
            <v>Великобритания</v>
          </cell>
          <cell r="B8">
            <v>36.509</v>
          </cell>
          <cell r="C8">
            <v>32.954999999999998</v>
          </cell>
          <cell r="D8">
            <v>54.177</v>
          </cell>
          <cell r="E8">
            <v>21.260999999999999</v>
          </cell>
          <cell r="F8">
            <v>8.0990000000000002</v>
          </cell>
        </row>
        <row r="9">
          <cell r="A9" t="str">
            <v>Турция</v>
          </cell>
          <cell r="B9">
            <v>30.097999999999999</v>
          </cell>
          <cell r="C9">
            <v>22.047999999999998</v>
          </cell>
          <cell r="D9">
            <v>0</v>
          </cell>
          <cell r="E9">
            <v>5.96</v>
          </cell>
          <cell r="F9">
            <v>0</v>
          </cell>
        </row>
        <row r="10">
          <cell r="A10" t="str">
            <v>Франция</v>
          </cell>
          <cell r="B10">
            <v>3.1560000000000001</v>
          </cell>
          <cell r="C10">
            <v>7.7460000000000004</v>
          </cell>
          <cell r="D10">
            <v>4.069</v>
          </cell>
          <cell r="E10">
            <v>6.0720000000000001</v>
          </cell>
          <cell r="F10">
            <v>3.78</v>
          </cell>
        </row>
        <row r="11">
          <cell r="A11" t="str">
            <v>Бельгия</v>
          </cell>
          <cell r="B11">
            <v>0</v>
          </cell>
          <cell r="C11">
            <v>0</v>
          </cell>
          <cell r="D11">
            <v>0</v>
          </cell>
          <cell r="E11">
            <v>0</v>
          </cell>
          <cell r="F11">
            <v>10.632</v>
          </cell>
        </row>
        <row r="12">
          <cell r="A12" t="str">
            <v>Словакия</v>
          </cell>
          <cell r="B12">
            <v>5.915</v>
          </cell>
          <cell r="C12">
            <v>3.12</v>
          </cell>
          <cell r="D12">
            <v>2.0790000000000002</v>
          </cell>
          <cell r="E12">
            <v>4.0289999999999999</v>
          </cell>
          <cell r="F12">
            <v>2.5350000000000001</v>
          </cell>
        </row>
        <row r="13">
          <cell r="A13" t="str">
            <v>Финляндия</v>
          </cell>
          <cell r="B13">
            <v>3.3780000000000001</v>
          </cell>
          <cell r="C13">
            <v>3.379</v>
          </cell>
          <cell r="D13">
            <v>4.484</v>
          </cell>
          <cell r="E13">
            <v>3.637</v>
          </cell>
          <cell r="F13">
            <v>2.2080000000000002</v>
          </cell>
        </row>
        <row r="14">
          <cell r="A14" t="str">
            <v>Польша</v>
          </cell>
          <cell r="B14">
            <v>4.6529999999999996</v>
          </cell>
          <cell r="C14">
            <v>1.36</v>
          </cell>
          <cell r="D14">
            <v>0.69399999999999995</v>
          </cell>
          <cell r="E14">
            <v>0.84499999999999997</v>
          </cell>
          <cell r="F14">
            <v>0.96</v>
          </cell>
        </row>
        <row r="15">
          <cell r="A15" t="str">
            <v>Украина</v>
          </cell>
          <cell r="B15">
            <v>1.55</v>
          </cell>
          <cell r="C15">
            <v>1.2250000000000001</v>
          </cell>
          <cell r="D15">
            <v>3.9079999999999999</v>
          </cell>
          <cell r="E15">
            <v>0.53800000000000003</v>
          </cell>
          <cell r="F15">
            <v>0.14000000000000001</v>
          </cell>
        </row>
      </sheetData>
      <sheetData sheetId="1" refreshError="1">
        <row r="1">
          <cell r="A1" t="str">
            <v>средняя цена</v>
          </cell>
          <cell r="B1" t="str">
            <v>1</v>
          </cell>
          <cell r="C1" t="str">
            <v>2</v>
          </cell>
          <cell r="D1" t="str">
            <v>3</v>
          </cell>
          <cell r="E1" t="str">
            <v>4</v>
          </cell>
          <cell r="F1" t="str">
            <v>5</v>
          </cell>
        </row>
        <row r="2">
          <cell r="A2" t="str">
            <v>Австрия</v>
          </cell>
          <cell r="B2">
            <v>192</v>
          </cell>
          <cell r="C2">
            <v>192</v>
          </cell>
          <cell r="D2">
            <v>192</v>
          </cell>
        </row>
        <row r="3">
          <cell r="A3" t="str">
            <v>Азербайджан</v>
          </cell>
          <cell r="B3">
            <v>980</v>
          </cell>
          <cell r="C3">
            <v>980</v>
          </cell>
          <cell r="D3">
            <v>0</v>
          </cell>
          <cell r="E3">
            <v>980</v>
          </cell>
        </row>
        <row r="4">
          <cell r="A4" t="str">
            <v>Бельгия</v>
          </cell>
          <cell r="B4">
            <v>72</v>
          </cell>
          <cell r="C4">
            <v>72</v>
          </cell>
          <cell r="D4">
            <v>0</v>
          </cell>
          <cell r="E4">
            <v>0</v>
          </cell>
          <cell r="F4">
            <v>72</v>
          </cell>
        </row>
        <row r="5">
          <cell r="A5" t="str">
            <v>Болгария</v>
          </cell>
          <cell r="B5">
            <v>77</v>
          </cell>
          <cell r="C5">
            <v>77</v>
          </cell>
          <cell r="D5">
            <v>58</v>
          </cell>
        </row>
        <row r="6">
          <cell r="A6" t="str">
            <v>Великобритания</v>
          </cell>
          <cell r="B6">
            <v>47</v>
          </cell>
          <cell r="C6">
            <v>47</v>
          </cell>
          <cell r="D6">
            <v>50</v>
          </cell>
          <cell r="E6">
            <v>51</v>
          </cell>
          <cell r="F6">
            <v>74</v>
          </cell>
        </row>
        <row r="7">
          <cell r="A7" t="str">
            <v>Венгрия</v>
          </cell>
          <cell r="B7">
            <v>78</v>
          </cell>
          <cell r="C7">
            <v>78</v>
          </cell>
          <cell r="D7">
            <v>78</v>
          </cell>
          <cell r="E7">
            <v>78</v>
          </cell>
          <cell r="F7">
            <v>90</v>
          </cell>
        </row>
        <row r="8">
          <cell r="A8" t="str">
            <v>Германия</v>
          </cell>
          <cell r="B8">
            <v>62</v>
          </cell>
          <cell r="C8">
            <v>58</v>
          </cell>
          <cell r="D8">
            <v>54</v>
          </cell>
          <cell r="E8">
            <v>54</v>
          </cell>
          <cell r="F8">
            <v>53</v>
          </cell>
        </row>
        <row r="9">
          <cell r="A9" t="str">
            <v>Дания</v>
          </cell>
          <cell r="B9">
            <v>52</v>
          </cell>
          <cell r="C9">
            <v>56</v>
          </cell>
          <cell r="D9">
            <v>64</v>
          </cell>
          <cell r="E9">
            <v>58</v>
          </cell>
          <cell r="F9">
            <v>64</v>
          </cell>
        </row>
        <row r="10">
          <cell r="A10" t="str">
            <v>Италия</v>
          </cell>
          <cell r="B10">
            <v>64</v>
          </cell>
          <cell r="C10">
            <v>69</v>
          </cell>
          <cell r="D10">
            <v>60</v>
          </cell>
          <cell r="E10">
            <v>69</v>
          </cell>
          <cell r="F10">
            <v>56</v>
          </cell>
        </row>
        <row r="11">
          <cell r="A11" t="str">
            <v>Йемен</v>
          </cell>
          <cell r="B11">
            <v>2740</v>
          </cell>
          <cell r="C11">
            <v>2740</v>
          </cell>
          <cell r="D11">
            <v>2740</v>
          </cell>
        </row>
        <row r="12">
          <cell r="A12" t="str">
            <v>Казахстан</v>
          </cell>
          <cell r="B12">
            <v>106</v>
          </cell>
          <cell r="C12">
            <v>101</v>
          </cell>
          <cell r="D12">
            <v>90</v>
          </cell>
          <cell r="E12">
            <v>397</v>
          </cell>
        </row>
        <row r="13">
          <cell r="A13" t="str">
            <v>Корея респ.</v>
          </cell>
          <cell r="B13">
            <v>47</v>
          </cell>
          <cell r="C13">
            <v>47</v>
          </cell>
        </row>
        <row r="14">
          <cell r="A14" t="str">
            <v>Латвия</v>
          </cell>
          <cell r="B14">
            <v>28</v>
          </cell>
          <cell r="C14">
            <v>28</v>
          </cell>
          <cell r="D14">
            <v>36</v>
          </cell>
          <cell r="E14">
            <v>24</v>
          </cell>
          <cell r="F14">
            <v>25</v>
          </cell>
        </row>
        <row r="15">
          <cell r="A15" t="str">
            <v>Молдова</v>
          </cell>
          <cell r="B15">
            <v>119</v>
          </cell>
          <cell r="C15">
            <v>97</v>
          </cell>
          <cell r="D15">
            <v>119</v>
          </cell>
          <cell r="E15">
            <v>97</v>
          </cell>
        </row>
        <row r="16">
          <cell r="A16" t="str">
            <v>Польша</v>
          </cell>
          <cell r="B16">
            <v>75</v>
          </cell>
          <cell r="C16">
            <v>64</v>
          </cell>
          <cell r="D16">
            <v>80</v>
          </cell>
          <cell r="E16">
            <v>65</v>
          </cell>
          <cell r="F16">
            <v>58</v>
          </cell>
        </row>
        <row r="17">
          <cell r="A17" t="str">
            <v>Словакия</v>
          </cell>
          <cell r="B17">
            <v>85</v>
          </cell>
          <cell r="C17">
            <v>71</v>
          </cell>
          <cell r="D17">
            <v>83</v>
          </cell>
          <cell r="E17">
            <v>86</v>
          </cell>
          <cell r="F17">
            <v>74</v>
          </cell>
        </row>
        <row r="18">
          <cell r="A18" t="str">
            <v>Словения</v>
          </cell>
          <cell r="B18">
            <v>160</v>
          </cell>
          <cell r="C18">
            <v>160</v>
          </cell>
          <cell r="D18">
            <v>160</v>
          </cell>
        </row>
        <row r="19">
          <cell r="A19" t="str">
            <v>Сша</v>
          </cell>
          <cell r="B19">
            <v>84</v>
          </cell>
          <cell r="C19">
            <v>83</v>
          </cell>
          <cell r="D19">
            <v>83</v>
          </cell>
          <cell r="E19">
            <v>80</v>
          </cell>
          <cell r="F19">
            <v>65</v>
          </cell>
        </row>
        <row r="20">
          <cell r="A20" t="str">
            <v>Турция</v>
          </cell>
          <cell r="B20">
            <v>85</v>
          </cell>
          <cell r="C20">
            <v>85</v>
          </cell>
          <cell r="D20">
            <v>75</v>
          </cell>
          <cell r="E20">
            <v>75</v>
          </cell>
        </row>
        <row r="21">
          <cell r="A21" t="str">
            <v>Узбекистан</v>
          </cell>
          <cell r="B21">
            <v>225</v>
          </cell>
        </row>
        <row r="22">
          <cell r="A22" t="str">
            <v>Украина</v>
          </cell>
          <cell r="B22">
            <v>144</v>
          </cell>
          <cell r="C22">
            <v>131</v>
          </cell>
          <cell r="D22">
            <v>85</v>
          </cell>
          <cell r="E22">
            <v>135</v>
          </cell>
          <cell r="F22">
            <v>196</v>
          </cell>
        </row>
        <row r="23">
          <cell r="A23" t="str">
            <v>Финляндия</v>
          </cell>
          <cell r="B23">
            <v>62</v>
          </cell>
          <cell r="C23">
            <v>62</v>
          </cell>
          <cell r="D23">
            <v>61</v>
          </cell>
          <cell r="E23">
            <v>66</v>
          </cell>
          <cell r="F23">
            <v>73</v>
          </cell>
        </row>
        <row r="24">
          <cell r="A24" t="str">
            <v>Франция</v>
          </cell>
          <cell r="B24">
            <v>222</v>
          </cell>
          <cell r="C24">
            <v>78</v>
          </cell>
          <cell r="D24">
            <v>75</v>
          </cell>
          <cell r="E24">
            <v>72</v>
          </cell>
          <cell r="F24">
            <v>72</v>
          </cell>
        </row>
        <row r="25">
          <cell r="A25" t="str">
            <v>Чехия</v>
          </cell>
          <cell r="B25">
            <v>80</v>
          </cell>
          <cell r="C25">
            <v>80</v>
          </cell>
          <cell r="D25">
            <v>85</v>
          </cell>
          <cell r="E25">
            <v>85</v>
          </cell>
          <cell r="F25">
            <v>85</v>
          </cell>
        </row>
        <row r="26">
          <cell r="A26" t="str">
            <v>Швейцария</v>
          </cell>
          <cell r="B26">
            <v>45</v>
          </cell>
        </row>
        <row r="27">
          <cell r="A27" t="str">
            <v>Эстония</v>
          </cell>
          <cell r="B27">
            <v>135</v>
          </cell>
          <cell r="C27">
            <v>79</v>
          </cell>
          <cell r="D27">
            <v>47</v>
          </cell>
          <cell r="E27">
            <v>135</v>
          </cell>
          <cell r="F27">
            <v>135</v>
          </cell>
        </row>
      </sheetData>
      <sheetData sheetId="2" refreshError="1">
        <row r="1">
          <cell r="A1" t="str">
            <v>G021</v>
          </cell>
          <cell r="B1" t="str">
            <v>First_G022</v>
          </cell>
          <cell r="C1" t="str">
            <v>First_G023</v>
          </cell>
          <cell r="D1" t="str">
            <v>1</v>
          </cell>
          <cell r="E1" t="str">
            <v>2</v>
          </cell>
          <cell r="F1" t="str">
            <v>3</v>
          </cell>
          <cell r="G1" t="str">
            <v>4</v>
          </cell>
          <cell r="H1" t="str">
            <v>5</v>
          </cell>
        </row>
        <row r="2">
          <cell r="B2" t="str">
            <v>ПТФ "ТРИО"</v>
          </cell>
          <cell r="C2" t="str">
            <v>Г.ГОРНЯК УЛ.МИРОНОВА 132-1-47</v>
          </cell>
          <cell r="D2">
            <v>2</v>
          </cell>
          <cell r="E2">
            <v>2</v>
          </cell>
          <cell r="F2">
            <v>0</v>
          </cell>
          <cell r="G2">
            <v>2</v>
          </cell>
        </row>
        <row r="3">
          <cell r="A3" t="str">
            <v>00186246</v>
          </cell>
          <cell r="B3" t="str">
            <v>ОАО "НОСТА"</v>
          </cell>
          <cell r="C3" t="str">
            <v>462352 ОРЕНБУРГСКАЯ ОБЛ., Г.НОВОТРОИЦК, УЛ.ЗАВОДСКАЯ, 1</v>
          </cell>
          <cell r="D3">
            <v>675</v>
          </cell>
          <cell r="E3">
            <v>677</v>
          </cell>
          <cell r="F3">
            <v>140</v>
          </cell>
          <cell r="G3">
            <v>140</v>
          </cell>
          <cell r="H3">
            <v>140</v>
          </cell>
        </row>
        <row r="4">
          <cell r="A4" t="str">
            <v>00186269</v>
          </cell>
          <cell r="B4" t="str">
            <v>ОАО "НИЖНЕТАГИЛЬСКИЙ МЕТАЛЛУРГИЧЕСКИЙ КОМБИНАТ"</v>
          </cell>
          <cell r="C4" t="str">
            <v>622025 РОССИЯ Г.НИЖНИЙ ТАГИЛ, УЛ.МЕТАЛЛУРГОВ 1,СВЕРДЛОВСКАЯ ОБЛ.,</v>
          </cell>
          <cell r="D4">
            <v>737</v>
          </cell>
          <cell r="E4">
            <v>737</v>
          </cell>
          <cell r="F4">
            <v>323</v>
          </cell>
          <cell r="G4">
            <v>0</v>
          </cell>
          <cell r="H4">
            <v>0</v>
          </cell>
        </row>
        <row r="5">
          <cell r="A5" t="str">
            <v>00186275</v>
          </cell>
          <cell r="B5" t="str">
            <v>АО КОСОГОРСКИЙ МЕТАЛЛУРГИЧЕСКИЙ З-Д</v>
          </cell>
          <cell r="C5" t="str">
            <v>300903 Г.ТУЛА П.КОСАЯ ГОРА, УЛ.РЕВОЛЮЦИИ,1</v>
          </cell>
          <cell r="D5">
            <v>18596</v>
          </cell>
          <cell r="E5">
            <v>16994</v>
          </cell>
          <cell r="F5">
            <v>18421</v>
          </cell>
          <cell r="G5">
            <v>20530</v>
          </cell>
          <cell r="H5">
            <v>24377</v>
          </cell>
        </row>
        <row r="6">
          <cell r="A6" t="str">
            <v>00186281</v>
          </cell>
          <cell r="B6" t="str">
            <v>ОАО СП АК "ТУЛАЧЕРМЕТ"</v>
          </cell>
          <cell r="C6" t="str">
            <v>300017 Г.ТУЛА НОВОТУЛЬСКАЯ 1</v>
          </cell>
          <cell r="D6">
            <v>186487</v>
          </cell>
          <cell r="E6">
            <v>127392</v>
          </cell>
          <cell r="F6">
            <v>156854</v>
          </cell>
          <cell r="G6">
            <v>145846</v>
          </cell>
          <cell r="H6">
            <v>150635</v>
          </cell>
        </row>
        <row r="7">
          <cell r="A7" t="str">
            <v>00186341</v>
          </cell>
          <cell r="B7" t="str">
            <v>ОАО "ЧУСОВСКОЙ МЕТАЛЛУРГИЧЕСКИЙ ЗАВОД"</v>
          </cell>
          <cell r="C7" t="str">
            <v>618260 г.Чусовой Пермской обл. ул.Трудовая, 13</v>
          </cell>
          <cell r="D7">
            <v>30205</v>
          </cell>
          <cell r="E7">
            <v>25844</v>
          </cell>
          <cell r="F7">
            <v>26459</v>
          </cell>
          <cell r="G7">
            <v>23956</v>
          </cell>
          <cell r="H7">
            <v>28460</v>
          </cell>
        </row>
        <row r="8">
          <cell r="A8" t="str">
            <v>00186453</v>
          </cell>
          <cell r="B8" t="str">
            <v>ОАО "САТКИНСКИЙ МЕТАЛЛУРГИЧЕСКИЙ ЗАВОД"</v>
          </cell>
          <cell r="C8" t="str">
            <v>456910 Г.САТКА ЧЕЛЯБ.ОБЛ. ПЛ.1 МАЯ,1</v>
          </cell>
          <cell r="D8">
            <v>4723</v>
          </cell>
          <cell r="E8">
            <v>1076</v>
          </cell>
          <cell r="F8">
            <v>969</v>
          </cell>
          <cell r="G8">
            <v>279</v>
          </cell>
          <cell r="H8">
            <v>207</v>
          </cell>
        </row>
        <row r="9">
          <cell r="A9" t="str">
            <v>00186631</v>
          </cell>
          <cell r="B9" t="str">
            <v>ОАО "СИНАРСКИЙ ТРУБНЫЙ ЗАВОД"</v>
          </cell>
          <cell r="C9" t="str">
            <v>623401,Г.КАМЕНСК-УРАЛЬСКИЙ, ЗАВОДСКОЙ ПРОЕЗД,1</v>
          </cell>
          <cell r="D9">
            <v>6165</v>
          </cell>
          <cell r="E9">
            <v>6165</v>
          </cell>
          <cell r="F9">
            <v>5836</v>
          </cell>
          <cell r="G9">
            <v>0</v>
          </cell>
          <cell r="H9">
            <v>0</v>
          </cell>
        </row>
        <row r="10">
          <cell r="A10" t="str">
            <v>00187524</v>
          </cell>
          <cell r="B10" t="str">
            <v>РОАО "ВТОРМЕТ"</v>
          </cell>
          <cell r="C10" t="str">
            <v>346730 Г.БАТАЙСК УЛ.КОМАРОВА 204  РОССИЯ 6-65-27</v>
          </cell>
          <cell r="D10">
            <v>1550</v>
          </cell>
          <cell r="E10">
            <v>2000</v>
          </cell>
          <cell r="F10">
            <v>2000</v>
          </cell>
          <cell r="G10">
            <v>3000</v>
          </cell>
          <cell r="H10">
            <v>3000</v>
          </cell>
        </row>
        <row r="11">
          <cell r="A11" t="str">
            <v>00210772</v>
          </cell>
          <cell r="B11" t="str">
            <v>ОАО "ЛЮДИНОВСКИЙ ТЕПЛОВОЗОСТРОИТЕЛЬНЫЙ ЗАВОД"</v>
          </cell>
          <cell r="C11" t="str">
            <v>249400,КАЛУЖСКАЯ ОБЛ.Г.ЛЮДИНОВО УЛ.К.ЛИБКНЕХТА,1</v>
          </cell>
          <cell r="D11">
            <v>69</v>
          </cell>
          <cell r="E11">
            <v>69</v>
          </cell>
          <cell r="F11">
            <v>0</v>
          </cell>
          <cell r="G11">
            <v>0</v>
          </cell>
          <cell r="H11">
            <v>0</v>
          </cell>
        </row>
        <row r="12">
          <cell r="A12" t="str">
            <v>01105379</v>
          </cell>
          <cell r="B12" t="str">
            <v>"ГЛАВНЫЙ МАТЕРИАЛЬНЫЙ СКЛАД ЮУЖД"</v>
          </cell>
          <cell r="C12" t="str">
            <v>454053 РОССИЯ ЧЕЛЯБИНСК УЛ.СТРЕЛКОВАЯ,37</v>
          </cell>
          <cell r="D12">
            <v>65</v>
          </cell>
          <cell r="E12">
            <v>0</v>
          </cell>
          <cell r="F12">
            <v>65</v>
          </cell>
          <cell r="G12">
            <v>0</v>
          </cell>
          <cell r="H12">
            <v>0</v>
          </cell>
        </row>
        <row r="13">
          <cell r="A13" t="str">
            <v>05757665</v>
          </cell>
          <cell r="B13" t="str">
            <v>АО НОВОЛИПЕЦКИЙ МЕТКОМБИНАТ</v>
          </cell>
          <cell r="C13" t="str">
            <v>398040, Г.ЛИПЕЦК, ПЛ.МЕТАЛЛУРГОВ, 2</v>
          </cell>
          <cell r="D13">
            <v>90097</v>
          </cell>
          <cell r="E13">
            <v>56951</v>
          </cell>
          <cell r="F13">
            <v>42008</v>
          </cell>
          <cell r="G13">
            <v>15950</v>
          </cell>
          <cell r="H13">
            <v>13215</v>
          </cell>
        </row>
        <row r="14">
          <cell r="A14" t="str">
            <v>07504152</v>
          </cell>
          <cell r="B14" t="str">
            <v>"АРМАЛИТ" АООТ</v>
          </cell>
          <cell r="C14" t="str">
            <v>198097, С-ПЕТЕРБУРГ, УЛ.ТРЕФОЛЕВА, 2</v>
          </cell>
          <cell r="D14">
            <v>0</v>
          </cell>
          <cell r="E14">
            <v>0</v>
          </cell>
          <cell r="F14">
            <v>0</v>
          </cell>
          <cell r="G14">
            <v>0</v>
          </cell>
          <cell r="H14">
            <v>0</v>
          </cell>
        </row>
        <row r="15">
          <cell r="A15" t="str">
            <v>11113931</v>
          </cell>
          <cell r="B15" t="str">
            <v>ТОО "ПРОГИС, ЛТД"</v>
          </cell>
          <cell r="C15" t="str">
            <v>198095,С-ПЕТЕРБУРГ,УЛ.МАРШАЛА ГОВОРОВА,Д.34</v>
          </cell>
          <cell r="D15">
            <v>69</v>
          </cell>
          <cell r="E15">
            <v>69</v>
          </cell>
          <cell r="F15">
            <v>0</v>
          </cell>
          <cell r="G15">
            <v>0</v>
          </cell>
          <cell r="H15">
            <v>0</v>
          </cell>
        </row>
        <row r="16">
          <cell r="A16" t="str">
            <v>12444146</v>
          </cell>
          <cell r="B16" t="str">
            <v>ЗАО "ЛЕДА"</v>
          </cell>
          <cell r="C16" t="str">
            <v>300017 Г.ТУЛА УЛ.НАБЕРЕЖНАЯ 1</v>
          </cell>
          <cell r="D16">
            <v>1755</v>
          </cell>
          <cell r="E16">
            <v>1755</v>
          </cell>
          <cell r="F16">
            <v>2340</v>
          </cell>
          <cell r="G16">
            <v>1560</v>
          </cell>
          <cell r="H16">
            <v>0</v>
          </cell>
        </row>
        <row r="17">
          <cell r="A17" t="str">
            <v>17878238</v>
          </cell>
          <cell r="B17" t="str">
            <v>ЗАО "ДХЛ ИНТЕРНЕШНЛ"</v>
          </cell>
          <cell r="C17" t="str">
            <v>103473,МОСКВА,3-Й САМОТЕЧНЫЙ ПЕР.,Д.11</v>
          </cell>
          <cell r="D17">
            <v>0</v>
          </cell>
          <cell r="E17">
            <v>0</v>
          </cell>
          <cell r="F17">
            <v>0</v>
          </cell>
          <cell r="G17">
            <v>0</v>
          </cell>
          <cell r="H17">
            <v>0</v>
          </cell>
        </row>
        <row r="18">
          <cell r="A18" t="str">
            <v>17971736</v>
          </cell>
          <cell r="B18" t="str">
            <v>ЗАО "ГАЛЛС"  Г.МОСКВА.1-Й БАЛТИЙСКИЙ  ПЕР.ДОМ 6/21,СТР.2,ОФИС 501.</v>
          </cell>
          <cell r="C18" t="str">
            <v>/С ВЕТКИ ОАО "ТЕПЛОВОЗОСТРОИТЕЛЬНЫЙ   З-Д" Г.ЛЮДИНОВО,КАЛУЖСКАЯ ОБЛ./</v>
          </cell>
          <cell r="D18">
            <v>64</v>
          </cell>
          <cell r="E18">
            <v>71</v>
          </cell>
          <cell r="F18">
            <v>64</v>
          </cell>
          <cell r="G18">
            <v>64</v>
          </cell>
          <cell r="H18">
            <v>71</v>
          </cell>
        </row>
        <row r="19">
          <cell r="A19" t="str">
            <v>20783272</v>
          </cell>
          <cell r="B19" t="str">
            <v>"ОРИЕН" ООО</v>
          </cell>
          <cell r="C19" t="str">
            <v>692900,ПРИМОРСКИЙ КР.,Г.НАХОДКА,        УЛ.ШКОЛЬНАЯ,7</v>
          </cell>
          <cell r="D19">
            <v>1759</v>
          </cell>
          <cell r="E19">
            <v>1759</v>
          </cell>
          <cell r="F19">
            <v>0</v>
          </cell>
          <cell r="G19">
            <v>0</v>
          </cell>
          <cell r="H19">
            <v>0</v>
          </cell>
        </row>
        <row r="20">
          <cell r="A20" t="str">
            <v>23445756</v>
          </cell>
          <cell r="B20" t="str">
            <v>ООО"ИСТРА-АГРОСЕРВИС" 143500 ИСТРА МО</v>
          </cell>
          <cell r="C20" t="str">
            <v>ЧЕХОВСКИЙ ПЕР.5 ПО ПОРУЧЕНИЮ ВЗАО "АСЭН" 109017 МОСКВА КАДАШЕВСКАЯ НАБ.6/1 РОССИ</v>
          </cell>
          <cell r="D20">
            <v>0</v>
          </cell>
          <cell r="E20">
            <v>0</v>
          </cell>
          <cell r="F20">
            <v>0</v>
          </cell>
          <cell r="G20">
            <v>0</v>
          </cell>
          <cell r="H20">
            <v>0</v>
          </cell>
        </row>
        <row r="21">
          <cell r="A21" t="str">
            <v>24713319</v>
          </cell>
          <cell r="B21" t="str">
            <v>ООО ФИРМА "ВАЛГАС"</v>
          </cell>
          <cell r="C21" t="str">
            <v>ТУЛЬСКАЯ ОБЛ ПОС.КОСАЯ ГОРА УЛ.ШМИДТА,3</v>
          </cell>
          <cell r="D21">
            <v>784</v>
          </cell>
          <cell r="E21">
            <v>784</v>
          </cell>
          <cell r="F21">
            <v>321</v>
          </cell>
          <cell r="G21">
            <v>590</v>
          </cell>
          <cell r="H21">
            <v>428</v>
          </cell>
        </row>
        <row r="22">
          <cell r="A22" t="str">
            <v>27102556</v>
          </cell>
          <cell r="B22" t="str">
            <v>АОЗТ "МЕТАЛИНВЕСТ"</v>
          </cell>
          <cell r="C22" t="str">
            <v>109028 Г.МОСКВА,КАЗАРМЕННЫЙ ПЕР.,8, СТР.2</v>
          </cell>
          <cell r="D22">
            <v>2964</v>
          </cell>
          <cell r="E22">
            <v>0</v>
          </cell>
          <cell r="F22">
            <v>2964</v>
          </cell>
          <cell r="G22">
            <v>2964</v>
          </cell>
          <cell r="H22">
            <v>0</v>
          </cell>
        </row>
        <row r="23">
          <cell r="A23" t="str">
            <v>34567296</v>
          </cell>
          <cell r="B23" t="str">
            <v>ЗАО"БАЛКАН-СЕРВИС"</v>
          </cell>
          <cell r="C23" t="str">
            <v>454080 РОССИЯ ЧЕЛЯБИНСК СВЕРДЛОВСКИЙ ПР.40-А</v>
          </cell>
          <cell r="D23">
            <v>65</v>
          </cell>
          <cell r="E23">
            <v>65</v>
          </cell>
          <cell r="F23">
            <v>0</v>
          </cell>
          <cell r="G23">
            <v>0</v>
          </cell>
          <cell r="H23">
            <v>0</v>
          </cell>
        </row>
        <row r="24">
          <cell r="A24" t="str">
            <v>40455265</v>
          </cell>
          <cell r="B24" t="str">
            <v>ЗАО "ЛГМ-ГЕРМЕТИКА"</v>
          </cell>
          <cell r="C24" t="str">
            <v>113184,МОСКВА,УЛ.Б.ТАТАРСКАЯ,Д.13</v>
          </cell>
          <cell r="D24">
            <v>13</v>
          </cell>
          <cell r="E24">
            <v>0</v>
          </cell>
          <cell r="F24">
            <v>13</v>
          </cell>
          <cell r="G24">
            <v>0</v>
          </cell>
          <cell r="H24">
            <v>0</v>
          </cell>
        </row>
        <row r="25">
          <cell r="A25" t="str">
            <v>41743457</v>
          </cell>
          <cell r="B25" t="str">
            <v>ЗАО НПП "УРАЛКОМПРЕССОРМАШ"                                                 2597</v>
          </cell>
          <cell r="C25" t="str">
            <v>620093 ЕКАТЕРИНБУРГ УЛ.ШУВАКИШСКАЯ 2</v>
          </cell>
          <cell r="D25">
            <v>0</v>
          </cell>
          <cell r="E25">
            <v>0</v>
          </cell>
          <cell r="F25">
            <v>0</v>
          </cell>
          <cell r="G25">
            <v>0</v>
          </cell>
          <cell r="H25">
            <v>0</v>
          </cell>
        </row>
        <row r="26">
          <cell r="A26" t="str">
            <v>41906936</v>
          </cell>
          <cell r="B26" t="str">
            <v>ООО "ДАМАР"</v>
          </cell>
          <cell r="C26" t="str">
            <v>308001 Г.БЕЛГОРОД,УЛ.ПУШКИНА,49-А</v>
          </cell>
          <cell r="D26">
            <v>609</v>
          </cell>
          <cell r="E26">
            <v>593</v>
          </cell>
          <cell r="F26">
            <v>593</v>
          </cell>
          <cell r="G26">
            <v>538</v>
          </cell>
          <cell r="H26">
            <v>0</v>
          </cell>
        </row>
        <row r="27">
          <cell r="A27" t="str">
            <v>44657132</v>
          </cell>
          <cell r="B27" t="str">
            <v>ООО "Е.П.Э.К"(ЕКАТЕРИНБУРГСКАЯ ПРОМЫШЛЕННО-ЭКОНОМИЧЕСКАЯ КОРПОРАЦИЯ)        2286</v>
          </cell>
          <cell r="C27" t="str">
            <v>620003 РОССИЯ Г.ЕКАТЕРИНБУРГ УЛ.8 МАРТА 267а-204</v>
          </cell>
          <cell r="D27">
            <v>129</v>
          </cell>
          <cell r="E27">
            <v>0</v>
          </cell>
          <cell r="F27">
            <v>129</v>
          </cell>
          <cell r="G27">
            <v>0</v>
          </cell>
          <cell r="H27">
            <v>0</v>
          </cell>
        </row>
        <row r="28">
          <cell r="A28" t="str">
            <v>44834893</v>
          </cell>
          <cell r="B28" t="str">
            <v>ЗАО"ПРИВОД"</v>
          </cell>
          <cell r="C28" t="str">
            <v>617240 РОССИЯ Г.КУДЫМКАР,ПЕРМСКОЙ ОБЛ. УЛ.50 ЛЕТ ОКТЯБРЯ-30</v>
          </cell>
          <cell r="D28">
            <v>65</v>
          </cell>
          <cell r="E28">
            <v>0</v>
          </cell>
          <cell r="F28">
            <v>65</v>
          </cell>
          <cell r="G28">
            <v>0</v>
          </cell>
          <cell r="H28">
            <v>0</v>
          </cell>
        </row>
        <row r="29">
          <cell r="A29" t="str">
            <v>45060525</v>
          </cell>
          <cell r="B29" t="str">
            <v>ЗАО "НПО ДИАМАШ"</v>
          </cell>
          <cell r="C29" t="str">
            <v>109428, Г.МОСКВА, РЯЗАНСКИЙ ПРОСП., 8А</v>
          </cell>
          <cell r="D29">
            <v>4</v>
          </cell>
          <cell r="E29">
            <v>0</v>
          </cell>
          <cell r="F29">
            <v>4</v>
          </cell>
          <cell r="G29">
            <v>4</v>
          </cell>
          <cell r="H29">
            <v>0</v>
          </cell>
        </row>
        <row r="30">
          <cell r="A30" t="str">
            <v>45096457</v>
          </cell>
          <cell r="B30" t="str">
            <v>ЗАО "ВС-ЭКО"</v>
          </cell>
          <cell r="C30" t="str">
            <v>129272 МОСКВА,ОЛИМПИЙСКИЙ ПР,Д.30,К.ПР,187 ТЕЛ.365-43-69</v>
          </cell>
          <cell r="D30">
            <v>36</v>
          </cell>
          <cell r="E30">
            <v>0</v>
          </cell>
          <cell r="F30">
            <v>36</v>
          </cell>
          <cell r="G30">
            <v>36</v>
          </cell>
          <cell r="H30">
            <v>0</v>
          </cell>
        </row>
        <row r="31">
          <cell r="A31" t="str">
            <v>47968252</v>
          </cell>
          <cell r="B31" t="str">
            <v>ЗАО"КАРАТЪ"</v>
          </cell>
          <cell r="C31" t="str">
            <v>194100, С-ПЕТЕРБУРГ,ПР.Б.САМПСОНИЕВСКИЙ,Д.74</v>
          </cell>
          <cell r="D31">
            <v>15</v>
          </cell>
          <cell r="E31">
            <v>0</v>
          </cell>
          <cell r="F31">
            <v>15</v>
          </cell>
          <cell r="G31">
            <v>0</v>
          </cell>
          <cell r="H31">
            <v>0</v>
          </cell>
        </row>
        <row r="32">
          <cell r="A32" t="str">
            <v>49556884</v>
          </cell>
          <cell r="B32" t="str">
            <v>ООО "ПРОМКОМПЛЕКТ"</v>
          </cell>
          <cell r="C32" t="str">
            <v>622000 РОССИЯ Г.НИЖНИЙ ТАГИЛ, УЛ.ВОСТОЧНОЕ ШОССЕ,23</v>
          </cell>
          <cell r="D32">
            <v>70</v>
          </cell>
          <cell r="E32">
            <v>0</v>
          </cell>
          <cell r="F32">
            <v>70</v>
          </cell>
          <cell r="G32">
            <v>0</v>
          </cell>
          <cell r="H32">
            <v>0</v>
          </cell>
        </row>
        <row r="33">
          <cell r="A33" t="str">
            <v>49901230</v>
          </cell>
          <cell r="B33" t="str">
            <v>ООО "ВТОРИЧНЫЕ МЕТАЛЛЫ 1"</v>
          </cell>
          <cell r="C33" t="str">
            <v>115230 Г.МОСКВА ПР.ЭЛЕКТРОЛИТНЫЙ Д.4</v>
          </cell>
          <cell r="D33">
            <v>57</v>
          </cell>
          <cell r="E33">
            <v>0</v>
          </cell>
          <cell r="F33">
            <v>57</v>
          </cell>
          <cell r="G33">
            <v>0</v>
          </cell>
          <cell r="H33">
            <v>0</v>
          </cell>
        </row>
        <row r="34">
          <cell r="A34" t="str">
            <v>50254094</v>
          </cell>
          <cell r="B34" t="str">
            <v>ОАО ЛМЗ "СВОБОДНЫЙ СОКОЛ"</v>
          </cell>
          <cell r="C34" t="str">
            <v>398007 Г.ЛИПЕЦК, ЗАВОДСКАЯ ПЛ., 1</v>
          </cell>
          <cell r="D34">
            <v>1222</v>
          </cell>
          <cell r="E34">
            <v>1222</v>
          </cell>
          <cell r="F34">
            <v>0</v>
          </cell>
          <cell r="G34">
            <v>0</v>
          </cell>
          <cell r="H34">
            <v>1222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refreshError="1"/>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3"/>
      <sheetName val="_Ф4"/>
      <sheetName val="_Ф5"/>
      <sheetName val="_Ф6"/>
      <sheetName val="Ф7_цены"/>
      <sheetName val="Ф8_цены"/>
      <sheetName val="_Ф2"/>
      <sheetName val="импортеры99"/>
      <sheetName val="импортеры96"/>
      <sheetName val="импортеры97"/>
      <sheetName val="26.27.37.47_Рынки"/>
      <sheetName val="15-16 Базовый 42,4%"/>
      <sheetName val="26_27_37_47_Рынки"/>
      <sheetName val="15-16_Базовый_42,4%"/>
      <sheetName val="26_27_37_47_Рынки1"/>
      <sheetName val="15-16_Базовый_42,4%1"/>
      <sheetName val="26_27_37_47_Рынки2"/>
      <sheetName val="15-16_Базовый_42,4%2"/>
      <sheetName val="26_27_37_47_Рынки3"/>
      <sheetName val="15-16_Базовый_42,4%3"/>
      <sheetName val="26_27_37_47_Рынки4"/>
      <sheetName val="15-16_Базовый_42,4%4"/>
      <sheetName val="26_27_37_47_Рынки5"/>
      <sheetName val="15-16_Базовый_42,4%5"/>
      <sheetName val="Лист1"/>
      <sheetName val="_Т1"/>
      <sheetName val="_Т10"/>
      <sheetName val="_Т2"/>
      <sheetName val="_Т4"/>
      <sheetName val="_Т5"/>
      <sheetName val="_Т6"/>
      <sheetName val="_Т7"/>
      <sheetName val="_Т8"/>
      <sheetName val="_Т9"/>
      <sheetName val="Лист6"/>
      <sheetName val="справочник (2)"/>
      <sheetName val="Справочник"/>
      <sheetName val="Месяцы"/>
      <sheetName val="Списки"/>
    </sheetNames>
    <sheetDataSet>
      <sheetData sheetId="0" refreshError="1"/>
      <sheetData sheetId="1" refreshError="1">
        <row r="1">
          <cell r="A1" t="str">
            <v>Код ТНВЭД</v>
          </cell>
          <cell r="B1" t="str">
            <v>Название</v>
          </cell>
          <cell r="C1" t="str">
            <v>G15</v>
          </cell>
          <cell r="D1" t="str">
            <v>1</v>
          </cell>
          <cell r="E1" t="str">
            <v>2</v>
          </cell>
          <cell r="F1" t="str">
            <v>3</v>
          </cell>
          <cell r="G1" t="str">
            <v>4</v>
          </cell>
        </row>
        <row r="2">
          <cell r="A2" t="str">
            <v>72021</v>
          </cell>
          <cell r="B2" t="str">
            <v>Ферромарганец</v>
          </cell>
          <cell r="C2" t="str">
            <v>ГРУЗИЯ</v>
          </cell>
          <cell r="D2">
            <v>235</v>
          </cell>
          <cell r="E2">
            <v>331</v>
          </cell>
          <cell r="F2">
            <v>884</v>
          </cell>
          <cell r="G2">
            <v>2470</v>
          </cell>
        </row>
        <row r="3">
          <cell r="A3" t="str">
            <v>72021</v>
          </cell>
          <cell r="B3" t="str">
            <v>Ферромарганец</v>
          </cell>
          <cell r="C3" t="str">
            <v>УКРАИНА</v>
          </cell>
          <cell r="D3">
            <v>4247</v>
          </cell>
          <cell r="E3">
            <v>8120</v>
          </cell>
          <cell r="F3">
            <v>7274</v>
          </cell>
          <cell r="G3">
            <v>3928</v>
          </cell>
        </row>
        <row r="4">
          <cell r="A4" t="str">
            <v>72021</v>
          </cell>
          <cell r="B4" t="str">
            <v>Ферромарганец</v>
          </cell>
          <cell r="C4" t="str">
            <v>ЭСТОНИЯ</v>
          </cell>
          <cell r="D4">
            <v>1113</v>
          </cell>
          <cell r="E4">
            <v>1886</v>
          </cell>
          <cell r="F4">
            <v>1113</v>
          </cell>
          <cell r="G4">
            <v>1886</v>
          </cell>
        </row>
        <row r="5">
          <cell r="A5" t="str">
            <v>72022</v>
          </cell>
          <cell r="B5" t="str">
            <v>Ферросилиций</v>
          </cell>
          <cell r="C5" t="str">
            <v>ГЕРМАНИЯ</v>
          </cell>
          <cell r="D5">
            <v>0</v>
          </cell>
          <cell r="E5">
            <v>2</v>
          </cell>
          <cell r="F5">
            <v>2</v>
          </cell>
        </row>
        <row r="6">
          <cell r="A6" t="str">
            <v>72022</v>
          </cell>
          <cell r="B6" t="str">
            <v>Ферросилиций</v>
          </cell>
          <cell r="C6" t="str">
            <v>КИТАЙ</v>
          </cell>
          <cell r="D6">
            <v>40</v>
          </cell>
          <cell r="E6">
            <v>40</v>
          </cell>
          <cell r="F6">
            <v>40</v>
          </cell>
          <cell r="G6">
            <v>9945</v>
          </cell>
        </row>
        <row r="7">
          <cell r="A7" t="str">
            <v>72022</v>
          </cell>
          <cell r="B7" t="str">
            <v>Ферросилиций</v>
          </cell>
          <cell r="C7" t="str">
            <v>НОРВЕГИЯ</v>
          </cell>
          <cell r="D7">
            <v>126</v>
          </cell>
          <cell r="E7">
            <v>126</v>
          </cell>
          <cell r="F7">
            <v>0</v>
          </cell>
          <cell r="G7">
            <v>126</v>
          </cell>
        </row>
        <row r="8">
          <cell r="A8" t="str">
            <v>72022</v>
          </cell>
          <cell r="B8" t="str">
            <v>Ферросилиций</v>
          </cell>
          <cell r="C8" t="str">
            <v>США</v>
          </cell>
          <cell r="D8">
            <v>40</v>
          </cell>
          <cell r="E8">
            <v>40</v>
          </cell>
          <cell r="F8">
            <v>0</v>
          </cell>
          <cell r="G8">
            <v>40</v>
          </cell>
        </row>
        <row r="9">
          <cell r="A9" t="str">
            <v>72022</v>
          </cell>
          <cell r="B9" t="str">
            <v>Ферросилиций</v>
          </cell>
          <cell r="C9" t="str">
            <v>УКРАИНА</v>
          </cell>
          <cell r="D9">
            <v>247</v>
          </cell>
          <cell r="E9">
            <v>138</v>
          </cell>
          <cell r="F9">
            <v>269</v>
          </cell>
          <cell r="G9">
            <v>768</v>
          </cell>
        </row>
        <row r="10">
          <cell r="A10" t="str">
            <v>72022</v>
          </cell>
          <cell r="B10" t="str">
            <v>Ферросилиций</v>
          </cell>
          <cell r="C10" t="str">
            <v>ФИНЛЯНДИЯ</v>
          </cell>
          <cell r="D10">
            <v>1</v>
          </cell>
          <cell r="E10">
            <v>1</v>
          </cell>
          <cell r="F10">
            <v>1</v>
          </cell>
          <cell r="G10">
            <v>37</v>
          </cell>
        </row>
        <row r="11">
          <cell r="A11" t="str">
            <v>72022</v>
          </cell>
          <cell r="B11" t="str">
            <v>Ферросилиций</v>
          </cell>
          <cell r="C11" t="str">
            <v>ЧЕХИЯ</v>
          </cell>
          <cell r="D11">
            <v>65</v>
          </cell>
          <cell r="E11">
            <v>932</v>
          </cell>
          <cell r="F11">
            <v>660</v>
          </cell>
          <cell r="G11">
            <v>866</v>
          </cell>
        </row>
        <row r="12">
          <cell r="A12" t="str">
            <v>72023</v>
          </cell>
          <cell r="B12" t="str">
            <v>Ферросиликомарганец</v>
          </cell>
          <cell r="C12">
            <v>68</v>
          </cell>
          <cell r="D12">
            <v>68</v>
          </cell>
          <cell r="E12">
            <v>0</v>
          </cell>
          <cell r="F12">
            <v>0</v>
          </cell>
          <cell r="G12">
            <v>68</v>
          </cell>
        </row>
        <row r="13">
          <cell r="A13" t="str">
            <v>72023</v>
          </cell>
          <cell r="B13" t="str">
            <v>Ферросиликомарганец</v>
          </cell>
          <cell r="C13" t="str">
            <v>ГРУЗИЯ</v>
          </cell>
          <cell r="D13">
            <v>2675</v>
          </cell>
          <cell r="E13">
            <v>2675</v>
          </cell>
          <cell r="F13">
            <v>2675</v>
          </cell>
          <cell r="G13">
            <v>0</v>
          </cell>
        </row>
        <row r="14">
          <cell r="A14" t="str">
            <v>72023</v>
          </cell>
          <cell r="B14" t="str">
            <v>Ферросиликомарганец</v>
          </cell>
          <cell r="C14" t="str">
            <v>КИТАЙ</v>
          </cell>
          <cell r="D14">
            <v>60</v>
          </cell>
          <cell r="E14">
            <v>60</v>
          </cell>
          <cell r="F14">
            <v>60</v>
          </cell>
          <cell r="G14">
            <v>120</v>
          </cell>
        </row>
        <row r="15">
          <cell r="A15" t="str">
            <v>72023</v>
          </cell>
          <cell r="B15" t="str">
            <v>Ферросиликомарганец</v>
          </cell>
          <cell r="C15" t="str">
            <v>РУМЫНИЯ</v>
          </cell>
          <cell r="D15">
            <v>2646</v>
          </cell>
          <cell r="E15">
            <v>266</v>
          </cell>
          <cell r="F15">
            <v>739</v>
          </cell>
          <cell r="G15">
            <v>129</v>
          </cell>
        </row>
        <row r="16">
          <cell r="A16" t="str">
            <v>72023</v>
          </cell>
          <cell r="B16" t="str">
            <v>Ферросиликомарганец</v>
          </cell>
          <cell r="C16" t="str">
            <v>УКРАИНА</v>
          </cell>
          <cell r="D16">
            <v>6417</v>
          </cell>
          <cell r="E16">
            <v>11902</v>
          </cell>
          <cell r="F16">
            <v>10368</v>
          </cell>
          <cell r="G16">
            <v>11202</v>
          </cell>
        </row>
        <row r="17">
          <cell r="A17" t="str">
            <v>72024</v>
          </cell>
          <cell r="B17" t="str">
            <v>Феррохром</v>
          </cell>
          <cell r="C17">
            <v>2</v>
          </cell>
          <cell r="D17">
            <v>2</v>
          </cell>
          <cell r="E17">
            <v>186</v>
          </cell>
          <cell r="F17" t="str">
            <v>5/1944/1221-18000</v>
          </cell>
        </row>
        <row r="18">
          <cell r="A18" t="str">
            <v>72024</v>
          </cell>
          <cell r="B18" t="str">
            <v>Феррохром</v>
          </cell>
          <cell r="C18" t="str">
            <v>КАЗАХСТАН</v>
          </cell>
          <cell r="D18">
            <v>67</v>
          </cell>
          <cell r="E18">
            <v>64</v>
          </cell>
          <cell r="F18">
            <v>67</v>
          </cell>
          <cell r="G18">
            <v>64</v>
          </cell>
        </row>
        <row r="19">
          <cell r="A19" t="str">
            <v>72024</v>
          </cell>
          <cell r="B19" t="str">
            <v>Феррохром</v>
          </cell>
          <cell r="C19" t="str">
            <v>ЛАТВИЯ</v>
          </cell>
          <cell r="D19">
            <v>69</v>
          </cell>
          <cell r="E19">
            <v>69</v>
          </cell>
          <cell r="F19">
            <v>69</v>
          </cell>
          <cell r="G19">
            <v>130</v>
          </cell>
        </row>
        <row r="20">
          <cell r="A20" t="str">
            <v>72024</v>
          </cell>
          <cell r="B20" t="str">
            <v>Феррохром</v>
          </cell>
          <cell r="C20" t="str">
            <v>США</v>
          </cell>
          <cell r="D20">
            <v>0</v>
          </cell>
          <cell r="E20">
            <v>0</v>
          </cell>
          <cell r="F20">
            <v>63</v>
          </cell>
        </row>
        <row r="21">
          <cell r="A21" t="str">
            <v>72024</v>
          </cell>
          <cell r="B21" t="str">
            <v>Феррохром</v>
          </cell>
          <cell r="C21" t="str">
            <v>УКРАИНА</v>
          </cell>
          <cell r="D21">
            <v>2</v>
          </cell>
          <cell r="E21">
            <v>2</v>
          </cell>
          <cell r="F21">
            <v>57</v>
          </cell>
        </row>
        <row r="22">
          <cell r="A22" t="str">
            <v>72024</v>
          </cell>
          <cell r="B22" t="str">
            <v>Феррохром</v>
          </cell>
          <cell r="C22" t="str">
            <v>ЭСТОНИЯ</v>
          </cell>
          <cell r="D22">
            <v>504</v>
          </cell>
          <cell r="E22">
            <v>65</v>
          </cell>
          <cell r="F22">
            <v>65</v>
          </cell>
          <cell r="G22">
            <v>65</v>
          </cell>
        </row>
        <row r="23">
          <cell r="A23" t="str">
            <v>72027</v>
          </cell>
          <cell r="B23" t="str">
            <v>Ферромолибден</v>
          </cell>
          <cell r="C23" t="str">
            <v>БЕЛЬГИЯ</v>
          </cell>
          <cell r="D23">
            <v>19</v>
          </cell>
          <cell r="E23">
            <v>19</v>
          </cell>
          <cell r="F23">
            <v>0</v>
          </cell>
          <cell r="G23">
            <v>19</v>
          </cell>
        </row>
        <row r="24">
          <cell r="A24" t="str">
            <v>72027</v>
          </cell>
          <cell r="B24" t="str">
            <v>Ферромолибден</v>
          </cell>
          <cell r="C24" t="str">
            <v>ГЕРМАНИЯ</v>
          </cell>
          <cell r="D24">
            <v>40</v>
          </cell>
          <cell r="E24">
            <v>20</v>
          </cell>
          <cell r="F24">
            <v>20</v>
          </cell>
          <cell r="G24">
            <v>59</v>
          </cell>
        </row>
        <row r="25">
          <cell r="A25" t="str">
            <v>72027</v>
          </cell>
          <cell r="B25" t="str">
            <v>Ферромолибден</v>
          </cell>
          <cell r="C25" t="str">
            <v>КИТАЙ</v>
          </cell>
          <cell r="D25">
            <v>80</v>
          </cell>
          <cell r="E25">
            <v>79</v>
          </cell>
          <cell r="F25">
            <v>80</v>
          </cell>
          <cell r="G25">
            <v>79</v>
          </cell>
        </row>
        <row r="26">
          <cell r="A26" t="str">
            <v>72027</v>
          </cell>
          <cell r="B26" t="str">
            <v>Ферромолибден</v>
          </cell>
          <cell r="C26" t="str">
            <v>НИДЕРЛАНДЫ</v>
          </cell>
          <cell r="D26">
            <v>60</v>
          </cell>
          <cell r="E26">
            <v>120</v>
          </cell>
          <cell r="F26">
            <v>60</v>
          </cell>
          <cell r="G26">
            <v>120</v>
          </cell>
        </row>
        <row r="27">
          <cell r="A27" t="str">
            <v>72027</v>
          </cell>
          <cell r="B27" t="str">
            <v>Ферромолибден</v>
          </cell>
          <cell r="C27" t="str">
            <v>УКРАИНА</v>
          </cell>
          <cell r="D27">
            <v>19</v>
          </cell>
          <cell r="E27">
            <v>48</v>
          </cell>
          <cell r="F27">
            <v>21</v>
          </cell>
          <cell r="G27">
            <v>0</v>
          </cell>
        </row>
        <row r="28">
          <cell r="A28" t="str">
            <v>72027</v>
          </cell>
          <cell r="B28" t="str">
            <v>Ферромолибден</v>
          </cell>
          <cell r="C28" t="str">
            <v>ЭСТОНИЯ</v>
          </cell>
          <cell r="D28">
            <v>37</v>
          </cell>
          <cell r="E28">
            <v>37</v>
          </cell>
          <cell r="F28">
            <v>0</v>
          </cell>
          <cell r="G28">
            <v>37</v>
          </cell>
        </row>
        <row r="29">
          <cell r="A29" t="str">
            <v>72028</v>
          </cell>
          <cell r="B29" t="str">
            <v>Ферровольфрам и ферросиликовольфрам</v>
          </cell>
          <cell r="C29" t="str">
            <v>ГЕРМАНИЯ</v>
          </cell>
          <cell r="D29">
            <v>18</v>
          </cell>
          <cell r="E29">
            <v>18</v>
          </cell>
          <cell r="F29">
            <v>0</v>
          </cell>
          <cell r="G29">
            <v>18</v>
          </cell>
        </row>
        <row r="30">
          <cell r="A30" t="str">
            <v>720291</v>
          </cell>
          <cell r="B30" t="str">
            <v>Ферротитан и ферросиликотитан</v>
          </cell>
          <cell r="C30" t="str">
            <v>ВЕЛИКОБРИТАНИЯ</v>
          </cell>
          <cell r="D30">
            <v>79</v>
          </cell>
          <cell r="E30">
            <v>79</v>
          </cell>
          <cell r="F30">
            <v>0</v>
          </cell>
          <cell r="G30">
            <v>79</v>
          </cell>
        </row>
        <row r="31">
          <cell r="A31" t="str">
            <v>720291</v>
          </cell>
          <cell r="B31" t="str">
            <v>Ферротитан и ферросиликотитан</v>
          </cell>
          <cell r="C31" t="str">
            <v>ГЕРМАНИЯ</v>
          </cell>
          <cell r="D31">
            <v>14</v>
          </cell>
          <cell r="E31">
            <v>14</v>
          </cell>
          <cell r="F31">
            <v>60</v>
          </cell>
        </row>
        <row r="32">
          <cell r="A32" t="str">
            <v>720291</v>
          </cell>
          <cell r="B32" t="str">
            <v>Ферротитан и ферросиликотитан</v>
          </cell>
          <cell r="C32" t="str">
            <v>НИДЕРЛАНДЫ</v>
          </cell>
          <cell r="D32">
            <v>12</v>
          </cell>
          <cell r="E32">
            <v>12</v>
          </cell>
          <cell r="F32">
            <v>8631</v>
          </cell>
          <cell r="G32">
            <v>8220</v>
          </cell>
        </row>
        <row r="33">
          <cell r="A33" t="str">
            <v>720292</v>
          </cell>
          <cell r="B33" t="str">
            <v>Феррованадий</v>
          </cell>
          <cell r="C33" t="str">
            <v>ГЕРМАНИЯ</v>
          </cell>
          <cell r="D33">
            <v>19</v>
          </cell>
          <cell r="E33">
            <v>19</v>
          </cell>
          <cell r="F33">
            <v>19</v>
          </cell>
          <cell r="G33">
            <v>3630</v>
          </cell>
        </row>
        <row r="34">
          <cell r="A34" t="str">
            <v>720292</v>
          </cell>
          <cell r="B34" t="str">
            <v>Феррованадий</v>
          </cell>
          <cell r="C34" t="str">
            <v>КИТАЙ</v>
          </cell>
          <cell r="D34">
            <v>51</v>
          </cell>
          <cell r="E34">
            <v>69</v>
          </cell>
          <cell r="F34">
            <v>69</v>
          </cell>
          <cell r="G34">
            <v>68</v>
          </cell>
        </row>
        <row r="35">
          <cell r="A35" t="str">
            <v>720292</v>
          </cell>
          <cell r="B35" t="str">
            <v>Феррованадий</v>
          </cell>
          <cell r="C35" t="str">
            <v>НИДЕРЛАНДЫ</v>
          </cell>
          <cell r="D35">
            <v>1</v>
          </cell>
          <cell r="E35">
            <v>7</v>
          </cell>
          <cell r="F35">
            <v>5</v>
          </cell>
          <cell r="G35">
            <v>0</v>
          </cell>
        </row>
        <row r="36">
          <cell r="A36" t="str">
            <v>720292</v>
          </cell>
          <cell r="B36" t="str">
            <v>Феррованадий</v>
          </cell>
          <cell r="C36" t="str">
            <v>ЭСТОНИЯ</v>
          </cell>
          <cell r="D36">
            <v>20</v>
          </cell>
          <cell r="E36">
            <v>20</v>
          </cell>
          <cell r="F36">
            <v>20</v>
          </cell>
        </row>
        <row r="37">
          <cell r="A37" t="str">
            <v>720293</v>
          </cell>
          <cell r="B37" t="str">
            <v>Феррониобий</v>
          </cell>
          <cell r="C37" t="str">
            <v>НИДЕРЛАНДЫ</v>
          </cell>
          <cell r="D37">
            <v>19</v>
          </cell>
          <cell r="E37">
            <v>12</v>
          </cell>
          <cell r="F37">
            <v>19</v>
          </cell>
          <cell r="G37">
            <v>12</v>
          </cell>
        </row>
        <row r="38">
          <cell r="A38" t="str">
            <v>720299</v>
          </cell>
          <cell r="B38" t="str">
            <v>Прочие</v>
          </cell>
          <cell r="C38" t="str">
            <v>ВЕНГРИЯ</v>
          </cell>
          <cell r="D38">
            <v>0</v>
          </cell>
          <cell r="E38">
            <v>0</v>
          </cell>
          <cell r="F38">
            <v>0</v>
          </cell>
          <cell r="G38">
            <v>0</v>
          </cell>
        </row>
        <row r="39">
          <cell r="A39" t="str">
            <v>720299</v>
          </cell>
          <cell r="B39" t="str">
            <v>Прочие</v>
          </cell>
          <cell r="C39" t="str">
            <v>ГЕРМАНИЯ</v>
          </cell>
          <cell r="D39">
            <v>8</v>
          </cell>
          <cell r="E39">
            <v>8</v>
          </cell>
          <cell r="F39">
            <v>20</v>
          </cell>
          <cell r="G39">
            <v>9</v>
          </cell>
        </row>
        <row r="40">
          <cell r="A40" t="str">
            <v>720299</v>
          </cell>
          <cell r="B40" t="str">
            <v>Прочие</v>
          </cell>
          <cell r="C40" t="str">
            <v>США</v>
          </cell>
          <cell r="D40">
            <v>0</v>
          </cell>
          <cell r="E40">
            <v>0</v>
          </cell>
          <cell r="F40">
            <v>0</v>
          </cell>
          <cell r="G40">
            <v>17</v>
          </cell>
        </row>
        <row r="41">
          <cell r="A41" t="str">
            <v>720299</v>
          </cell>
          <cell r="B41" t="str">
            <v>Прочие</v>
          </cell>
          <cell r="C41" t="str">
            <v>ФИНЛЯНДИЯ</v>
          </cell>
          <cell r="D41">
            <v>7</v>
          </cell>
          <cell r="E41">
            <v>7</v>
          </cell>
          <cell r="F41">
            <v>7</v>
          </cell>
          <cell r="G41">
            <v>15</v>
          </cell>
        </row>
      </sheetData>
      <sheetData sheetId="2" refreshError="1">
        <row r="1">
          <cell r="A1" t="str">
            <v>Код ТНВЭД</v>
          </cell>
          <cell r="B1" t="str">
            <v>Название</v>
          </cell>
          <cell r="C1" t="str">
            <v>G021</v>
          </cell>
          <cell r="D1" t="str">
            <v>First_G022</v>
          </cell>
          <cell r="E1" t="str">
            <v>1</v>
          </cell>
          <cell r="F1" t="str">
            <v>2</v>
          </cell>
          <cell r="G1" t="str">
            <v>3</v>
          </cell>
          <cell r="H1" t="str">
            <v>4</v>
          </cell>
        </row>
        <row r="2">
          <cell r="A2" t="str">
            <v>72021</v>
          </cell>
          <cell r="B2" t="str">
            <v>Ферромарганец</v>
          </cell>
          <cell r="C2" t="str">
            <v>00186275</v>
          </cell>
          <cell r="D2" t="str">
            <v>АО КОСОГОРСКИЙ МЕТАЛЛУРГИЧЕСКИЙ З-Д В СЧЕТ ДОГ.064А/1-П ОТ 30.06.98</v>
          </cell>
          <cell r="E2">
            <v>500</v>
          </cell>
          <cell r="F2">
            <v>500</v>
          </cell>
          <cell r="G2">
            <v>500</v>
          </cell>
        </row>
        <row r="3">
          <cell r="A3" t="str">
            <v>72021</v>
          </cell>
          <cell r="B3" t="str">
            <v>Ферромарганец</v>
          </cell>
          <cell r="C3" t="str">
            <v>00210772</v>
          </cell>
          <cell r="D3" t="str">
            <v>ОАО "ЛЮДИНОВСКИЙ ТЕПЛОВОЗОСТРОИТЕЛЬНЫЙ ЗАВОД"</v>
          </cell>
          <cell r="E3">
            <v>134</v>
          </cell>
          <cell r="F3">
            <v>134</v>
          </cell>
          <cell r="G3">
            <v>134</v>
          </cell>
        </row>
        <row r="4">
          <cell r="A4" t="str">
            <v>72021</v>
          </cell>
          <cell r="B4" t="str">
            <v>Ферромарганец</v>
          </cell>
          <cell r="C4" t="str">
            <v>39423946</v>
          </cell>
          <cell r="D4" t="str">
            <v>ЗАО САРДЕР</v>
          </cell>
          <cell r="E4">
            <v>0</v>
          </cell>
          <cell r="F4">
            <v>0</v>
          </cell>
          <cell r="G4">
            <v>0</v>
          </cell>
          <cell r="H4">
            <v>0</v>
          </cell>
        </row>
        <row r="5">
          <cell r="A5" t="str">
            <v>72022</v>
          </cell>
          <cell r="B5" t="str">
            <v>Ферросилиций</v>
          </cell>
          <cell r="C5" t="str">
            <v>00162168</v>
          </cell>
          <cell r="D5" t="str">
            <v>АО ЩЕКИНСКОЕ ПОГРУЗОЧНО-ТРАНСПОРТ НОЕ УПРАВЛЕНИЕ</v>
          </cell>
          <cell r="E5">
            <v>63</v>
          </cell>
          <cell r="F5">
            <v>63</v>
          </cell>
        </row>
        <row r="6">
          <cell r="A6" t="str">
            <v>72022</v>
          </cell>
          <cell r="B6" t="str">
            <v>Ферросилиций</v>
          </cell>
          <cell r="C6" t="str">
            <v>00186476</v>
          </cell>
          <cell r="D6" t="str">
            <v xml:space="preserve">  АО"КУЗНЕЦКИЕ ФЕРРОСПЛАВЫ"</v>
          </cell>
          <cell r="E6">
            <v>7998</v>
          </cell>
          <cell r="F6">
            <v>8905</v>
          </cell>
          <cell r="G6">
            <v>9945</v>
          </cell>
          <cell r="H6">
            <v>11107</v>
          </cell>
        </row>
        <row r="7">
          <cell r="A7" t="str">
            <v>72022</v>
          </cell>
          <cell r="B7" t="str">
            <v>Ферросилиций</v>
          </cell>
          <cell r="C7" t="str">
            <v>00186507</v>
          </cell>
          <cell r="D7" t="str">
            <v>ОАО "ЧЭМК"</v>
          </cell>
          <cell r="E7">
            <v>3337</v>
          </cell>
          <cell r="F7">
            <v>3876</v>
          </cell>
          <cell r="G7">
            <v>5709</v>
          </cell>
          <cell r="H7">
            <v>5775</v>
          </cell>
        </row>
        <row r="8">
          <cell r="A8" t="str">
            <v>72022</v>
          </cell>
          <cell r="B8" t="str">
            <v>Ферросилиций</v>
          </cell>
          <cell r="C8" t="str">
            <v>01105327</v>
          </cell>
          <cell r="D8" t="str">
            <v>ГЛАВНЫЙ МАТЕРИАЛЬНЫЙ СКЛАД ДП МТС СВЕРДЛОВСКОЙ Ж/Д</v>
          </cell>
          <cell r="E8">
            <v>58</v>
          </cell>
          <cell r="F8">
            <v>58</v>
          </cell>
          <cell r="G8">
            <v>58</v>
          </cell>
        </row>
        <row r="9">
          <cell r="A9" t="str">
            <v>72022</v>
          </cell>
          <cell r="B9" t="str">
            <v>Ферросилиций</v>
          </cell>
          <cell r="C9" t="str">
            <v>01872446</v>
          </cell>
          <cell r="D9" t="str">
            <v>АО "ЧЕЛЯБМЕТАЛЛОПТТОРГ"</v>
          </cell>
          <cell r="E9">
            <v>130</v>
          </cell>
          <cell r="F9">
            <v>130</v>
          </cell>
          <cell r="G9">
            <v>0</v>
          </cell>
          <cell r="H9">
            <v>130</v>
          </cell>
        </row>
        <row r="10">
          <cell r="A10" t="str">
            <v>72022</v>
          </cell>
          <cell r="B10" t="str">
            <v>Ферросилиций</v>
          </cell>
          <cell r="C10" t="str">
            <v>01872481</v>
          </cell>
          <cell r="D10" t="str">
            <v>АООТ"ФИРМА ЧЕЛЯБТЕХОПТТОРГ" *7451007428</v>
          </cell>
          <cell r="E10">
            <v>37</v>
          </cell>
          <cell r="F10">
            <v>219</v>
          </cell>
          <cell r="G10">
            <v>37</v>
          </cell>
          <cell r="H10">
            <v>219</v>
          </cell>
        </row>
        <row r="11">
          <cell r="A11" t="str">
            <v>72022</v>
          </cell>
          <cell r="B11" t="str">
            <v>Ферросилиций</v>
          </cell>
          <cell r="C11" t="str">
            <v>05785247</v>
          </cell>
          <cell r="D11" t="str">
            <v>ОАО"БРАТСКИЙ АЛЮМИНИЕВЫЙ ЗАВОД"</v>
          </cell>
          <cell r="E11">
            <v>932</v>
          </cell>
          <cell r="F11">
            <v>660</v>
          </cell>
          <cell r="G11">
            <v>866</v>
          </cell>
          <cell r="H11">
            <v>595</v>
          </cell>
        </row>
        <row r="12">
          <cell r="A12" t="str">
            <v>72022</v>
          </cell>
          <cell r="B12" t="str">
            <v>Ферросилиций</v>
          </cell>
          <cell r="C12" t="str">
            <v>12462473</v>
          </cell>
          <cell r="D12" t="str">
            <v>ОАО "ВАНАДИЙ-ТУЛАЧЕРМЕТ"</v>
          </cell>
          <cell r="E12">
            <v>54</v>
          </cell>
          <cell r="F12">
            <v>54</v>
          </cell>
          <cell r="G12">
            <v>54</v>
          </cell>
        </row>
        <row r="13">
          <cell r="A13" t="str">
            <v>72022</v>
          </cell>
          <cell r="B13" t="str">
            <v>Ферросилиций</v>
          </cell>
          <cell r="C13" t="str">
            <v>20538782</v>
          </cell>
          <cell r="D13" t="str">
            <v>ЗАО "ИНТЕРЭНЕРГОСЕРВИС"</v>
          </cell>
          <cell r="E13">
            <v>0</v>
          </cell>
          <cell r="F13">
            <v>0</v>
          </cell>
          <cell r="G13">
            <v>0</v>
          </cell>
          <cell r="H13">
            <v>0</v>
          </cell>
        </row>
        <row r="14">
          <cell r="A14" t="str">
            <v>72022</v>
          </cell>
          <cell r="B14" t="str">
            <v>Ферросилиций</v>
          </cell>
          <cell r="C14" t="str">
            <v>25006676</v>
          </cell>
          <cell r="D14" t="str">
            <v>АОЗТ "ЭКСФЕР"</v>
          </cell>
          <cell r="E14">
            <v>400</v>
          </cell>
          <cell r="F14">
            <v>400</v>
          </cell>
          <cell r="G14">
            <v>0</v>
          </cell>
          <cell r="H14">
            <v>400</v>
          </cell>
        </row>
        <row r="15">
          <cell r="A15" t="str">
            <v>72022</v>
          </cell>
          <cell r="B15" t="str">
            <v>Ферросилиций</v>
          </cell>
          <cell r="C15" t="str">
            <v>26037673</v>
          </cell>
          <cell r="D15" t="str">
            <v>АООТ "ПСКОВТЕХКОМПЛЕКТ"</v>
          </cell>
          <cell r="E15">
            <v>129</v>
          </cell>
          <cell r="F15">
            <v>129</v>
          </cell>
          <cell r="G15">
            <v>129</v>
          </cell>
        </row>
        <row r="16">
          <cell r="A16" t="str">
            <v>72022</v>
          </cell>
          <cell r="B16" t="str">
            <v>Ферросилиций</v>
          </cell>
          <cell r="C16" t="str">
            <v>34544438</v>
          </cell>
          <cell r="D16" t="str">
            <v>ООО"Уралстрэл"</v>
          </cell>
          <cell r="E16">
            <v>69</v>
          </cell>
          <cell r="F16">
            <v>69</v>
          </cell>
          <cell r="G16">
            <v>0</v>
          </cell>
          <cell r="H16">
            <v>69</v>
          </cell>
        </row>
        <row r="17">
          <cell r="A17" t="str">
            <v>72022</v>
          </cell>
          <cell r="B17" t="str">
            <v>Ферросилиций</v>
          </cell>
          <cell r="C17" t="str">
            <v>35208910</v>
          </cell>
          <cell r="D17" t="str">
            <v>ЗАО "ТОРГОВЫЙ ДОМ "ПЕРМГРЭСИМЭКС"</v>
          </cell>
          <cell r="E17">
            <v>186</v>
          </cell>
          <cell r="F17" t="str">
            <v>5/1944/1221-18000</v>
          </cell>
        </row>
        <row r="18">
          <cell r="A18" t="str">
            <v>72022</v>
          </cell>
          <cell r="B18" t="str">
            <v>Ферросилиций</v>
          </cell>
          <cell r="C18" t="str">
            <v>43081799</v>
          </cell>
          <cell r="D18" t="str">
            <v>ООО"ФЕРАЛ"</v>
          </cell>
          <cell r="E18">
            <v>68</v>
          </cell>
          <cell r="F18">
            <v>68</v>
          </cell>
          <cell r="G18">
            <v>68</v>
          </cell>
        </row>
        <row r="19">
          <cell r="A19" t="str">
            <v>72022</v>
          </cell>
          <cell r="B19" t="str">
            <v>Ферросилиций</v>
          </cell>
          <cell r="C19" t="str">
            <v>45193628</v>
          </cell>
          <cell r="D19" t="str">
            <v>ООО "ТОРГОВЫЙ ДОМ "АЛГОН"</v>
          </cell>
          <cell r="E19">
            <v>63</v>
          </cell>
          <cell r="F19">
            <v>63</v>
          </cell>
          <cell r="G19">
            <v>130</v>
          </cell>
          <cell r="H19">
            <v>68</v>
          </cell>
        </row>
        <row r="20">
          <cell r="A20" t="str">
            <v>72022</v>
          </cell>
          <cell r="B20" t="str">
            <v>Ферросилиций</v>
          </cell>
          <cell r="C20" t="str">
            <v>45626820</v>
          </cell>
          <cell r="D20" t="str">
            <v>" КОНУС"</v>
          </cell>
          <cell r="E20">
            <v>63</v>
          </cell>
          <cell r="F20">
            <v>63</v>
          </cell>
        </row>
        <row r="21">
          <cell r="A21" t="str">
            <v>72022</v>
          </cell>
          <cell r="B21" t="str">
            <v>Ферросилиций</v>
          </cell>
          <cell r="C21" t="str">
            <v>45652757</v>
          </cell>
          <cell r="D21" t="str">
            <v>ЗАО "СТАЛЬОПТОРГ"</v>
          </cell>
          <cell r="E21">
            <v>134</v>
          </cell>
          <cell r="F21">
            <v>57</v>
          </cell>
        </row>
        <row r="22">
          <cell r="A22" t="str">
            <v>72022</v>
          </cell>
          <cell r="B22" t="str">
            <v>Ферросилиций</v>
          </cell>
          <cell r="C22" t="str">
            <v>47216339</v>
          </cell>
          <cell r="D22" t="str">
            <v>ООО "СИБИРСКАЯ ЭНЕРГЕТИЧЕСКАЯ КОМПАНИЯ"</v>
          </cell>
          <cell r="E22">
            <v>163</v>
          </cell>
          <cell r="F22">
            <v>163</v>
          </cell>
          <cell r="G22">
            <v>63</v>
          </cell>
          <cell r="H22">
            <v>263</v>
          </cell>
        </row>
        <row r="23">
          <cell r="A23" t="str">
            <v>72022</v>
          </cell>
          <cell r="B23" t="str">
            <v>Ферросилиций</v>
          </cell>
          <cell r="C23" t="str">
            <v>47314332</v>
          </cell>
          <cell r="D23" t="str">
            <v>ЗАО ФИРМА"ТРАНСМЕТ"</v>
          </cell>
          <cell r="E23">
            <v>67</v>
          </cell>
          <cell r="F23">
            <v>0</v>
          </cell>
          <cell r="G23">
            <v>19</v>
          </cell>
        </row>
        <row r="24">
          <cell r="A24" t="str">
            <v>72022</v>
          </cell>
          <cell r="B24" t="str">
            <v>Ферросилиций</v>
          </cell>
          <cell r="C24" t="str">
            <v>47994195</v>
          </cell>
          <cell r="D24" t="str">
            <v>"БАРК" ООО</v>
          </cell>
          <cell r="E24">
            <v>89</v>
          </cell>
          <cell r="F24">
            <v>89</v>
          </cell>
          <cell r="G24">
            <v>59</v>
          </cell>
        </row>
        <row r="25">
          <cell r="A25" t="str">
            <v>72022</v>
          </cell>
          <cell r="B25" t="str">
            <v>Ферросилиций</v>
          </cell>
          <cell r="C25" t="str">
            <v>49000810</v>
          </cell>
          <cell r="D25" t="str">
            <v>ООО"МЕТСТАР"</v>
          </cell>
          <cell r="E25">
            <v>8</v>
          </cell>
          <cell r="F25">
            <v>8</v>
          </cell>
          <cell r="G25">
            <v>0</v>
          </cell>
          <cell r="H25">
            <v>8</v>
          </cell>
        </row>
        <row r="26">
          <cell r="A26" t="str">
            <v>72022</v>
          </cell>
          <cell r="B26" t="str">
            <v>Ферросилиций</v>
          </cell>
          <cell r="C26" t="str">
            <v>49031785</v>
          </cell>
          <cell r="D26" t="str">
            <v>ЗАО "ПСКОВМАШ - М"</v>
          </cell>
          <cell r="E26">
            <v>15</v>
          </cell>
          <cell r="F26">
            <v>15</v>
          </cell>
          <cell r="G26">
            <v>15</v>
          </cell>
        </row>
        <row r="27">
          <cell r="A27" t="str">
            <v>72022</v>
          </cell>
          <cell r="B27" t="str">
            <v>Ферросилиций</v>
          </cell>
          <cell r="C27" t="str">
            <v>49973323</v>
          </cell>
          <cell r="D27" t="str">
            <v>ООО "КОНТРАКТ"</v>
          </cell>
          <cell r="E27">
            <v>203</v>
          </cell>
          <cell r="F27">
            <v>203</v>
          </cell>
          <cell r="G27">
            <v>0</v>
          </cell>
          <cell r="H27">
            <v>203</v>
          </cell>
        </row>
        <row r="28">
          <cell r="A28" t="str">
            <v>72023</v>
          </cell>
          <cell r="B28" t="str">
            <v>Ферросиликомарганец</v>
          </cell>
          <cell r="C28" t="str">
            <v>00186499</v>
          </cell>
          <cell r="D28" t="str">
            <v>ОАО  "СЕРОВСКИЙ ЗАВОД ФЕРРОСПЛАВОВ"</v>
          </cell>
          <cell r="E28">
            <v>272</v>
          </cell>
          <cell r="F28">
            <v>275</v>
          </cell>
          <cell r="G28">
            <v>275</v>
          </cell>
          <cell r="H28">
            <v>335</v>
          </cell>
        </row>
        <row r="29">
          <cell r="A29" t="str">
            <v>72023</v>
          </cell>
          <cell r="B29" t="str">
            <v>Ферросиликомарганец</v>
          </cell>
          <cell r="C29" t="str">
            <v>00186507</v>
          </cell>
          <cell r="D29" t="str">
            <v>ОАО "ЧЭМК"</v>
          </cell>
          <cell r="E29">
            <v>260</v>
          </cell>
          <cell r="F29">
            <v>260</v>
          </cell>
          <cell r="G29">
            <v>342</v>
          </cell>
        </row>
        <row r="30">
          <cell r="A30" t="str">
            <v>72024</v>
          </cell>
          <cell r="B30" t="str">
            <v>Феррохром</v>
          </cell>
          <cell r="C30" t="str">
            <v>00108128</v>
          </cell>
          <cell r="D30" t="str">
            <v>ОАО "КАМСКАЯ ГЭС"</v>
          </cell>
          <cell r="E30">
            <v>52</v>
          </cell>
          <cell r="F30">
            <v>52</v>
          </cell>
          <cell r="G30">
            <v>79</v>
          </cell>
        </row>
        <row r="31">
          <cell r="A31" t="str">
            <v>72024</v>
          </cell>
          <cell r="B31" t="str">
            <v>Феррохром</v>
          </cell>
          <cell r="C31" t="str">
            <v>00186482</v>
          </cell>
          <cell r="D31" t="str">
            <v>ОАО "КЛЮЧЕВСКИЙ ЗАВОД ФЕРРОСПЛАВОВ"</v>
          </cell>
          <cell r="E31">
            <v>60</v>
          </cell>
          <cell r="F31">
            <v>60</v>
          </cell>
        </row>
        <row r="32">
          <cell r="A32" t="str">
            <v>72024</v>
          </cell>
          <cell r="B32" t="str">
            <v>Феррохром</v>
          </cell>
          <cell r="C32" t="str">
            <v>00186499</v>
          </cell>
          <cell r="D32" t="str">
            <v>АООТ"СЕРОВСКИЙ ЗАВОД ФЕРРОСПЛАВОВ"</v>
          </cell>
          <cell r="E32">
            <v>6102</v>
          </cell>
          <cell r="F32">
            <v>8631</v>
          </cell>
          <cell r="G32">
            <v>8220</v>
          </cell>
          <cell r="H32">
            <v>6738</v>
          </cell>
        </row>
        <row r="33">
          <cell r="A33" t="str">
            <v>72024</v>
          </cell>
          <cell r="B33" t="str">
            <v>Феррохром</v>
          </cell>
          <cell r="C33" t="str">
            <v>00186507</v>
          </cell>
          <cell r="D33" t="str">
            <v>ОАО "ЧЭМК"</v>
          </cell>
          <cell r="E33">
            <v>1271</v>
          </cell>
          <cell r="F33">
            <v>1986</v>
          </cell>
          <cell r="G33">
            <v>3630</v>
          </cell>
          <cell r="H33">
            <v>6326</v>
          </cell>
        </row>
        <row r="34">
          <cell r="A34" t="str">
            <v>72024</v>
          </cell>
          <cell r="B34" t="str">
            <v>Феррохром</v>
          </cell>
          <cell r="C34" t="str">
            <v>01410533</v>
          </cell>
          <cell r="D34" t="str">
            <v>АООТ "МОНТАЖРЕСУРСЫ"</v>
          </cell>
          <cell r="E34">
            <v>69</v>
          </cell>
          <cell r="F34">
            <v>69</v>
          </cell>
          <cell r="G34">
            <v>68</v>
          </cell>
        </row>
        <row r="35">
          <cell r="A35" t="str">
            <v>72024</v>
          </cell>
          <cell r="B35" t="str">
            <v>Феррохром</v>
          </cell>
          <cell r="C35" t="str">
            <v>11152144</v>
          </cell>
          <cell r="D35" t="str">
            <v>ООО "СЕТОС-СЕРВИС"</v>
          </cell>
          <cell r="E35">
            <v>694</v>
          </cell>
          <cell r="F35">
            <v>694</v>
          </cell>
          <cell r="G35">
            <v>0</v>
          </cell>
          <cell r="H35">
            <v>694</v>
          </cell>
        </row>
        <row r="36">
          <cell r="A36" t="str">
            <v>72024</v>
          </cell>
          <cell r="B36" t="str">
            <v>Феррохром</v>
          </cell>
          <cell r="C36" t="str">
            <v>11725539</v>
          </cell>
          <cell r="D36" t="str">
            <v>ООО"ТЕРМИНАЛ-КОМПЛЕКС"</v>
          </cell>
          <cell r="E36">
            <v>64</v>
          </cell>
          <cell r="F36">
            <v>64</v>
          </cell>
        </row>
        <row r="37">
          <cell r="A37" t="str">
            <v>72024</v>
          </cell>
          <cell r="B37" t="str">
            <v>Феррохром</v>
          </cell>
          <cell r="C37" t="str">
            <v>17541993</v>
          </cell>
          <cell r="D37" t="str">
            <v>ЗАО"МЕТАЛЗРАША ЛИМИТЕД"</v>
          </cell>
          <cell r="E37">
            <v>58</v>
          </cell>
          <cell r="F37">
            <v>58</v>
          </cell>
          <cell r="G37">
            <v>58</v>
          </cell>
        </row>
        <row r="38">
          <cell r="A38" t="str">
            <v>72024</v>
          </cell>
          <cell r="B38" t="str">
            <v>Феррохром</v>
          </cell>
          <cell r="C38" t="str">
            <v>25006676</v>
          </cell>
          <cell r="D38" t="str">
            <v>АОЗТ ЭКСФЕР</v>
          </cell>
          <cell r="E38">
            <v>396</v>
          </cell>
          <cell r="F38">
            <v>396</v>
          </cell>
          <cell r="G38">
            <v>201</v>
          </cell>
        </row>
        <row r="39">
          <cell r="A39" t="str">
            <v>72024</v>
          </cell>
          <cell r="B39" t="str">
            <v>Феррохром</v>
          </cell>
          <cell r="C39" t="str">
            <v>25069276</v>
          </cell>
          <cell r="D39" t="str">
            <v>000 "ВЭКС-ИМПОРТ"</v>
          </cell>
          <cell r="E39">
            <v>51</v>
          </cell>
          <cell r="F39">
            <v>51</v>
          </cell>
          <cell r="G39">
            <v>0</v>
          </cell>
          <cell r="H39">
            <v>51</v>
          </cell>
        </row>
        <row r="40">
          <cell r="A40" t="str">
            <v>72024</v>
          </cell>
          <cell r="B40" t="str">
            <v>Феррохром</v>
          </cell>
          <cell r="C40" t="str">
            <v>26419110</v>
          </cell>
          <cell r="D40" t="str">
            <v>ТОО "АСТЕР"                                                                 1199</v>
          </cell>
          <cell r="E40">
            <v>17</v>
          </cell>
          <cell r="F40">
            <v>17</v>
          </cell>
          <cell r="G40">
            <v>17</v>
          </cell>
        </row>
        <row r="41">
          <cell r="A41" t="str">
            <v>72024</v>
          </cell>
          <cell r="B41" t="str">
            <v>Феррохром</v>
          </cell>
          <cell r="C41" t="str">
            <v>31192571</v>
          </cell>
          <cell r="D41" t="str">
            <v>ЗАО ФИРМА "БУРЕВЕСТНИК"</v>
          </cell>
          <cell r="E41">
            <v>15</v>
          </cell>
          <cell r="F41">
            <v>15</v>
          </cell>
          <cell r="G41">
            <v>15</v>
          </cell>
        </row>
        <row r="42">
          <cell r="A42" t="str">
            <v>72024</v>
          </cell>
          <cell r="B42" t="str">
            <v>Феррохром</v>
          </cell>
          <cell r="C42" t="str">
            <v>32547326</v>
          </cell>
          <cell r="D42" t="str">
            <v>ООО фирма "Миранда"</v>
          </cell>
          <cell r="E42">
            <v>11</v>
          </cell>
          <cell r="F42">
            <v>11</v>
          </cell>
          <cell r="G42">
            <v>11</v>
          </cell>
        </row>
        <row r="43">
          <cell r="A43" t="str">
            <v>72024</v>
          </cell>
          <cell r="B43" t="str">
            <v>Феррохром</v>
          </cell>
          <cell r="C43" t="str">
            <v>33608975</v>
          </cell>
          <cell r="D43" t="str">
            <v>ТОО"ГРАД"</v>
          </cell>
          <cell r="E43">
            <v>20</v>
          </cell>
          <cell r="F43">
            <v>20</v>
          </cell>
        </row>
        <row r="44">
          <cell r="A44" t="str">
            <v>72024</v>
          </cell>
          <cell r="B44" t="str">
            <v>Феррохром</v>
          </cell>
          <cell r="C44" t="str">
            <v>34544438</v>
          </cell>
          <cell r="D44" t="str">
            <v>ООО"Уралстрэл"</v>
          </cell>
          <cell r="E44">
            <v>63</v>
          </cell>
          <cell r="F44">
            <v>63</v>
          </cell>
          <cell r="G44">
            <v>0</v>
          </cell>
          <cell r="H44">
            <v>63</v>
          </cell>
        </row>
        <row r="45">
          <cell r="A45" t="str">
            <v>72024</v>
          </cell>
          <cell r="B45" t="str">
            <v>Феррохром</v>
          </cell>
          <cell r="C45" t="str">
            <v>41091196</v>
          </cell>
          <cell r="D45" t="str">
            <v>ЗАО"ДАУМОС"</v>
          </cell>
          <cell r="E45">
            <v>0</v>
          </cell>
          <cell r="F45">
            <v>0</v>
          </cell>
        </row>
        <row r="46">
          <cell r="A46" t="str">
            <v>72024</v>
          </cell>
          <cell r="B46" t="str">
            <v>Феррохром</v>
          </cell>
          <cell r="C46" t="str">
            <v>41902341</v>
          </cell>
          <cell r="D46" t="str">
            <v>ООО "БЕЛТРУБОТЕХСЕРВИС"</v>
          </cell>
          <cell r="E46">
            <v>67</v>
          </cell>
          <cell r="F46">
            <v>67</v>
          </cell>
          <cell r="G46">
            <v>67</v>
          </cell>
        </row>
        <row r="47">
          <cell r="A47" t="str">
            <v>72024</v>
          </cell>
          <cell r="B47" t="str">
            <v>Феррохром</v>
          </cell>
          <cell r="C47" t="str">
            <v>43081799</v>
          </cell>
          <cell r="D47" t="str">
            <v>ООО"ФЕРАЛ"</v>
          </cell>
          <cell r="E47">
            <v>65</v>
          </cell>
          <cell r="F47">
            <v>65</v>
          </cell>
          <cell r="G47">
            <v>68</v>
          </cell>
          <cell r="H47">
            <v>68</v>
          </cell>
        </row>
        <row r="48">
          <cell r="A48" t="str">
            <v>72024</v>
          </cell>
          <cell r="B48" t="str">
            <v>Феррохром</v>
          </cell>
          <cell r="C48" t="str">
            <v>44657132</v>
          </cell>
          <cell r="D48" t="str">
            <v>ООО "Е.П.Э.К"(ЕКАТЕРИНБУРГСКАЯ ПРОМЫШЛЕННО-ЭКОНОМИЧЕСКАЯ КОРПОРАЦИЯ)        2286</v>
          </cell>
          <cell r="E48">
            <v>107</v>
          </cell>
        </row>
        <row r="49">
          <cell r="A49" t="str">
            <v>72024</v>
          </cell>
          <cell r="B49" t="str">
            <v>Феррохром</v>
          </cell>
          <cell r="C49" t="str">
            <v>47558241</v>
          </cell>
          <cell r="D49" t="str">
            <v>ООО "СПЕЦМЕТАЛЛИНДУСТРИЯ"</v>
          </cell>
          <cell r="E49">
            <v>67</v>
          </cell>
          <cell r="F49">
            <v>68</v>
          </cell>
        </row>
        <row r="50">
          <cell r="A50" t="str">
            <v>72024</v>
          </cell>
          <cell r="B50" t="str">
            <v>Феррохром</v>
          </cell>
          <cell r="C50" t="str">
            <v>49856706</v>
          </cell>
          <cell r="D50" t="str">
            <v>ООО"РУБИН-М"</v>
          </cell>
          <cell r="E50">
            <v>16</v>
          </cell>
          <cell r="F50">
            <v>16</v>
          </cell>
          <cell r="G50">
            <v>16</v>
          </cell>
        </row>
        <row r="51">
          <cell r="A51" t="str">
            <v>72024</v>
          </cell>
          <cell r="B51" t="str">
            <v>Феррохром</v>
          </cell>
          <cell r="C51" t="str">
            <v>49898449</v>
          </cell>
          <cell r="D51" t="str">
            <v>ООО "ЭКО ФИНАНС"</v>
          </cell>
          <cell r="E51">
            <v>2</v>
          </cell>
        </row>
        <row r="52">
          <cell r="A52" t="str">
            <v>72024</v>
          </cell>
          <cell r="B52" t="str">
            <v>Феррохром</v>
          </cell>
          <cell r="C52" t="str">
            <v>80403746</v>
          </cell>
          <cell r="D52" t="str">
            <v>ЛЕБЕДЕВ АЛЕКСАНДР ВИКТОРОВИЧ ПАС.II-ВС  562913 ОТ 19.05.77 ОВД УССУРИЙСКА</v>
          </cell>
          <cell r="E52">
            <v>15</v>
          </cell>
          <cell r="F52">
            <v>15</v>
          </cell>
          <cell r="G52">
            <v>0</v>
          </cell>
          <cell r="H52">
            <v>15</v>
          </cell>
        </row>
        <row r="53">
          <cell r="A53" t="str">
            <v>72024</v>
          </cell>
          <cell r="B53" t="str">
            <v>Феррохром</v>
          </cell>
          <cell r="C53" t="str">
            <v>80457251</v>
          </cell>
          <cell r="D53" t="str">
            <v>ЧП Б/О ЮР.Л., ЕРМАКОВ АНДРЕЙ ЛЕОНИДОВИЧ,</v>
          </cell>
          <cell r="E53">
            <v>21</v>
          </cell>
          <cell r="F53">
            <v>21</v>
          </cell>
          <cell r="G53">
            <v>21</v>
          </cell>
          <cell r="H53">
            <v>9</v>
          </cell>
        </row>
        <row r="54">
          <cell r="A54" t="str">
            <v>72025</v>
          </cell>
          <cell r="B54" t="str">
            <v>Ферросиликохром</v>
          </cell>
          <cell r="C54" t="str">
            <v>00186507</v>
          </cell>
          <cell r="D54" t="str">
            <v>ОАО "ЧЭМК"</v>
          </cell>
          <cell r="E54">
            <v>1891</v>
          </cell>
          <cell r="F54">
            <v>1251</v>
          </cell>
          <cell r="G54">
            <v>3020</v>
          </cell>
          <cell r="H54">
            <v>258</v>
          </cell>
        </row>
        <row r="55">
          <cell r="A55" t="str">
            <v>72026</v>
          </cell>
          <cell r="B55" t="str">
            <v>Ферроникель</v>
          </cell>
          <cell r="C55" t="str">
            <v>00194553</v>
          </cell>
          <cell r="D55" t="str">
            <v>ОАО"РЕЖСКИЙ НИКЕЛЕВЫЙ ЗАВОД"</v>
          </cell>
          <cell r="E55">
            <v>116</v>
          </cell>
          <cell r="F55">
            <v>116</v>
          </cell>
          <cell r="G55">
            <v>0</v>
          </cell>
          <cell r="H55">
            <v>116</v>
          </cell>
        </row>
        <row r="56">
          <cell r="A56" t="str">
            <v>72026</v>
          </cell>
          <cell r="B56" t="str">
            <v>Ферроникель</v>
          </cell>
          <cell r="C56" t="str">
            <v>00211599</v>
          </cell>
          <cell r="D56" t="str">
            <v>"ЗАВОД ТУРБИННЫХ ЛОПАТОК" ОАО</v>
          </cell>
          <cell r="E56">
            <v>15</v>
          </cell>
          <cell r="F56">
            <v>15</v>
          </cell>
          <cell r="G56">
            <v>0</v>
          </cell>
          <cell r="H56">
            <v>15</v>
          </cell>
        </row>
        <row r="57">
          <cell r="A57" t="str">
            <v>72026</v>
          </cell>
          <cell r="B57" t="str">
            <v>Ферроникель</v>
          </cell>
          <cell r="C57" t="str">
            <v>00479445</v>
          </cell>
          <cell r="D57" t="str">
            <v>"ЛОТОШИНСКОЕ ОПЫТНОЕ БИОТЕХНОЛОГИЧЕСКОЕ ПРЕДПРИЯТИЕ"АООТ</v>
          </cell>
          <cell r="E57">
            <v>16</v>
          </cell>
          <cell r="F57">
            <v>16</v>
          </cell>
          <cell r="G57">
            <v>16</v>
          </cell>
        </row>
        <row r="58">
          <cell r="A58" t="str">
            <v>72026</v>
          </cell>
          <cell r="B58" t="str">
            <v>Ферроникель</v>
          </cell>
          <cell r="C58" t="str">
            <v>05249425</v>
          </cell>
          <cell r="D58" t="str">
            <v>"ГОРОДСКОЙ РЕМОНТНО-СТРОИТЕЛЬНЫЙ ТРЕСТ N 6" ОАО</v>
          </cell>
          <cell r="E58">
            <v>3</v>
          </cell>
          <cell r="F58">
            <v>3</v>
          </cell>
          <cell r="G58">
            <v>3</v>
          </cell>
        </row>
        <row r="59">
          <cell r="A59" t="str">
            <v>72026</v>
          </cell>
          <cell r="B59" t="str">
            <v>Ферроникель</v>
          </cell>
          <cell r="C59" t="str">
            <v>05784851</v>
          </cell>
          <cell r="D59" t="str">
            <v>"ЛЕНИНГРАДСКИЙ ЭЛЕКТРОМЕХАНИЧЕСКИЙ ЗАВОД"АООТ</v>
          </cell>
          <cell r="E59">
            <v>22</v>
          </cell>
          <cell r="F59">
            <v>45</v>
          </cell>
          <cell r="G59">
            <v>22</v>
          </cell>
          <cell r="H59">
            <v>45</v>
          </cell>
        </row>
        <row r="60">
          <cell r="A60" t="str">
            <v>72026</v>
          </cell>
          <cell r="B60" t="str">
            <v>Ферроникель</v>
          </cell>
          <cell r="C60" t="str">
            <v>11144995</v>
          </cell>
          <cell r="D60" t="str">
            <v>"МИТЕКС" ЗАО</v>
          </cell>
          <cell r="E60">
            <v>68</v>
          </cell>
          <cell r="F60">
            <v>68</v>
          </cell>
          <cell r="G60">
            <v>45</v>
          </cell>
          <cell r="H60">
            <v>109</v>
          </cell>
        </row>
        <row r="61">
          <cell r="A61" t="str">
            <v>72026</v>
          </cell>
          <cell r="B61" t="str">
            <v>Ферроникель</v>
          </cell>
          <cell r="C61" t="str">
            <v>32258763</v>
          </cell>
          <cell r="D61" t="str">
            <v>ТОО "ЗИК-ПОГРУЗЧИК-СЕРВИС"                                                  1520</v>
          </cell>
          <cell r="E61">
            <v>40</v>
          </cell>
          <cell r="F61">
            <v>27</v>
          </cell>
          <cell r="G61">
            <v>27</v>
          </cell>
          <cell r="H61">
            <v>27</v>
          </cell>
        </row>
        <row r="62">
          <cell r="A62" t="str">
            <v>72026</v>
          </cell>
          <cell r="B62" t="str">
            <v>Ферроникель</v>
          </cell>
          <cell r="C62" t="str">
            <v>35755580</v>
          </cell>
          <cell r="D62" t="str">
            <v>ООО "АМОТЕК"</v>
          </cell>
          <cell r="E62">
            <v>0</v>
          </cell>
          <cell r="F62">
            <v>0</v>
          </cell>
          <cell r="G62">
            <v>0</v>
          </cell>
        </row>
        <row r="63">
          <cell r="A63" t="str">
            <v>72026</v>
          </cell>
          <cell r="B63" t="str">
            <v>Ферроникель</v>
          </cell>
          <cell r="C63" t="str">
            <v>45526219</v>
          </cell>
          <cell r="D63" t="str">
            <v>"ВНЕШМЕТАЛЛТОРГ" ООО</v>
          </cell>
          <cell r="E63">
            <v>121</v>
          </cell>
          <cell r="F63">
            <v>121</v>
          </cell>
          <cell r="G63">
            <v>81</v>
          </cell>
          <cell r="H63">
            <v>62</v>
          </cell>
        </row>
        <row r="64">
          <cell r="A64" t="str">
            <v>72026</v>
          </cell>
          <cell r="B64" t="str">
            <v>Ферроникель</v>
          </cell>
          <cell r="C64" t="str">
            <v>45606852</v>
          </cell>
          <cell r="D64" t="str">
            <v>ООО"СКИФ"</v>
          </cell>
          <cell r="E64">
            <v>55</v>
          </cell>
          <cell r="F64">
            <v>55</v>
          </cell>
        </row>
        <row r="65">
          <cell r="A65" t="str">
            <v>72026</v>
          </cell>
          <cell r="B65" t="str">
            <v>Ферроникель</v>
          </cell>
          <cell r="C65" t="str">
            <v>46665443</v>
          </cell>
          <cell r="D65" t="str">
            <v>ЗАО ТФК "ТЭСО"                                                              2842</v>
          </cell>
          <cell r="E65">
            <v>63</v>
          </cell>
        </row>
        <row r="66">
          <cell r="A66" t="str">
            <v>72026</v>
          </cell>
          <cell r="B66" t="str">
            <v>Ферроникель</v>
          </cell>
          <cell r="C66" t="str">
            <v>47985552</v>
          </cell>
          <cell r="D66" t="str">
            <v>"ЛЕНТЭК БРОКЕРИДЖ" ООО</v>
          </cell>
          <cell r="E66">
            <v>19</v>
          </cell>
          <cell r="F66">
            <v>19</v>
          </cell>
          <cell r="G66">
            <v>0</v>
          </cell>
          <cell r="H66">
            <v>19</v>
          </cell>
        </row>
        <row r="67">
          <cell r="A67" t="str">
            <v>72026</v>
          </cell>
          <cell r="B67" t="str">
            <v>Ферроникель</v>
          </cell>
          <cell r="C67" t="str">
            <v>47994195</v>
          </cell>
          <cell r="D67" t="str">
            <v>"БАРК" ООО</v>
          </cell>
          <cell r="E67">
            <v>96</v>
          </cell>
          <cell r="F67">
            <v>96</v>
          </cell>
          <cell r="G67">
            <v>72</v>
          </cell>
          <cell r="H67">
            <v>20</v>
          </cell>
        </row>
        <row r="68">
          <cell r="A68" t="str">
            <v>72026</v>
          </cell>
          <cell r="B68" t="str">
            <v>Ферроникель</v>
          </cell>
          <cell r="C68" t="str">
            <v>50010937</v>
          </cell>
          <cell r="D68" t="str">
            <v>"ПОЛАРИС" ООО</v>
          </cell>
          <cell r="E68">
            <v>37</v>
          </cell>
          <cell r="F68">
            <v>37</v>
          </cell>
          <cell r="G68">
            <v>0</v>
          </cell>
          <cell r="H68">
            <v>37</v>
          </cell>
        </row>
        <row r="69">
          <cell r="A69" t="str">
            <v>72027</v>
          </cell>
          <cell r="B69" t="str">
            <v>Ферромолибден</v>
          </cell>
          <cell r="C69" t="str">
            <v>00419839</v>
          </cell>
          <cell r="D69" t="str">
            <v>СИБИРСКИЙ ФИЛИАЛ ВНИИМП РАСХ</v>
          </cell>
          <cell r="E69">
            <v>2</v>
          </cell>
          <cell r="F69">
            <v>2</v>
          </cell>
          <cell r="G69">
            <v>0</v>
          </cell>
          <cell r="H69">
            <v>2</v>
          </cell>
        </row>
        <row r="70">
          <cell r="A70" t="str">
            <v>72027</v>
          </cell>
          <cell r="B70" t="str">
            <v>Ферромолибден</v>
          </cell>
          <cell r="C70" t="str">
            <v>05744567</v>
          </cell>
          <cell r="D70" t="str">
            <v>АО "АБАКАНВАГОНМАШ"</v>
          </cell>
          <cell r="E70">
            <v>305</v>
          </cell>
        </row>
        <row r="71">
          <cell r="A71" t="str">
            <v>72027</v>
          </cell>
          <cell r="B71" t="str">
            <v>Ферромолибден</v>
          </cell>
          <cell r="C71" t="str">
            <v>40210308</v>
          </cell>
          <cell r="D71" t="str">
            <v>ООО "АСТ"</v>
          </cell>
          <cell r="E71">
            <v>1</v>
          </cell>
          <cell r="F71">
            <v>1</v>
          </cell>
          <cell r="G71">
            <v>0</v>
          </cell>
          <cell r="H71">
            <v>1</v>
          </cell>
        </row>
        <row r="72">
          <cell r="A72" t="str">
            <v>72027</v>
          </cell>
          <cell r="B72" t="str">
            <v>Ферромолибден</v>
          </cell>
          <cell r="C72" t="str">
            <v>41091196</v>
          </cell>
          <cell r="D72" t="str">
            <v>ЗАО"ДАУМОС"</v>
          </cell>
          <cell r="E72">
            <v>1</v>
          </cell>
          <cell r="F72">
            <v>1</v>
          </cell>
        </row>
        <row r="73">
          <cell r="A73" t="str">
            <v>72027</v>
          </cell>
          <cell r="B73" t="str">
            <v>Ферромолибден</v>
          </cell>
          <cell r="C73" t="str">
            <v>45652757</v>
          </cell>
          <cell r="D73" t="str">
            <v>ЗАО "СТАЛЬОПТОРГ"</v>
          </cell>
          <cell r="E73">
            <v>46</v>
          </cell>
        </row>
        <row r="74">
          <cell r="A74" t="str">
            <v>72028</v>
          </cell>
          <cell r="B74" t="str">
            <v>Ферровольфрам и ферросиликовольфрам</v>
          </cell>
          <cell r="C74" t="str">
            <v>00186482</v>
          </cell>
          <cell r="D74" t="str">
            <v>ОАО "КЛЮЧЕВСКИЙ ЗАВОД ФЕРРОСПЛАВОВ"</v>
          </cell>
          <cell r="E74">
            <v>12</v>
          </cell>
          <cell r="F74">
            <v>12</v>
          </cell>
        </row>
        <row r="75">
          <cell r="A75" t="str">
            <v>72028</v>
          </cell>
          <cell r="B75" t="str">
            <v>Ферровольфрам и ферросиликовольфрам</v>
          </cell>
          <cell r="C75" t="str">
            <v>00186507</v>
          </cell>
          <cell r="D75" t="str">
            <v>ОАО "ЧЭМК"</v>
          </cell>
          <cell r="E75">
            <v>31</v>
          </cell>
          <cell r="F75">
            <v>31</v>
          </cell>
        </row>
        <row r="76">
          <cell r="A76" t="str">
            <v>72028</v>
          </cell>
          <cell r="B76" t="str">
            <v>Ферровольфрам и ферросиликовольфрам</v>
          </cell>
          <cell r="C76" t="str">
            <v>08612062</v>
          </cell>
          <cell r="D76" t="str">
            <v>КОМБИНАТ "СТАНДАРТ"</v>
          </cell>
          <cell r="E76">
            <v>113</v>
          </cell>
        </row>
        <row r="77">
          <cell r="A77" t="str">
            <v>72028</v>
          </cell>
          <cell r="B77" t="str">
            <v>Ферровольфрам и ферросиликовольфрам</v>
          </cell>
          <cell r="C77" t="str">
            <v>45132207</v>
          </cell>
          <cell r="D77" t="str">
            <v>ООО"КОМПАНИЯ МЕТЭКС"</v>
          </cell>
          <cell r="E77">
            <v>31</v>
          </cell>
          <cell r="F77">
            <v>31</v>
          </cell>
        </row>
        <row r="78">
          <cell r="A78" t="str">
            <v>72028</v>
          </cell>
          <cell r="B78" t="str">
            <v>Ферровольфрам и ферросиликовольфрам</v>
          </cell>
          <cell r="C78" t="str">
            <v>46665696</v>
          </cell>
          <cell r="D78" t="str">
            <v>ООО "СТАЛЛЭКС"                                                              2748</v>
          </cell>
          <cell r="E78">
            <v>1</v>
          </cell>
          <cell r="F78">
            <v>0</v>
          </cell>
        </row>
        <row r="79">
          <cell r="A79" t="str">
            <v>72028</v>
          </cell>
          <cell r="B79" t="str">
            <v>Ферровольфрам и ферросиликовольфрам</v>
          </cell>
          <cell r="C79" t="str">
            <v>46893026</v>
          </cell>
          <cell r="D79" t="str">
            <v>АО"БАЛТИЙСКИЙ ИНТЕРМОДАЛЬНЫЙ ЦЕНТР" 198035,CПБ,МЕЖЕВОЙ К.5</v>
          </cell>
          <cell r="E79">
            <v>151</v>
          </cell>
        </row>
        <row r="80">
          <cell r="A80" t="str">
            <v>720291</v>
          </cell>
          <cell r="B80" t="str">
            <v>Ферротитан и ферросиликотитан</v>
          </cell>
          <cell r="C80" t="str">
            <v>00195699</v>
          </cell>
          <cell r="D80" t="str">
            <v>ОАО "ВОЛГОВЯТСКВТОРЦВЕТМЕТ"</v>
          </cell>
          <cell r="E80">
            <v>79</v>
          </cell>
          <cell r="F80">
            <v>79</v>
          </cell>
          <cell r="G80">
            <v>60</v>
          </cell>
          <cell r="H80">
            <v>120</v>
          </cell>
        </row>
        <row r="81">
          <cell r="A81" t="str">
            <v>720291</v>
          </cell>
          <cell r="B81" t="str">
            <v>Ферротитан и ферросиликотитан</v>
          </cell>
          <cell r="C81" t="str">
            <v>01232497</v>
          </cell>
          <cell r="D81" t="str">
            <v>ГП ВТФ "СТРОМЭКС"</v>
          </cell>
          <cell r="E81">
            <v>20</v>
          </cell>
          <cell r="F81">
            <v>20</v>
          </cell>
          <cell r="G81">
            <v>0</v>
          </cell>
          <cell r="H81">
            <v>20</v>
          </cell>
        </row>
        <row r="82">
          <cell r="A82" t="str">
            <v>720291</v>
          </cell>
          <cell r="B82" t="str">
            <v>Ферротитан и ферросиликотитан</v>
          </cell>
          <cell r="C82" t="str">
            <v>07502319</v>
          </cell>
          <cell r="D82" t="str">
            <v>ОАО "КУЛЕБАКСКИЙ МЕТАЛЛУРГИЧЕСКИЙ ЗАВОД"</v>
          </cell>
          <cell r="E82">
            <v>159</v>
          </cell>
          <cell r="F82">
            <v>159</v>
          </cell>
          <cell r="G82">
            <v>19</v>
          </cell>
          <cell r="H82">
            <v>135</v>
          </cell>
        </row>
        <row r="83">
          <cell r="A83" t="str">
            <v>720291</v>
          </cell>
          <cell r="B83" t="str">
            <v>Ферротитан и ферросиликотитан</v>
          </cell>
          <cell r="C83" t="str">
            <v>07508954</v>
          </cell>
          <cell r="D83" t="str">
            <v>ЗАВОД ИМ.ГОРЬКОГО</v>
          </cell>
          <cell r="E83">
            <v>35</v>
          </cell>
          <cell r="F83">
            <v>35</v>
          </cell>
          <cell r="G83">
            <v>18</v>
          </cell>
          <cell r="H83">
            <v>18</v>
          </cell>
        </row>
        <row r="84">
          <cell r="A84" t="str">
            <v>720291</v>
          </cell>
          <cell r="B84" t="str">
            <v>Ферротитан и ферросиликотитан</v>
          </cell>
          <cell r="C84" t="str">
            <v>07510017</v>
          </cell>
          <cell r="D84" t="str">
            <v>ОАО "ВСМПО"</v>
          </cell>
          <cell r="E84">
            <v>253</v>
          </cell>
          <cell r="F84">
            <v>454</v>
          </cell>
          <cell r="G84">
            <v>253</v>
          </cell>
          <cell r="H84">
            <v>454</v>
          </cell>
        </row>
        <row r="85">
          <cell r="A85" t="str">
            <v>720291</v>
          </cell>
          <cell r="B85" t="str">
            <v>Ферротитан и ферросиликотитан</v>
          </cell>
          <cell r="C85" t="str">
            <v>08558397</v>
          </cell>
          <cell r="D85" t="str">
            <v>"УЧРЕЖДЕНИЕ УЩ-349/13"</v>
          </cell>
          <cell r="E85">
            <v>126</v>
          </cell>
          <cell r="F85">
            <v>223</v>
          </cell>
          <cell r="G85">
            <v>223</v>
          </cell>
        </row>
        <row r="86">
          <cell r="A86" t="str">
            <v>720291</v>
          </cell>
          <cell r="B86" t="str">
            <v>Ферротитан и ферросиликотитан</v>
          </cell>
          <cell r="C86" t="str">
            <v>11576631</v>
          </cell>
          <cell r="D86" t="str">
            <v>ЗАО "А-ТЕХНОИНВЕСТ"</v>
          </cell>
          <cell r="E86">
            <v>256</v>
          </cell>
          <cell r="F86">
            <v>392</v>
          </cell>
          <cell r="G86">
            <v>315</v>
          </cell>
        </row>
        <row r="87">
          <cell r="A87" t="str">
            <v>720291</v>
          </cell>
          <cell r="B87" t="str">
            <v>Ферротитан и ферросиликотитан</v>
          </cell>
          <cell r="C87" t="str">
            <v>11725539</v>
          </cell>
          <cell r="D87" t="str">
            <v>ООО"ТЕРМИНАЛ-КОМПЛЕКС"</v>
          </cell>
          <cell r="E87">
            <v>176</v>
          </cell>
          <cell r="F87">
            <v>92</v>
          </cell>
          <cell r="G87">
            <v>176</v>
          </cell>
          <cell r="H87">
            <v>92</v>
          </cell>
        </row>
        <row r="88">
          <cell r="A88" t="str">
            <v>720291</v>
          </cell>
          <cell r="B88" t="str">
            <v>Ферротитан и ферросиликотитан</v>
          </cell>
          <cell r="C88" t="str">
            <v>17245734</v>
          </cell>
          <cell r="D88" t="str">
            <v>ООО "СПЛАВ"</v>
          </cell>
          <cell r="E88">
            <v>59</v>
          </cell>
          <cell r="F88">
            <v>59</v>
          </cell>
        </row>
        <row r="89">
          <cell r="A89" t="str">
            <v>720291</v>
          </cell>
          <cell r="B89" t="str">
            <v>Ферротитан и ферросиликотитан</v>
          </cell>
          <cell r="C89" t="str">
            <v>17541993</v>
          </cell>
          <cell r="D89" t="str">
            <v>ЗАО"МЕТАЛЗРАША ЛИМИТЕД"</v>
          </cell>
          <cell r="E89">
            <v>60</v>
          </cell>
          <cell r="F89">
            <v>60</v>
          </cell>
        </row>
        <row r="90">
          <cell r="A90" t="str">
            <v>720291</v>
          </cell>
          <cell r="B90" t="str">
            <v>Ферротитан и ферросиликотитан</v>
          </cell>
          <cell r="C90" t="str">
            <v>18458076</v>
          </cell>
          <cell r="D90" t="str">
            <v>ООО"ГИПЕРИОН-ТРЕЙДИНГ"</v>
          </cell>
          <cell r="E90">
            <v>50</v>
          </cell>
          <cell r="F90">
            <v>50</v>
          </cell>
          <cell r="G90">
            <v>39</v>
          </cell>
          <cell r="H90">
            <v>39</v>
          </cell>
        </row>
        <row r="91">
          <cell r="A91" t="str">
            <v>720291</v>
          </cell>
          <cell r="B91" t="str">
            <v>Ферротитан и ферросиликотитан</v>
          </cell>
          <cell r="C91" t="str">
            <v>25069276</v>
          </cell>
          <cell r="D91" t="str">
            <v>000 "ВЭКС-ИМПОРТ"</v>
          </cell>
          <cell r="E91">
            <v>60</v>
          </cell>
        </row>
        <row r="92">
          <cell r="A92" t="str">
            <v>720291</v>
          </cell>
          <cell r="B92" t="str">
            <v>Ферротитан и ферросиликотитан</v>
          </cell>
          <cell r="C92" t="str">
            <v>27136377</v>
          </cell>
          <cell r="D92" t="str">
            <v>ЗАО НПО "АВИАТЕХНОЛОГИЯ"</v>
          </cell>
          <cell r="E92">
            <v>59</v>
          </cell>
          <cell r="F92">
            <v>59</v>
          </cell>
          <cell r="G92">
            <v>20</v>
          </cell>
          <cell r="H92">
            <v>20</v>
          </cell>
        </row>
        <row r="93">
          <cell r="A93" t="str">
            <v>720291</v>
          </cell>
          <cell r="B93" t="str">
            <v>Ферротитан и ферросиликотитан</v>
          </cell>
          <cell r="C93" t="str">
            <v>32489310</v>
          </cell>
          <cell r="D93" t="str">
            <v>ЗАО "КАСКАД АВС"</v>
          </cell>
          <cell r="E93">
            <v>60</v>
          </cell>
          <cell r="F93">
            <v>99</v>
          </cell>
          <cell r="G93">
            <v>139</v>
          </cell>
          <cell r="H93">
            <v>79</v>
          </cell>
        </row>
        <row r="94">
          <cell r="A94" t="str">
            <v>720291</v>
          </cell>
          <cell r="B94" t="str">
            <v>Ферротитан и ферросиликотитан</v>
          </cell>
          <cell r="C94" t="str">
            <v>36422768</v>
          </cell>
          <cell r="D94" t="str">
            <v>ООО "АНЕГА-93"                                                              0327</v>
          </cell>
          <cell r="E94">
            <v>120</v>
          </cell>
        </row>
        <row r="95">
          <cell r="A95" t="str">
            <v>720291</v>
          </cell>
          <cell r="B95" t="str">
            <v>Ферротитан и ферросиликотитан</v>
          </cell>
          <cell r="C95" t="str">
            <v>43081799</v>
          </cell>
          <cell r="D95" t="str">
            <v>ООО"ФЕРАЛ"</v>
          </cell>
          <cell r="E95">
            <v>60</v>
          </cell>
          <cell r="F95">
            <v>60</v>
          </cell>
          <cell r="G95">
            <v>60</v>
          </cell>
        </row>
        <row r="96">
          <cell r="A96" t="str">
            <v>720291</v>
          </cell>
          <cell r="B96" t="str">
            <v>Ферротитан и ферросиликотитан</v>
          </cell>
          <cell r="C96" t="str">
            <v>43234984</v>
          </cell>
          <cell r="D96" t="str">
            <v>ООО"АССОЦИАЦИЯ МЕТАЛЛУРГОВ И ИНВЕСТОРОВ"</v>
          </cell>
          <cell r="E96">
            <v>318</v>
          </cell>
          <cell r="F96">
            <v>318</v>
          </cell>
          <cell r="G96">
            <v>0</v>
          </cell>
          <cell r="H96">
            <v>318</v>
          </cell>
        </row>
        <row r="97">
          <cell r="A97" t="str">
            <v>720291</v>
          </cell>
          <cell r="B97" t="str">
            <v>Ферротитан и ферросиликотитан</v>
          </cell>
          <cell r="C97" t="str">
            <v>43322719</v>
          </cell>
          <cell r="D97" t="str">
            <v>ЗАО "МЕТАЛЛУРГИЯ ВТОРИЧНОГО АЛЮМИНИЯ"</v>
          </cell>
          <cell r="E97">
            <v>368</v>
          </cell>
          <cell r="F97">
            <v>368</v>
          </cell>
          <cell r="G97">
            <v>368</v>
          </cell>
        </row>
        <row r="98">
          <cell r="A98" t="str">
            <v>720291</v>
          </cell>
          <cell r="B98" t="str">
            <v>Ферротитан и ферросиликотитан</v>
          </cell>
          <cell r="C98" t="str">
            <v>45132207</v>
          </cell>
          <cell r="D98" t="str">
            <v>ООО "КОМПАНИЯ МЕТЭКС"</v>
          </cell>
          <cell r="E98">
            <v>64</v>
          </cell>
          <cell r="F98">
            <v>64</v>
          </cell>
          <cell r="G98">
            <v>0</v>
          </cell>
          <cell r="H98">
            <v>64</v>
          </cell>
        </row>
        <row r="99">
          <cell r="A99" t="str">
            <v>720291</v>
          </cell>
          <cell r="B99" t="str">
            <v>Ферротитан и ферросиликотитан</v>
          </cell>
          <cell r="C99" t="str">
            <v>45584820</v>
          </cell>
          <cell r="D99" t="str">
            <v>ЗАО "ТИМЕНС"</v>
          </cell>
          <cell r="E99">
            <v>6</v>
          </cell>
          <cell r="F99">
            <v>6</v>
          </cell>
          <cell r="G99">
            <v>0</v>
          </cell>
          <cell r="H99">
            <v>6</v>
          </cell>
        </row>
        <row r="100">
          <cell r="A100" t="str">
            <v>720291</v>
          </cell>
          <cell r="B100" t="str">
            <v>Ферротитан и ферросиликотитан</v>
          </cell>
          <cell r="C100" t="str">
            <v>45941800</v>
          </cell>
          <cell r="D100" t="str">
            <v>ООО "ПРОМЫШЛЕННАЯ ГРУППА РОСЦВЕТМЕТ"</v>
          </cell>
          <cell r="E100">
            <v>37</v>
          </cell>
        </row>
        <row r="101">
          <cell r="A101" t="str">
            <v>720291</v>
          </cell>
          <cell r="B101" t="str">
            <v>Ферротитан и ферросиликотитан</v>
          </cell>
          <cell r="C101" t="str">
            <v>46878311</v>
          </cell>
          <cell r="D101" t="str">
            <v>ЗАО "КОМПАНИЯ"ВОЛЬФРАМ"</v>
          </cell>
          <cell r="E101">
            <v>20</v>
          </cell>
          <cell r="F101">
            <v>20</v>
          </cell>
          <cell r="G101">
            <v>20</v>
          </cell>
        </row>
        <row r="102">
          <cell r="A102" t="str">
            <v>720291</v>
          </cell>
          <cell r="B102" t="str">
            <v>Ферротитан и ферросиликотитан</v>
          </cell>
          <cell r="C102" t="str">
            <v>46929994</v>
          </cell>
          <cell r="D102" t="str">
            <v>ООО "АЛЬЯНС-НЕВА"</v>
          </cell>
          <cell r="E102">
            <v>20</v>
          </cell>
          <cell r="F102">
            <v>20</v>
          </cell>
          <cell r="G102">
            <v>20</v>
          </cell>
        </row>
        <row r="103">
          <cell r="A103" t="str">
            <v>720291</v>
          </cell>
          <cell r="B103" t="str">
            <v>Ферротитан и ферросиликотитан</v>
          </cell>
          <cell r="C103" t="str">
            <v>47566105</v>
          </cell>
          <cell r="D103" t="str">
            <v>"КОМПАНИЯ ВТОРМЕТЭКСПОРТ" ООО</v>
          </cell>
          <cell r="E103">
            <v>20</v>
          </cell>
          <cell r="F103">
            <v>20</v>
          </cell>
          <cell r="G103">
            <v>0</v>
          </cell>
          <cell r="H103">
            <v>20</v>
          </cell>
        </row>
        <row r="104">
          <cell r="A104" t="str">
            <v>720291</v>
          </cell>
          <cell r="B104" t="str">
            <v>Ферротитан и ферросиликотитан</v>
          </cell>
          <cell r="C104" t="str">
            <v>47601072</v>
          </cell>
          <cell r="D104" t="str">
            <v>ЗАО "ТЕХНОЛОГИЯ САТУРН"</v>
          </cell>
          <cell r="E104">
            <v>19</v>
          </cell>
          <cell r="F104">
            <v>19</v>
          </cell>
          <cell r="G104">
            <v>19</v>
          </cell>
          <cell r="H104">
            <v>19</v>
          </cell>
        </row>
        <row r="105">
          <cell r="A105" t="str">
            <v>720291</v>
          </cell>
          <cell r="B105" t="str">
            <v>Ферротитан и ферросиликотитан</v>
          </cell>
          <cell r="C105" t="str">
            <v>47956970</v>
          </cell>
          <cell r="D105" t="str">
            <v>"КОНМЕТ" НЕКОММЕРЧЕСКОЕ ПАРТНЕРСТВО СОДЕЙСТВИЯ ПРАВООХРАНИТ.ОРГАНАМ</v>
          </cell>
          <cell r="E105">
            <v>5</v>
          </cell>
          <cell r="F105">
            <v>5</v>
          </cell>
          <cell r="G105">
            <v>5</v>
          </cell>
        </row>
        <row r="106">
          <cell r="A106" t="str">
            <v>720291</v>
          </cell>
          <cell r="B106" t="str">
            <v>Ферротитан и ферросиликотитан</v>
          </cell>
          <cell r="C106" t="str">
            <v>48528615</v>
          </cell>
          <cell r="D106" t="str">
            <v>ООО "ФИРМА МЕТПРОМ"</v>
          </cell>
          <cell r="E106">
            <v>21</v>
          </cell>
          <cell r="F106">
            <v>19</v>
          </cell>
        </row>
        <row r="107">
          <cell r="A107" t="str">
            <v>720292</v>
          </cell>
          <cell r="B107" t="str">
            <v>Феррованадий</v>
          </cell>
          <cell r="C107" t="str">
            <v>00186341</v>
          </cell>
          <cell r="D107" t="str">
            <v>ОАО"ЧУСОВСКОЙ МЕТАЛЛУРГИЧЕСКИЙ ЗАВОД"</v>
          </cell>
          <cell r="E107">
            <v>318</v>
          </cell>
          <cell r="F107">
            <v>248</v>
          </cell>
          <cell r="G107">
            <v>301</v>
          </cell>
          <cell r="H107">
            <v>299</v>
          </cell>
        </row>
        <row r="108">
          <cell r="A108" t="str">
            <v>720292</v>
          </cell>
          <cell r="B108" t="str">
            <v>Феррованадий</v>
          </cell>
          <cell r="C108" t="str">
            <v>12462473</v>
          </cell>
          <cell r="D108" t="str">
            <v>ОАО "ВАНАДИЙ-ТУЛАЧЕРМЕТ"</v>
          </cell>
          <cell r="E108">
            <v>38</v>
          </cell>
          <cell r="F108">
            <v>19</v>
          </cell>
          <cell r="G108">
            <v>53</v>
          </cell>
          <cell r="H108">
            <v>86</v>
          </cell>
        </row>
        <row r="109">
          <cell r="A109" t="str">
            <v>720292</v>
          </cell>
          <cell r="B109" t="str">
            <v>Феррованадий</v>
          </cell>
          <cell r="C109" t="str">
            <v>46893026</v>
          </cell>
          <cell r="D109" t="str">
            <v>АО"БАЛТИЙСКИЙ ИНТЕРМОДАЛЬНЫЙ ЦЕНТР" 198035,CПБ,МЕЖЕВОЙ К.5</v>
          </cell>
          <cell r="E109">
            <v>49</v>
          </cell>
        </row>
        <row r="110">
          <cell r="A110" t="str">
            <v>720293</v>
          </cell>
          <cell r="B110" t="str">
            <v>Феррониобий</v>
          </cell>
          <cell r="C110" t="str">
            <v>35241007</v>
          </cell>
          <cell r="D110" t="str">
            <v>ЗАО "ЭНЕРГО-ТЯЖМАШ"</v>
          </cell>
          <cell r="E110">
            <v>42</v>
          </cell>
        </row>
        <row r="111">
          <cell r="A111" t="str">
            <v>720293</v>
          </cell>
          <cell r="B111" t="str">
            <v>Феррониобий</v>
          </cell>
          <cell r="C111" t="str">
            <v>46929994</v>
          </cell>
          <cell r="D111" t="str">
            <v>ООО "АЛЬЯНС-НЕВА"</v>
          </cell>
          <cell r="E111">
            <v>1</v>
          </cell>
          <cell r="F111">
            <v>1</v>
          </cell>
          <cell r="G111">
            <v>1</v>
          </cell>
        </row>
        <row r="112">
          <cell r="A112" t="str">
            <v>720293</v>
          </cell>
          <cell r="B112" t="str">
            <v>Феррониобий</v>
          </cell>
          <cell r="C112" t="str">
            <v>47990228</v>
          </cell>
          <cell r="D112" t="str">
            <v>ООО"АГЕНТСТВО БАЛТИЙСКИЙ ИНТЕРМОДАЛЬНЫЙ ЦЕНТР"</v>
          </cell>
          <cell r="E112">
            <v>57</v>
          </cell>
          <cell r="F112">
            <v>57</v>
          </cell>
        </row>
        <row r="113">
          <cell r="A113" t="str">
            <v>720293</v>
          </cell>
          <cell r="B113" t="str">
            <v>Феррониобий</v>
          </cell>
          <cell r="C113" t="str">
            <v>47994195</v>
          </cell>
          <cell r="D113" t="str">
            <v>"БАРК" ООО</v>
          </cell>
          <cell r="E113">
            <v>7</v>
          </cell>
          <cell r="F113">
            <v>7</v>
          </cell>
          <cell r="G113">
            <v>5</v>
          </cell>
          <cell r="H113">
            <v>5</v>
          </cell>
        </row>
        <row r="114">
          <cell r="A114" t="str">
            <v>720299</v>
          </cell>
          <cell r="B114" t="str">
            <v>Прочие</v>
          </cell>
          <cell r="C114" t="str">
            <v>11133520</v>
          </cell>
          <cell r="D114" t="str">
            <v>ЗАО"ЛЕС"</v>
          </cell>
          <cell r="E114">
            <v>18</v>
          </cell>
          <cell r="F114">
            <v>18</v>
          </cell>
          <cell r="G114">
            <v>0</v>
          </cell>
          <cell r="H114">
            <v>18</v>
          </cell>
        </row>
        <row r="115">
          <cell r="A115" t="str">
            <v>720299</v>
          </cell>
          <cell r="B115" t="str">
            <v>Прочие</v>
          </cell>
          <cell r="C115" t="str">
            <v>35755580</v>
          </cell>
          <cell r="D115" t="str">
            <v>ООО "АМОТЕК"</v>
          </cell>
          <cell r="E115">
            <v>0</v>
          </cell>
          <cell r="F115">
            <v>0</v>
          </cell>
        </row>
        <row r="116">
          <cell r="A116" t="str">
            <v>720299</v>
          </cell>
          <cell r="B116" t="str">
            <v>Прочие</v>
          </cell>
          <cell r="C116" t="str">
            <v>41091196</v>
          </cell>
          <cell r="D116" t="str">
            <v>ЗАО"ДАУМОС"</v>
          </cell>
          <cell r="E116">
            <v>0</v>
          </cell>
          <cell r="F116">
            <v>0</v>
          </cell>
        </row>
        <row r="117">
          <cell r="A117" t="str">
            <v>720299</v>
          </cell>
          <cell r="B117" t="str">
            <v>Прочие</v>
          </cell>
          <cell r="C117" t="str">
            <v>43081799</v>
          </cell>
          <cell r="D117" t="str">
            <v>ООО "ФЕРАЛ"</v>
          </cell>
          <cell r="E117">
            <v>63</v>
          </cell>
          <cell r="F117">
            <v>63</v>
          </cell>
          <cell r="G117">
            <v>0</v>
          </cell>
          <cell r="H117">
            <v>63</v>
          </cell>
        </row>
        <row r="118">
          <cell r="A118" t="str">
            <v>720299</v>
          </cell>
          <cell r="B118" t="str">
            <v>Прочие</v>
          </cell>
          <cell r="C118" t="str">
            <v>45152687</v>
          </cell>
          <cell r="D118" t="str">
            <v>ЗАО "МЕТАЛИКА"</v>
          </cell>
          <cell r="E118">
            <v>0</v>
          </cell>
          <cell r="F118">
            <v>0</v>
          </cell>
          <cell r="G118">
            <v>0</v>
          </cell>
          <cell r="H118">
            <v>0</v>
          </cell>
        </row>
        <row r="119">
          <cell r="A119" t="str">
            <v>720299</v>
          </cell>
          <cell r="B119" t="str">
            <v>Прочие</v>
          </cell>
          <cell r="C119" t="str">
            <v>47188761</v>
          </cell>
          <cell r="D119" t="str">
            <v>ООО "ДАНКО"</v>
          </cell>
          <cell r="E119">
            <v>61</v>
          </cell>
          <cell r="F119">
            <v>61</v>
          </cell>
          <cell r="G119">
            <v>0</v>
          </cell>
          <cell r="H119">
            <v>61</v>
          </cell>
        </row>
      </sheetData>
      <sheetData sheetId="3" refreshError="1"/>
      <sheetData sheetId="4" refreshError="1">
        <row r="1">
          <cell r="A1" t="str">
            <v>импорт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4482/590/170-1612</v>
          </cell>
          <cell r="D2" t="str">
            <v>8451/553/180-1578</v>
          </cell>
          <cell r="E2" t="str">
            <v>9272/645/180-1468</v>
          </cell>
          <cell r="F2" t="str">
            <v>8285/615/180-1559</v>
          </cell>
        </row>
        <row r="3">
          <cell r="A3" t="str">
            <v>7202211</v>
          </cell>
          <cell r="B3" t="str">
            <v>Ферросилиций (55-80% Si)</v>
          </cell>
          <cell r="C3" t="str">
            <v>154/327/100-577</v>
          </cell>
          <cell r="D3" t="str">
            <v>//-</v>
          </cell>
          <cell r="E3" t="str">
            <v>1/1468/1468-1468</v>
          </cell>
          <cell r="F3" t="str">
            <v>329/796/577-1150</v>
          </cell>
        </row>
        <row r="4">
          <cell r="A4" t="str">
            <v>7202219</v>
          </cell>
          <cell r="B4" t="str">
            <v>Ферросилиций (более 80% Si)</v>
          </cell>
          <cell r="C4" t="str">
            <v>40/1200/1200-1200</v>
          </cell>
          <cell r="D4" t="str">
            <v>//-</v>
          </cell>
          <cell r="E4" t="str">
            <v>42/988/925-1999</v>
          </cell>
          <cell r="F4" t="str">
            <v>40/925/925-925</v>
          </cell>
        </row>
        <row r="5">
          <cell r="A5" t="str">
            <v>7202290</v>
          </cell>
          <cell r="B5" t="str">
            <v>Ферросилиций прочий</v>
          </cell>
          <cell r="C5" t="str">
            <v>159/286/269-9861</v>
          </cell>
          <cell r="D5" t="str">
            <v>138/210/41-379</v>
          </cell>
          <cell r="E5" t="str">
            <v>269/310/41-480</v>
          </cell>
          <cell r="F5" t="str">
            <v>565/168/35-500</v>
          </cell>
        </row>
        <row r="6">
          <cell r="A6" t="str">
            <v>72023</v>
          </cell>
          <cell r="B6" t="str">
            <v>Ферросиликомарганец</v>
          </cell>
          <cell r="C6" t="str">
            <v>9124/553/450-705</v>
          </cell>
          <cell r="D6" t="str">
            <v>12228/518/141-619</v>
          </cell>
          <cell r="E6" t="str">
            <v>13843/531/450-619</v>
          </cell>
          <cell r="F6" t="str">
            <v>11390/520/430-647</v>
          </cell>
        </row>
        <row r="7">
          <cell r="A7" t="str">
            <v>7202419</v>
          </cell>
          <cell r="B7" t="str">
            <v>Феррохром (&gt;6% С)</v>
          </cell>
          <cell r="C7" t="str">
            <v>504/637/637-637</v>
          </cell>
          <cell r="D7" t="str">
            <v>//-</v>
          </cell>
          <cell r="E7" t="str">
            <v>136/530/164-903</v>
          </cell>
          <cell r="F7" t="str">
            <v>64/950/950-950</v>
          </cell>
        </row>
        <row r="8">
          <cell r="A8" t="str">
            <v>7202491</v>
          </cell>
          <cell r="B8" t="str">
            <v>Феррохром (&lt;0.05% С)</v>
          </cell>
          <cell r="C8" t="str">
            <v>//-</v>
          </cell>
          <cell r="D8" t="str">
            <v>0/11180/11180-11180</v>
          </cell>
          <cell r="E8" t="str">
            <v>//-</v>
          </cell>
          <cell r="F8" t="str">
            <v>//-</v>
          </cell>
        </row>
        <row r="9">
          <cell r="A9" t="str">
            <v>7202495</v>
          </cell>
          <cell r="B9" t="str">
            <v>Феррохром (0.05-0.5% С)</v>
          </cell>
          <cell r="C9" t="str">
            <v>2/2200/2200-2200</v>
          </cell>
          <cell r="D9" t="str">
            <v>//-</v>
          </cell>
          <cell r="E9" t="str">
            <v>//-</v>
          </cell>
          <cell r="F9" t="str">
            <v>65/1035/1035-1035</v>
          </cell>
        </row>
        <row r="10">
          <cell r="A10" t="str">
            <v>7202499</v>
          </cell>
          <cell r="B10" t="str">
            <v>Феррохром (0.5-4% С)</v>
          </cell>
          <cell r="C10" t="str">
            <v>//-</v>
          </cell>
          <cell r="D10" t="str">
            <v>2/1323/1323-1323</v>
          </cell>
          <cell r="E10" t="str">
            <v>//-</v>
          </cell>
          <cell r="F10" t="str">
            <v>//-</v>
          </cell>
        </row>
        <row r="11">
          <cell r="A11" t="str">
            <v>72027</v>
          </cell>
          <cell r="B11" t="str">
            <v>Ферромолибден</v>
          </cell>
          <cell r="C11" t="str">
            <v>59/5116/2939-5749</v>
          </cell>
          <cell r="D11" t="str">
            <v>48/5117/5039-5175</v>
          </cell>
          <cell r="E11" t="str">
            <v>181/3401/500-5823</v>
          </cell>
          <cell r="F11" t="str">
            <v>316/2391/313-5850</v>
          </cell>
        </row>
        <row r="12">
          <cell r="A12" t="str">
            <v>72028</v>
          </cell>
          <cell r="B12" t="str">
            <v>Ферровольфрам и ферросиликовольфрам</v>
          </cell>
          <cell r="C12" t="str">
            <v>//-</v>
          </cell>
          <cell r="D12" t="str">
            <v>//-</v>
          </cell>
          <cell r="E12" t="str">
            <v>//-</v>
          </cell>
          <cell r="F12" t="str">
            <v>18/650/650-650</v>
          </cell>
        </row>
        <row r="13">
          <cell r="A13" t="str">
            <v>720291</v>
          </cell>
          <cell r="B13" t="str">
            <v>Ферротитан и ферросиликотитан</v>
          </cell>
          <cell r="C13" t="str">
            <v>//-</v>
          </cell>
          <cell r="D13" t="str">
            <v>27/486/231-700</v>
          </cell>
          <cell r="E13" t="str">
            <v>//-</v>
          </cell>
          <cell r="F13" t="str">
            <v>79/1953/1946-1960</v>
          </cell>
        </row>
        <row r="14">
          <cell r="A14" t="str">
            <v>720292</v>
          </cell>
          <cell r="B14" t="str">
            <v>Феррованадий</v>
          </cell>
          <cell r="C14" t="str">
            <v>52/31753/19900-31982</v>
          </cell>
          <cell r="D14" t="str">
            <v>7/20222/20222-20222</v>
          </cell>
          <cell r="E14" t="str">
            <v>45/13664/1000-24452</v>
          </cell>
          <cell r="F14" t="str">
            <v>//-</v>
          </cell>
        </row>
        <row r="15">
          <cell r="A15" t="str">
            <v>720293</v>
          </cell>
          <cell r="B15" t="str">
            <v>Феррониобий</v>
          </cell>
          <cell r="C15" t="str">
            <v>//-</v>
          </cell>
          <cell r="D15" t="str">
            <v>//-</v>
          </cell>
          <cell r="E15" t="str">
            <v>19/11100/11100-11100</v>
          </cell>
          <cell r="F15" t="str">
            <v>12/9895/9895-9895</v>
          </cell>
        </row>
        <row r="16">
          <cell r="A16" t="str">
            <v>7202993</v>
          </cell>
          <cell r="B16" t="str">
            <v>Ферросиликомагний</v>
          </cell>
          <cell r="C16" t="str">
            <v>//-</v>
          </cell>
          <cell r="D16" t="str">
            <v>8/2097/2035-2200</v>
          </cell>
          <cell r="E16" t="str">
            <v>7/1594/1594-1594</v>
          </cell>
          <cell r="F16" t="str">
            <v>5/1436/1436-1436</v>
          </cell>
        </row>
        <row r="17">
          <cell r="A17" t="str">
            <v>7202998</v>
          </cell>
          <cell r="B17" t="str">
            <v>Прочие ферросплавы</v>
          </cell>
          <cell r="C17" t="str">
            <v>0/18000/18000-18000</v>
          </cell>
          <cell r="D17" t="str">
            <v>0/18000/18000-18000</v>
          </cell>
          <cell r="E17" t="str">
            <v>20/492/300-18000</v>
          </cell>
          <cell r="F17" t="str">
            <v>5/1944/1221-18000</v>
          </cell>
        </row>
      </sheetData>
      <sheetData sheetId="5" refreshError="1">
        <row r="1">
          <cell r="A1" t="str">
            <v>экспорт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v>
          </cell>
          <cell r="D2" t="str">
            <v>500/474/474-474</v>
          </cell>
          <cell r="E2" t="str">
            <v>634/434/14-560</v>
          </cell>
          <cell r="F2" t="str">
            <v>0/470/470-470</v>
          </cell>
        </row>
        <row r="3">
          <cell r="A3" t="str">
            <v>7202211</v>
          </cell>
          <cell r="B3" t="str">
            <v>Ферросилиций (55-80% Si)</v>
          </cell>
          <cell r="C3" t="str">
            <v>12522/363/240-1000</v>
          </cell>
          <cell r="D3" t="str">
            <v>13625/366/189-795</v>
          </cell>
          <cell r="E3" t="str">
            <v>16810/348/204-658</v>
          </cell>
          <cell r="F3" t="str">
            <v>18574/347/191-659</v>
          </cell>
        </row>
        <row r="4">
          <cell r="A4" t="str">
            <v>7202290</v>
          </cell>
          <cell r="B4" t="str">
            <v>Ферросилиций прочий</v>
          </cell>
          <cell r="C4" t="str">
            <v>134/416/283-558</v>
          </cell>
          <cell r="D4" t="str">
            <v>316/299/189-557</v>
          </cell>
          <cell r="E4" t="str">
            <v>268/509/112-1197</v>
          </cell>
          <cell r="F4" t="str">
            <v>266/311/211-3616</v>
          </cell>
        </row>
        <row r="5">
          <cell r="A5" t="str">
            <v>72023</v>
          </cell>
          <cell r="B5" t="str">
            <v>Ферросиликомарганец</v>
          </cell>
          <cell r="C5" t="str">
            <v>272/385/385-385</v>
          </cell>
          <cell r="D5" t="str">
            <v>535/402/385-420</v>
          </cell>
          <cell r="E5" t="str">
            <v>617/382/380-385</v>
          </cell>
          <cell r="F5" t="str">
            <v>335/385/385-385</v>
          </cell>
        </row>
        <row r="6">
          <cell r="A6" t="str">
            <v>7202411</v>
          </cell>
          <cell r="B6" t="str">
            <v>Феррохром (4-6% С)</v>
          </cell>
          <cell r="C6" t="str">
            <v>2/580/580-580</v>
          </cell>
          <cell r="D6" t="str">
            <v>0/1182/1182-1182</v>
          </cell>
          <cell r="E6" t="str">
            <v>//-</v>
          </cell>
          <cell r="F6" t="str">
            <v>//-</v>
          </cell>
        </row>
        <row r="7">
          <cell r="A7" t="str">
            <v>7202419</v>
          </cell>
          <cell r="B7" t="str">
            <v>Феррохром (&gt;6% С)</v>
          </cell>
          <cell r="C7" t="str">
            <v>4561/543/473-577</v>
          </cell>
          <cell r="D7" t="str">
            <v>6458/438/302-767</v>
          </cell>
          <cell r="E7" t="str">
            <v>5432/468/339-1435</v>
          </cell>
          <cell r="F7" t="str">
            <v>4154/468/373-478</v>
          </cell>
        </row>
        <row r="8">
          <cell r="A8" t="str">
            <v>7202491</v>
          </cell>
          <cell r="B8" t="str">
            <v>Феррохром (&lt;0.05% С)</v>
          </cell>
          <cell r="C8" t="str">
            <v>128/1111/867-1390</v>
          </cell>
          <cell r="D8" t="str">
            <v>781/996/793-2475</v>
          </cell>
          <cell r="E8" t="str">
            <v>384/857/806-866</v>
          </cell>
          <cell r="F8" t="str">
            <v>856/843/786-864</v>
          </cell>
        </row>
        <row r="9">
          <cell r="A9" t="str">
            <v>7202495</v>
          </cell>
          <cell r="B9" t="str">
            <v>Феррохром (0.05-0.5% С)</v>
          </cell>
          <cell r="C9" t="str">
            <v>1976/851/635-1286</v>
          </cell>
          <cell r="D9" t="str">
            <v>2391/725/642-842</v>
          </cell>
          <cell r="E9" t="str">
            <v>4541/722/635-1930</v>
          </cell>
          <cell r="F9" t="str">
            <v>6104/680/577-813</v>
          </cell>
        </row>
        <row r="10">
          <cell r="A10" t="str">
            <v>7202499</v>
          </cell>
          <cell r="B10" t="str">
            <v>Феррохром (0.5-4% С)</v>
          </cell>
          <cell r="C10" t="str">
            <v>882/637/617-647</v>
          </cell>
          <cell r="D10" t="str">
            <v>1804/644/569-675</v>
          </cell>
          <cell r="E10" t="str">
            <v>1970/578/560-589</v>
          </cell>
          <cell r="F10" t="str">
            <v>2853/563/529-592</v>
          </cell>
        </row>
        <row r="11">
          <cell r="A11" t="str">
            <v>72025</v>
          </cell>
          <cell r="B11" t="str">
            <v>Ферросиликохром</v>
          </cell>
          <cell r="C11" t="str">
            <v>1891/420/420-420</v>
          </cell>
          <cell r="D11" t="str">
            <v>1251/420/420-420</v>
          </cell>
          <cell r="E11" t="str">
            <v>3020/420/420-420</v>
          </cell>
          <cell r="F11" t="str">
            <v>258/420/420-420</v>
          </cell>
        </row>
        <row r="12">
          <cell r="A12" t="str">
            <v>72026</v>
          </cell>
          <cell r="B12" t="str">
            <v>Ферроникель</v>
          </cell>
          <cell r="C12" t="str">
            <v>103/745/598-839</v>
          </cell>
          <cell r="D12" t="str">
            <v>342/654/382-964</v>
          </cell>
          <cell r="E12" t="str">
            <v>242/1105/646-29922</v>
          </cell>
          <cell r="F12" t="str">
            <v>453/1190/602-3777</v>
          </cell>
        </row>
        <row r="13">
          <cell r="A13" t="str">
            <v>72027</v>
          </cell>
          <cell r="B13" t="str">
            <v>Ферромолибден</v>
          </cell>
          <cell r="C13" t="str">
            <v>352/5620/3630-18361</v>
          </cell>
          <cell r="D13" t="str">
            <v>1/7054/7054-7054</v>
          </cell>
          <cell r="E13" t="str">
            <v>//-</v>
          </cell>
          <cell r="F13" t="str">
            <v>3/7968/6823-8673</v>
          </cell>
        </row>
        <row r="14">
          <cell r="A14" t="str">
            <v>72028</v>
          </cell>
          <cell r="B14" t="str">
            <v>Ферровольфрам и ферросиликовольфрам</v>
          </cell>
          <cell r="C14" t="str">
            <v>267/3293/3164-3465</v>
          </cell>
          <cell r="D14" t="str">
            <v>76/4067/3486-4254</v>
          </cell>
          <cell r="E14" t="str">
            <v>//-</v>
          </cell>
          <cell r="F14" t="str">
            <v>//-</v>
          </cell>
        </row>
        <row r="15">
          <cell r="A15" t="str">
            <v>720291</v>
          </cell>
          <cell r="B15" t="str">
            <v>Ферротитан и ферросиликотитан</v>
          </cell>
          <cell r="C15" t="str">
            <v>681/1059/799-1296</v>
          </cell>
          <cell r="D15" t="str">
            <v>1016/1136/574-2171</v>
          </cell>
          <cell r="E15" t="str">
            <v>1740/1872/248-5012</v>
          </cell>
          <cell r="F15" t="str">
            <v>1410/1583/300-4969</v>
          </cell>
        </row>
        <row r="16">
          <cell r="A16" t="str">
            <v>720292</v>
          </cell>
          <cell r="B16" t="str">
            <v>Феррованадий</v>
          </cell>
          <cell r="C16" t="str">
            <v>406/5267/3044-6370</v>
          </cell>
          <cell r="D16" t="str">
            <v>268/5519/5370-5966</v>
          </cell>
          <cell r="E16" t="str">
            <v>355/5285/5126-6755</v>
          </cell>
          <cell r="F16" t="str">
            <v>386/5264/5034-5695</v>
          </cell>
        </row>
        <row r="17">
          <cell r="A17" t="str">
            <v>720293</v>
          </cell>
          <cell r="B17" t="str">
            <v>Феррониобий</v>
          </cell>
          <cell r="C17" t="str">
            <v>42/6495/6495-6495</v>
          </cell>
          <cell r="D17" t="str">
            <v>64/3887/1510-4178</v>
          </cell>
          <cell r="E17" t="str">
            <v>1/8000/8000-8000</v>
          </cell>
          <cell r="F17" t="str">
            <v>5/10133/10133-10133</v>
          </cell>
        </row>
        <row r="18">
          <cell r="A18" t="str">
            <v>7202998</v>
          </cell>
          <cell r="B18" t="str">
            <v>Прочие ферросплавы</v>
          </cell>
          <cell r="C18" t="str">
            <v>0/100000/100000-100000</v>
          </cell>
          <cell r="D18" t="str">
            <v>0/4231/612-99473</v>
          </cell>
          <cell r="E18" t="str">
            <v>//-</v>
          </cell>
          <cell r="F18" t="str">
            <v>144/405/247-27777</v>
          </cell>
        </row>
      </sheetData>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анализ эконом эфф "/>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Доход_Свод"/>
      <sheetName val="Расчет снижения ком.потерь"/>
      <sheetName val="Расчет снижения тех.потерь"/>
      <sheetName val="Физические объемы детально"/>
      <sheetName val="Относит_2019"/>
      <sheetName val="Относит_2018"/>
      <sheetName val="Нагрузка_ВЛ"/>
      <sheetName val="эксплуатация"/>
      <sheetName val="Калькуляция_ТО"/>
      <sheetName val="Экспертное мнение"/>
      <sheetName val="Потери"/>
      <sheetName val="Лист1"/>
    </sheetNames>
    <sheetDataSet>
      <sheetData sheetId="0">
        <row r="81">
          <cell r="A81" t="str">
            <v>PV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G5">
            <v>0</v>
          </cell>
          <cell r="H5">
            <v>0</v>
          </cell>
          <cell r="I5">
            <v>54099628.108546086</v>
          </cell>
          <cell r="J5">
            <v>85391005.003786638</v>
          </cell>
          <cell r="K5">
            <v>117952819.38585819</v>
          </cell>
          <cell r="L5">
            <v>125300778.89058603</v>
          </cell>
          <cell r="M5">
            <v>135945482.50699505</v>
          </cell>
          <cell r="N5">
            <v>147350240.62621608</v>
          </cell>
          <cell r="O5">
            <v>159565350.9749178</v>
          </cell>
          <cell r="P5">
            <v>172644309.68951911</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мпорт_анализ"/>
      <sheetName val="сталь анализ"/>
      <sheetName val="feMn SiMn"/>
      <sheetName val="MB месячные цены"/>
      <sheetName val="импортеры99"/>
      <sheetName val="импортеры98"/>
      <sheetName val="импортеры97"/>
      <sheetName val="импортеры96"/>
      <sheetName val="Укр_Экспорт"/>
      <sheetName val="Укр_Экспорт2"/>
      <sheetName val="Укр_Экспорт3"/>
      <sheetName val="_Ф3"/>
      <sheetName val="_Ф4"/>
      <sheetName val="_Ф5"/>
      <sheetName val="Ф7_цены"/>
      <sheetName val="Ф8_цены"/>
      <sheetName val="сталь_анализ"/>
      <sheetName val="feMn_SiMn"/>
      <sheetName val="MB_месячные_цены"/>
      <sheetName val="Незав_пр-во_"/>
      <sheetName val="26.27.37.47_Рынки"/>
      <sheetName val="15-16 Базовый 42,4%"/>
      <sheetName val="сталь_анализ1"/>
      <sheetName val="feMn_SiMn1"/>
      <sheetName val="MB_месячные_цены1"/>
      <sheetName val="26_27_37_47_Рынки"/>
      <sheetName val="15-16_Базовый_42,4%"/>
      <sheetName val="15-16 Базовый 41%"/>
      <sheetName val="сталь_анализ2"/>
      <sheetName val="feMn_SiMn2"/>
      <sheetName val="MB_месячные_цены2"/>
      <sheetName val="26_27_37_47_Рынки1"/>
      <sheetName val="15-16_Базовый_42,4%1"/>
      <sheetName val="сталь_анализ3"/>
      <sheetName val="feMn_SiMn3"/>
      <sheetName val="MB_месячные_цены3"/>
      <sheetName val="26_27_37_47_Рынки2"/>
      <sheetName val="15-16_Базовый_42,4%2"/>
      <sheetName val="сталь_анализ4"/>
      <sheetName val="feMn_SiMn4"/>
      <sheetName val="MB_месячные_цены4"/>
      <sheetName val="26_27_37_47_Рынки3"/>
      <sheetName val="15-16_Базовый_42,4%3"/>
      <sheetName val="сталь_анализ5"/>
      <sheetName val="feMn_SiMn5"/>
      <sheetName val="MB_месячные_цены5"/>
      <sheetName val="26_27_37_47_Рынки4"/>
      <sheetName val="15-16_Базовый_42,4%4"/>
      <sheetName val="15-16_Базовый_41%"/>
      <sheetName val="15-16_Базовый_41%1"/>
      <sheetName val="сталь_анализ6"/>
      <sheetName val="feMn_SiMn6"/>
      <sheetName val="MB_месячные_цены6"/>
      <sheetName val="26_27_37_47_Рынки5"/>
      <sheetName val="15-16_Базовый_42,4%5"/>
      <sheetName val="Списки"/>
      <sheetName val="Справочник"/>
      <sheetName val="Справочник ЦФО"/>
      <sheetName val="15-16_Базовый_41%2"/>
    </sheetNames>
    <sheetDataSet>
      <sheetData sheetId="0" refreshError="1"/>
      <sheetData sheetId="1" refreshError="1"/>
      <sheetData sheetId="2" refreshError="1"/>
      <sheetData sheetId="3" refreshError="1"/>
      <sheetData sheetId="4" refreshError="1">
        <row r="1">
          <cell r="A1" t="str">
            <v>импорт</v>
          </cell>
          <cell r="B1" t="str">
            <v>Название</v>
          </cell>
          <cell r="C1" t="str">
            <v>G081</v>
          </cell>
          <cell r="D1" t="str">
            <v>First_G082</v>
          </cell>
          <cell r="E1">
            <v>36161</v>
          </cell>
          <cell r="F1">
            <v>36192</v>
          </cell>
          <cell r="G1">
            <v>36220</v>
          </cell>
          <cell r="H1">
            <v>36251</v>
          </cell>
          <cell r="I1">
            <v>36281</v>
          </cell>
          <cell r="J1">
            <v>36312</v>
          </cell>
          <cell r="K1">
            <v>36342</v>
          </cell>
          <cell r="L1">
            <v>36373</v>
          </cell>
          <cell r="M1">
            <v>36404</v>
          </cell>
          <cell r="N1">
            <v>36434</v>
          </cell>
          <cell r="O1">
            <v>36465</v>
          </cell>
        </row>
        <row r="2">
          <cell r="A2" t="str">
            <v>72021</v>
          </cell>
          <cell r="B2" t="str">
            <v>Ферромарганец</v>
          </cell>
          <cell r="C2" t="str">
            <v>00186217</v>
          </cell>
          <cell r="D2" t="str">
            <v>ОАО "СЕВЕРСТАЛЬ"</v>
          </cell>
          <cell r="E2">
            <v>803</v>
          </cell>
          <cell r="F2">
            <v>2058</v>
          </cell>
          <cell r="G2">
            <v>3801</v>
          </cell>
          <cell r="H2">
            <v>1430</v>
          </cell>
          <cell r="I2">
            <v>2217</v>
          </cell>
          <cell r="J2">
            <v>2747</v>
          </cell>
          <cell r="K2">
            <v>2455</v>
          </cell>
          <cell r="L2">
            <v>1525</v>
          </cell>
          <cell r="M2">
            <v>642</v>
          </cell>
          <cell r="N2">
            <v>717</v>
          </cell>
          <cell r="O2">
            <v>1060</v>
          </cell>
        </row>
        <row r="3">
          <cell r="A3" t="str">
            <v>72021</v>
          </cell>
          <cell r="B3" t="str">
            <v>Ферромарганец</v>
          </cell>
          <cell r="C3" t="str">
            <v>00186424</v>
          </cell>
          <cell r="D3" t="str">
            <v>МАГНИТОГОРСКИЙ МЕТАЛЛУРГИЧЕСКИЙ КОМБИНАТ</v>
          </cell>
          <cell r="E3">
            <v>1006</v>
          </cell>
          <cell r="F3">
            <v>3714</v>
          </cell>
          <cell r="G3">
            <v>1157</v>
          </cell>
          <cell r="H3">
            <v>2212</v>
          </cell>
          <cell r="I3">
            <v>320</v>
          </cell>
          <cell r="J3">
            <v>2381</v>
          </cell>
          <cell r="K3">
            <v>320</v>
          </cell>
          <cell r="L3">
            <v>2381</v>
          </cell>
          <cell r="M3">
            <v>1005</v>
          </cell>
          <cell r="N3">
            <v>1422</v>
          </cell>
        </row>
        <row r="4">
          <cell r="A4" t="str">
            <v>72021</v>
          </cell>
          <cell r="B4" t="str">
            <v>Ферромарганец</v>
          </cell>
          <cell r="C4" t="str">
            <v>44740637</v>
          </cell>
          <cell r="D4" t="str">
            <v>ООО  "ТРАНССТРОЙ"</v>
          </cell>
          <cell r="E4">
            <v>340</v>
          </cell>
          <cell r="F4">
            <v>465</v>
          </cell>
          <cell r="G4">
            <v>1241</v>
          </cell>
          <cell r="H4">
            <v>1376</v>
          </cell>
          <cell r="I4">
            <v>340</v>
          </cell>
          <cell r="J4">
            <v>465</v>
          </cell>
          <cell r="K4">
            <v>1241</v>
          </cell>
          <cell r="L4">
            <v>1376</v>
          </cell>
          <cell r="M4">
            <v>1603</v>
          </cell>
          <cell r="N4">
            <v>2528</v>
          </cell>
          <cell r="O4">
            <v>3758</v>
          </cell>
        </row>
        <row r="5">
          <cell r="A5" t="str">
            <v>72021</v>
          </cell>
          <cell r="B5" t="str">
            <v>Ферромарганец</v>
          </cell>
          <cell r="C5" t="str">
            <v>00186465</v>
          </cell>
          <cell r="D5" t="str">
            <v>АО "МЕЧЕЛ"</v>
          </cell>
          <cell r="E5">
            <v>1176</v>
          </cell>
          <cell r="F5">
            <v>2500</v>
          </cell>
          <cell r="G5">
            <v>1176</v>
          </cell>
          <cell r="H5">
            <v>2500</v>
          </cell>
          <cell r="I5">
            <v>500</v>
          </cell>
          <cell r="J5">
            <v>1000</v>
          </cell>
          <cell r="K5">
            <v>1410</v>
          </cell>
          <cell r="L5">
            <v>500</v>
          </cell>
          <cell r="M5">
            <v>56</v>
          </cell>
          <cell r="N5">
            <v>924</v>
          </cell>
          <cell r="O5">
            <v>1256</v>
          </cell>
        </row>
        <row r="6">
          <cell r="A6" t="str">
            <v>72021</v>
          </cell>
          <cell r="B6" t="str">
            <v>Ферромарганец</v>
          </cell>
          <cell r="C6" t="str">
            <v>02887154</v>
          </cell>
          <cell r="D6" t="str">
            <v>ООО "НПП КОНТАКТ"(ВАЛУЙСКИЙ ФИЛИАЛ Г.ВАЛУЙКИ.УЛ.СУРЖИКОВА 30)</v>
          </cell>
          <cell r="E6">
            <v>273</v>
          </cell>
          <cell r="F6">
            <v>337</v>
          </cell>
          <cell r="G6">
            <v>4033</v>
          </cell>
          <cell r="H6">
            <v>4163</v>
          </cell>
          <cell r="I6">
            <v>273</v>
          </cell>
          <cell r="J6">
            <v>337</v>
          </cell>
          <cell r="K6">
            <v>4033</v>
          </cell>
          <cell r="L6">
            <v>273</v>
          </cell>
          <cell r="M6">
            <v>337</v>
          </cell>
          <cell r="N6">
            <v>4033</v>
          </cell>
          <cell r="O6">
            <v>4163</v>
          </cell>
        </row>
        <row r="7">
          <cell r="A7" t="str">
            <v>72021</v>
          </cell>
          <cell r="B7" t="str">
            <v>Ферромарганец</v>
          </cell>
          <cell r="C7" t="str">
            <v>05757676</v>
          </cell>
          <cell r="D7" t="str">
            <v>ОАО "ЗАПСИБМЕТКОМБИНАТ"</v>
          </cell>
          <cell r="E7">
            <v>893</v>
          </cell>
          <cell r="F7">
            <v>971</v>
          </cell>
          <cell r="G7">
            <v>528</v>
          </cell>
          <cell r="H7">
            <v>137</v>
          </cell>
          <cell r="I7">
            <v>200</v>
          </cell>
          <cell r="J7">
            <v>200</v>
          </cell>
        </row>
        <row r="8">
          <cell r="A8" t="str">
            <v>72021</v>
          </cell>
          <cell r="B8" t="str">
            <v>Ферромарганец</v>
          </cell>
          <cell r="C8" t="str">
            <v>18674414</v>
          </cell>
          <cell r="D8" t="str">
            <v>"МЕТАЛЛТЕХ М" ООО</v>
          </cell>
          <cell r="E8">
            <v>65</v>
          </cell>
          <cell r="F8">
            <v>65</v>
          </cell>
          <cell r="G8">
            <v>520</v>
          </cell>
          <cell r="H8">
            <v>195</v>
          </cell>
          <cell r="I8">
            <v>563</v>
          </cell>
          <cell r="J8">
            <v>195</v>
          </cell>
          <cell r="K8">
            <v>830</v>
          </cell>
          <cell r="L8">
            <v>130</v>
          </cell>
          <cell r="M8">
            <v>18</v>
          </cell>
          <cell r="N8">
            <v>18</v>
          </cell>
          <cell r="O8">
            <v>830</v>
          </cell>
        </row>
        <row r="9">
          <cell r="A9" t="str">
            <v>72021</v>
          </cell>
          <cell r="B9" t="str">
            <v>Ферромарганец</v>
          </cell>
          <cell r="C9" t="str">
            <v>00186602</v>
          </cell>
          <cell r="D9" t="str">
            <v>ОАО"ТАГАНРОГСКИЙ МЕТАЛЛУРГИЧЕСКИЙ ЗАВОД"</v>
          </cell>
          <cell r="E9">
            <v>208</v>
          </cell>
          <cell r="F9">
            <v>64</v>
          </cell>
          <cell r="G9">
            <v>208</v>
          </cell>
          <cell r="H9">
            <v>69</v>
          </cell>
          <cell r="I9">
            <v>135</v>
          </cell>
          <cell r="J9">
            <v>343</v>
          </cell>
          <cell r="K9">
            <v>124</v>
          </cell>
          <cell r="L9">
            <v>257</v>
          </cell>
          <cell r="M9">
            <v>198</v>
          </cell>
          <cell r="N9">
            <v>151</v>
          </cell>
          <cell r="O9">
            <v>409</v>
          </cell>
        </row>
        <row r="10">
          <cell r="A10" t="str">
            <v>72021</v>
          </cell>
          <cell r="B10" t="str">
            <v>Ферромарганец</v>
          </cell>
          <cell r="C10" t="str">
            <v>48491020</v>
          </cell>
          <cell r="D10" t="str">
            <v>ООО "ТОРГОВЫЙ ДОМ АМТРЕЙД"</v>
          </cell>
          <cell r="E10">
            <v>61</v>
          </cell>
          <cell r="F10">
            <v>61</v>
          </cell>
          <cell r="G10">
            <v>124</v>
          </cell>
          <cell r="H10">
            <v>206</v>
          </cell>
          <cell r="I10">
            <v>438</v>
          </cell>
          <cell r="J10">
            <v>141</v>
          </cell>
          <cell r="K10">
            <v>124</v>
          </cell>
          <cell r="L10">
            <v>206</v>
          </cell>
          <cell r="M10">
            <v>438</v>
          </cell>
          <cell r="N10">
            <v>198</v>
          </cell>
          <cell r="O10">
            <v>127</v>
          </cell>
        </row>
        <row r="11">
          <cell r="A11" t="str">
            <v>72021</v>
          </cell>
          <cell r="B11" t="str">
            <v>Ферромарганец</v>
          </cell>
          <cell r="C11" t="str">
            <v>04712714</v>
          </cell>
          <cell r="D11" t="str">
            <v>ВОРОНЕЖСКИЙ ФИЛИАЛ ПРОЕКТНО-КОНСТРУКТОРСКО-ТЕХНОЛОГИЧЕСКОГО БЮРО ПО ВАГОНАМ</v>
          </cell>
          <cell r="E11">
            <v>670</v>
          </cell>
          <cell r="F11">
            <v>462</v>
          </cell>
          <cell r="G11">
            <v>670</v>
          </cell>
          <cell r="H11">
            <v>462</v>
          </cell>
          <cell r="I11">
            <v>138</v>
          </cell>
        </row>
        <row r="12">
          <cell r="A12" t="str">
            <v>72021</v>
          </cell>
          <cell r="B12" t="str">
            <v>Ферромарганец</v>
          </cell>
          <cell r="C12" t="str">
            <v>05757653</v>
          </cell>
          <cell r="D12" t="str">
            <v>АО КУЗНЕЦКИЙ МЕТАЛЛУРГИЧЕСКИЙ КОМБИНАТ</v>
          </cell>
          <cell r="E12">
            <v>61</v>
          </cell>
          <cell r="F12">
            <v>61</v>
          </cell>
          <cell r="G12">
            <v>272</v>
          </cell>
          <cell r="H12">
            <v>736</v>
          </cell>
          <cell r="I12">
            <v>61</v>
          </cell>
          <cell r="J12">
            <v>61</v>
          </cell>
          <cell r="K12">
            <v>61</v>
          </cell>
          <cell r="L12">
            <v>61</v>
          </cell>
          <cell r="M12">
            <v>0</v>
          </cell>
          <cell r="N12">
            <v>272</v>
          </cell>
          <cell r="O12">
            <v>736</v>
          </cell>
        </row>
        <row r="13">
          <cell r="A13" t="str">
            <v>72021</v>
          </cell>
          <cell r="B13" t="str">
            <v>Ферромарганец</v>
          </cell>
          <cell r="C13" t="str">
            <v>45533515</v>
          </cell>
          <cell r="D13" t="str">
            <v>ООО "АТОЛЛ"</v>
          </cell>
          <cell r="E13">
            <v>68</v>
          </cell>
          <cell r="F13">
            <v>62</v>
          </cell>
          <cell r="G13">
            <v>68</v>
          </cell>
          <cell r="H13">
            <v>136</v>
          </cell>
          <cell r="I13">
            <v>62</v>
          </cell>
          <cell r="J13">
            <v>408</v>
          </cell>
          <cell r="K13">
            <v>136</v>
          </cell>
          <cell r="L13">
            <v>126</v>
          </cell>
          <cell r="M13">
            <v>62</v>
          </cell>
          <cell r="N13">
            <v>62</v>
          </cell>
          <cell r="O13">
            <v>68</v>
          </cell>
        </row>
        <row r="14">
          <cell r="A14" t="str">
            <v>72021</v>
          </cell>
          <cell r="B14" t="str">
            <v>Ферромарганец</v>
          </cell>
          <cell r="C14" t="str">
            <v>05764765</v>
          </cell>
          <cell r="D14" t="str">
            <v>ОСКОЛЬСКИЙ ЗАВОД МЕТАЛЛУРГИЧЕСКОГО МАШИНОСТРОЕНИЯ</v>
          </cell>
          <cell r="E14">
            <v>66</v>
          </cell>
          <cell r="F14">
            <v>66</v>
          </cell>
          <cell r="G14">
            <v>68</v>
          </cell>
          <cell r="H14">
            <v>98</v>
          </cell>
          <cell r="I14">
            <v>202</v>
          </cell>
          <cell r="J14">
            <v>135</v>
          </cell>
          <cell r="K14">
            <v>135</v>
          </cell>
          <cell r="L14">
            <v>52</v>
          </cell>
          <cell r="M14">
            <v>79</v>
          </cell>
          <cell r="N14">
            <v>149</v>
          </cell>
          <cell r="O14">
            <v>149</v>
          </cell>
        </row>
        <row r="15">
          <cell r="A15" t="str">
            <v>72021</v>
          </cell>
          <cell r="B15" t="str">
            <v>Ферромарганец</v>
          </cell>
          <cell r="C15" t="str">
            <v>05757665</v>
          </cell>
          <cell r="D15" t="str">
            <v>ОАО "НОВОЛИПЕЦКИЙ МЕТКОМБИНАТ"</v>
          </cell>
          <cell r="E15">
            <v>190</v>
          </cell>
          <cell r="F15">
            <v>127</v>
          </cell>
          <cell r="G15">
            <v>131</v>
          </cell>
          <cell r="H15">
            <v>190</v>
          </cell>
          <cell r="I15">
            <v>127</v>
          </cell>
          <cell r="J15">
            <v>131</v>
          </cell>
          <cell r="K15">
            <v>66</v>
          </cell>
          <cell r="L15">
            <v>60</v>
          </cell>
          <cell r="M15">
            <v>124</v>
          </cell>
          <cell r="N15">
            <v>67</v>
          </cell>
          <cell r="O15">
            <v>61</v>
          </cell>
        </row>
        <row r="16">
          <cell r="A16" t="str">
            <v>72021</v>
          </cell>
          <cell r="B16" t="str">
            <v>Ферромарганец</v>
          </cell>
          <cell r="C16" t="str">
            <v>45811380</v>
          </cell>
          <cell r="D16" t="str">
            <v>ООО "АСБЕСТ"</v>
          </cell>
          <cell r="E16">
            <v>69</v>
          </cell>
          <cell r="F16">
            <v>138</v>
          </cell>
          <cell r="G16">
            <v>70</v>
          </cell>
          <cell r="H16">
            <v>134</v>
          </cell>
          <cell r="I16">
            <v>69</v>
          </cell>
          <cell r="J16">
            <v>138</v>
          </cell>
          <cell r="K16">
            <v>70</v>
          </cell>
          <cell r="L16">
            <v>70</v>
          </cell>
          <cell r="M16">
            <v>134</v>
          </cell>
          <cell r="N16">
            <v>70</v>
          </cell>
          <cell r="O16">
            <v>269</v>
          </cell>
        </row>
        <row r="17">
          <cell r="A17" t="str">
            <v>72021</v>
          </cell>
          <cell r="B17" t="str">
            <v>Ферромарганец</v>
          </cell>
          <cell r="C17" t="str">
            <v>01030902</v>
          </cell>
          <cell r="D17" t="str">
            <v>ООО"ПОДМОСКОВЬЕ"</v>
          </cell>
          <cell r="E17">
            <v>67</v>
          </cell>
          <cell r="F17">
            <v>67</v>
          </cell>
          <cell r="G17">
            <v>67</v>
          </cell>
          <cell r="H17">
            <v>67</v>
          </cell>
          <cell r="I17">
            <v>201</v>
          </cell>
          <cell r="J17">
            <v>67</v>
          </cell>
          <cell r="K17">
            <v>68</v>
          </cell>
          <cell r="L17">
            <v>201</v>
          </cell>
          <cell r="M17">
            <v>139</v>
          </cell>
          <cell r="N17">
            <v>68</v>
          </cell>
          <cell r="O17">
            <v>66</v>
          </cell>
        </row>
        <row r="18">
          <cell r="A18" t="str">
            <v>72021</v>
          </cell>
          <cell r="B18" t="str">
            <v>Ферромарганец</v>
          </cell>
          <cell r="C18" t="str">
            <v>00187240</v>
          </cell>
          <cell r="D18" t="str">
            <v>МАГНИТОГОРСКИЙ МЕТИЗНО-МЕТАЛЛУРГИЧЕСКИЙ ЗАВОД (АОО)</v>
          </cell>
          <cell r="E18">
            <v>69</v>
          </cell>
          <cell r="F18">
            <v>71</v>
          </cell>
          <cell r="G18">
            <v>71</v>
          </cell>
          <cell r="H18">
            <v>65</v>
          </cell>
          <cell r="I18">
            <v>69</v>
          </cell>
          <cell r="J18">
            <v>130</v>
          </cell>
          <cell r="K18">
            <v>65</v>
          </cell>
          <cell r="L18">
            <v>67</v>
          </cell>
          <cell r="M18">
            <v>65</v>
          </cell>
          <cell r="N18">
            <v>65</v>
          </cell>
          <cell r="O18">
            <v>69</v>
          </cell>
        </row>
        <row r="19">
          <cell r="A19" t="str">
            <v>72021</v>
          </cell>
          <cell r="B19" t="str">
            <v>Ферромарганец</v>
          </cell>
          <cell r="C19" t="str">
            <v>05757765</v>
          </cell>
          <cell r="D19" t="str">
            <v>ОАО "ММЗ "СЕРП И МОЛОТ"</v>
          </cell>
          <cell r="E19">
            <v>130</v>
          </cell>
          <cell r="F19">
            <v>399</v>
          </cell>
          <cell r="G19">
            <v>130</v>
          </cell>
          <cell r="H19">
            <v>399</v>
          </cell>
          <cell r="I19">
            <v>0</v>
          </cell>
          <cell r="J19">
            <v>0</v>
          </cell>
          <cell r="K19">
            <v>130</v>
          </cell>
          <cell r="L19">
            <v>0</v>
          </cell>
          <cell r="M19">
            <v>0</v>
          </cell>
          <cell r="N19">
            <v>399</v>
          </cell>
        </row>
        <row r="20">
          <cell r="A20" t="str">
            <v>72021</v>
          </cell>
          <cell r="B20" t="str">
            <v>Ферромарганец</v>
          </cell>
          <cell r="C20" t="str">
            <v>01869579</v>
          </cell>
          <cell r="D20" t="str">
            <v>ОАО"МЕТАЛЛСЕРВИС"</v>
          </cell>
          <cell r="E20">
            <v>130</v>
          </cell>
          <cell r="F20">
            <v>130</v>
          </cell>
          <cell r="G20">
            <v>120</v>
          </cell>
          <cell r="H20">
            <v>140</v>
          </cell>
          <cell r="I20">
            <v>130</v>
          </cell>
          <cell r="J20">
            <v>130</v>
          </cell>
          <cell r="K20">
            <v>130</v>
          </cell>
          <cell r="L20">
            <v>120</v>
          </cell>
          <cell r="M20">
            <v>0</v>
          </cell>
          <cell r="N20">
            <v>0</v>
          </cell>
          <cell r="O20">
            <v>140</v>
          </cell>
        </row>
        <row r="21">
          <cell r="A21" t="str">
            <v>72021</v>
          </cell>
          <cell r="B21" t="str">
            <v>Ферромарганец</v>
          </cell>
          <cell r="C21" t="str">
            <v>00186252</v>
          </cell>
          <cell r="D21" t="str">
            <v>АО СУЛИНСКИЙ МЕТАЛЛУРГИЧЕСКИЙ ЗАВОД,"СТАКС"</v>
          </cell>
          <cell r="E21">
            <v>82</v>
          </cell>
          <cell r="F21">
            <v>39</v>
          </cell>
          <cell r="G21">
            <v>21</v>
          </cell>
          <cell r="H21">
            <v>30</v>
          </cell>
          <cell r="I21">
            <v>46</v>
          </cell>
          <cell r="J21">
            <v>25</v>
          </cell>
          <cell r="K21">
            <v>62</v>
          </cell>
          <cell r="L21">
            <v>54</v>
          </cell>
          <cell r="M21">
            <v>50</v>
          </cell>
          <cell r="N21">
            <v>69</v>
          </cell>
          <cell r="O21">
            <v>31</v>
          </cell>
        </row>
        <row r="22">
          <cell r="A22" t="str">
            <v>72021</v>
          </cell>
          <cell r="B22" t="str">
            <v>Ферромарганец</v>
          </cell>
          <cell r="C22" t="str">
            <v>00281476</v>
          </cell>
          <cell r="D22" t="str">
            <v>ОАО "Ураласбест"</v>
          </cell>
          <cell r="E22">
            <v>65</v>
          </cell>
          <cell r="F22">
            <v>65</v>
          </cell>
          <cell r="G22">
            <v>36</v>
          </cell>
          <cell r="H22">
            <v>65</v>
          </cell>
          <cell r="I22">
            <v>69</v>
          </cell>
          <cell r="J22">
            <v>69</v>
          </cell>
          <cell r="K22">
            <v>65</v>
          </cell>
          <cell r="L22">
            <v>69</v>
          </cell>
          <cell r="M22">
            <v>65</v>
          </cell>
          <cell r="N22">
            <v>57</v>
          </cell>
          <cell r="O22">
            <v>69</v>
          </cell>
        </row>
        <row r="23">
          <cell r="A23" t="str">
            <v>72021</v>
          </cell>
          <cell r="B23" t="str">
            <v>Ферромарганец</v>
          </cell>
          <cell r="C23" t="str">
            <v>41692843</v>
          </cell>
          <cell r="D23" t="str">
            <v>ООО "ПЛАНЕТА К"</v>
          </cell>
          <cell r="E23">
            <v>68</v>
          </cell>
          <cell r="F23">
            <v>62</v>
          </cell>
          <cell r="G23">
            <v>137</v>
          </cell>
          <cell r="H23">
            <v>137</v>
          </cell>
          <cell r="I23">
            <v>86</v>
          </cell>
          <cell r="J23">
            <v>71</v>
          </cell>
          <cell r="K23">
            <v>86</v>
          </cell>
          <cell r="L23">
            <v>67</v>
          </cell>
          <cell r="M23">
            <v>0</v>
          </cell>
          <cell r="N23">
            <v>86</v>
          </cell>
          <cell r="O23">
            <v>67</v>
          </cell>
        </row>
        <row r="24">
          <cell r="A24" t="str">
            <v>72021</v>
          </cell>
          <cell r="B24" t="str">
            <v>Ферромарганец</v>
          </cell>
          <cell r="C24" t="str">
            <v>10478286</v>
          </cell>
          <cell r="D24" t="str">
            <v>ОАО "КРАН"</v>
          </cell>
          <cell r="E24">
            <v>65</v>
          </cell>
          <cell r="F24">
            <v>68</v>
          </cell>
          <cell r="G24">
            <v>68</v>
          </cell>
          <cell r="H24">
            <v>61</v>
          </cell>
          <cell r="I24">
            <v>62</v>
          </cell>
          <cell r="J24">
            <v>61</v>
          </cell>
          <cell r="K24">
            <v>195</v>
          </cell>
          <cell r="L24">
            <v>37</v>
          </cell>
        </row>
        <row r="25">
          <cell r="A25" t="str">
            <v>72021</v>
          </cell>
          <cell r="B25" t="str">
            <v>Ферромарганец</v>
          </cell>
          <cell r="C25" t="str">
            <v>05764417</v>
          </cell>
          <cell r="D25" t="str">
            <v>АООТ "ИЖОРСКИЕ ЗАВОДЫ "</v>
          </cell>
          <cell r="E25">
            <v>69</v>
          </cell>
          <cell r="F25">
            <v>207</v>
          </cell>
          <cell r="G25">
            <v>9</v>
          </cell>
          <cell r="H25">
            <v>130</v>
          </cell>
          <cell r="I25">
            <v>69</v>
          </cell>
          <cell r="J25">
            <v>9</v>
          </cell>
          <cell r="K25">
            <v>9</v>
          </cell>
          <cell r="L25">
            <v>69</v>
          </cell>
          <cell r="M25">
            <v>0</v>
          </cell>
          <cell r="N25">
            <v>130</v>
          </cell>
          <cell r="O25">
            <v>69</v>
          </cell>
        </row>
        <row r="26">
          <cell r="A26" t="str">
            <v>72021</v>
          </cell>
          <cell r="B26" t="str">
            <v>Ферромарганец</v>
          </cell>
          <cell r="C26" t="str">
            <v>00186269</v>
          </cell>
          <cell r="D26" t="str">
            <v>"НИЖНЕТАГИЛЬСКИЙ МЕТКОМБИНАТ"</v>
          </cell>
          <cell r="E26">
            <v>337</v>
          </cell>
          <cell r="F26">
            <v>141</v>
          </cell>
          <cell r="G26">
            <v>141</v>
          </cell>
          <cell r="H26">
            <v>0</v>
          </cell>
          <cell r="I26">
            <v>0</v>
          </cell>
          <cell r="J26">
            <v>0</v>
          </cell>
          <cell r="K26">
            <v>0</v>
          </cell>
          <cell r="L26">
            <v>141</v>
          </cell>
        </row>
        <row r="27">
          <cell r="A27" t="str">
            <v>72021</v>
          </cell>
          <cell r="B27" t="str">
            <v>Ферромарганец</v>
          </cell>
          <cell r="C27" t="str">
            <v>00186849</v>
          </cell>
          <cell r="D27" t="str">
            <v>"МИХАЙЛОВСКИЙ ГОК"- ОАО</v>
          </cell>
          <cell r="E27">
            <v>277</v>
          </cell>
          <cell r="F27">
            <v>130</v>
          </cell>
          <cell r="G27">
            <v>65</v>
          </cell>
          <cell r="H27">
            <v>277</v>
          </cell>
          <cell r="I27">
            <v>130</v>
          </cell>
          <cell r="J27">
            <v>277</v>
          </cell>
          <cell r="K27">
            <v>0</v>
          </cell>
          <cell r="L27">
            <v>130</v>
          </cell>
          <cell r="M27">
            <v>0</v>
          </cell>
          <cell r="N27">
            <v>0</v>
          </cell>
          <cell r="O27">
            <v>65</v>
          </cell>
        </row>
        <row r="28">
          <cell r="A28" t="str">
            <v>72021</v>
          </cell>
          <cell r="B28" t="str">
            <v>Ферромарганец</v>
          </cell>
          <cell r="C28" t="str">
            <v>08629387</v>
          </cell>
          <cell r="D28" t="str">
            <v>ОАО КУРГАНСКИЙ МАШИНОСТРОИТЕЛЬНЫЙ ЗАВОД</v>
          </cell>
          <cell r="E28">
            <v>67</v>
          </cell>
          <cell r="F28">
            <v>345</v>
          </cell>
          <cell r="G28">
            <v>4</v>
          </cell>
          <cell r="H28">
            <v>345</v>
          </cell>
          <cell r="I28">
            <v>4</v>
          </cell>
          <cell r="J28">
            <v>345</v>
          </cell>
          <cell r="K28">
            <v>0</v>
          </cell>
          <cell r="L28">
            <v>0</v>
          </cell>
          <cell r="M28">
            <v>4</v>
          </cell>
        </row>
        <row r="29">
          <cell r="A29" t="str">
            <v>72021</v>
          </cell>
          <cell r="B29" t="str">
            <v>Ферромарганец</v>
          </cell>
          <cell r="C29" t="str">
            <v>00187211</v>
          </cell>
          <cell r="D29" t="str">
            <v>АО "ОРЛОВСКИЙ СТАЛЕПРОКАТНЫЙ ЗАВОД"</v>
          </cell>
          <cell r="E29">
            <v>126</v>
          </cell>
          <cell r="F29">
            <v>126</v>
          </cell>
          <cell r="G29">
            <v>233</v>
          </cell>
        </row>
        <row r="30">
          <cell r="A30" t="str">
            <v>72021</v>
          </cell>
          <cell r="B30" t="str">
            <v>Ферромарганец</v>
          </cell>
          <cell r="C30" t="str">
            <v>45828067</v>
          </cell>
          <cell r="D30" t="str">
            <v>ООО "ПАРНАС"</v>
          </cell>
          <cell r="E30">
            <v>135</v>
          </cell>
          <cell r="F30">
            <v>69</v>
          </cell>
          <cell r="G30">
            <v>139</v>
          </cell>
          <cell r="H30">
            <v>135</v>
          </cell>
          <cell r="I30">
            <v>69</v>
          </cell>
          <cell r="J30">
            <v>139</v>
          </cell>
          <cell r="K30">
            <v>0</v>
          </cell>
          <cell r="L30">
            <v>0</v>
          </cell>
          <cell r="M30">
            <v>135</v>
          </cell>
          <cell r="N30">
            <v>69</v>
          </cell>
          <cell r="O30">
            <v>139</v>
          </cell>
        </row>
        <row r="31">
          <cell r="A31" t="str">
            <v>72021</v>
          </cell>
          <cell r="B31" t="str">
            <v>Ферромарганец</v>
          </cell>
          <cell r="C31" t="str">
            <v>51067425</v>
          </cell>
          <cell r="D31" t="str">
            <v>ООО "ГРАНТ-СТ"</v>
          </cell>
          <cell r="E31">
            <v>338</v>
          </cell>
          <cell r="F31">
            <v>338</v>
          </cell>
          <cell r="G31">
            <v>0</v>
          </cell>
          <cell r="H31">
            <v>0</v>
          </cell>
          <cell r="I31">
            <v>0</v>
          </cell>
          <cell r="J31">
            <v>0</v>
          </cell>
          <cell r="K31">
            <v>0</v>
          </cell>
          <cell r="L31">
            <v>0</v>
          </cell>
          <cell r="M31">
            <v>0</v>
          </cell>
          <cell r="N31">
            <v>0</v>
          </cell>
          <cell r="O31">
            <v>338</v>
          </cell>
        </row>
        <row r="32">
          <cell r="A32" t="str">
            <v>72021</v>
          </cell>
          <cell r="B32" t="str">
            <v>Ферромарганец</v>
          </cell>
          <cell r="C32" t="str">
            <v>05757759</v>
          </cell>
          <cell r="D32" t="str">
            <v>ОАО "ЗАВОД "КРАСНЫЙ ОКТЯБРЬ"</v>
          </cell>
          <cell r="E32">
            <v>18</v>
          </cell>
          <cell r="F32">
            <v>14</v>
          </cell>
          <cell r="G32">
            <v>138</v>
          </cell>
          <cell r="H32">
            <v>14</v>
          </cell>
          <cell r="I32">
            <v>138</v>
          </cell>
          <cell r="J32">
            <v>20</v>
          </cell>
          <cell r="K32">
            <v>68</v>
          </cell>
          <cell r="L32">
            <v>41</v>
          </cell>
          <cell r="M32">
            <v>15</v>
          </cell>
          <cell r="N32">
            <v>18</v>
          </cell>
        </row>
        <row r="33">
          <cell r="A33" t="str">
            <v>72021</v>
          </cell>
          <cell r="B33" t="str">
            <v>Ферромарганец</v>
          </cell>
          <cell r="C33" t="str">
            <v>00187174</v>
          </cell>
          <cell r="D33" t="str">
            <v>ОАО "ЧЕРЕПОВЕЦКИЙ СТАЛЕПРОКАТНЫЙ ЗАВОД"</v>
          </cell>
          <cell r="E33">
            <v>65</v>
          </cell>
          <cell r="F33">
            <v>70</v>
          </cell>
          <cell r="G33">
            <v>65</v>
          </cell>
          <cell r="H33">
            <v>130</v>
          </cell>
          <cell r="I33">
            <v>70</v>
          </cell>
          <cell r="J33">
            <v>65</v>
          </cell>
          <cell r="K33">
            <v>130</v>
          </cell>
          <cell r="L33">
            <v>65</v>
          </cell>
          <cell r="M33">
            <v>0</v>
          </cell>
          <cell r="N33">
            <v>0</v>
          </cell>
          <cell r="O33">
            <v>130</v>
          </cell>
        </row>
        <row r="34">
          <cell r="A34" t="str">
            <v>72021</v>
          </cell>
          <cell r="B34" t="str">
            <v>Ферромарганец</v>
          </cell>
          <cell r="C34" t="str">
            <v>43151956</v>
          </cell>
          <cell r="D34" t="str">
            <v>ООО "ФОБОС"</v>
          </cell>
          <cell r="E34">
            <v>134</v>
          </cell>
          <cell r="F34">
            <v>129</v>
          </cell>
          <cell r="G34">
            <v>64</v>
          </cell>
        </row>
        <row r="35">
          <cell r="A35" t="str">
            <v>72021</v>
          </cell>
          <cell r="B35" t="str">
            <v>Ферромарганец</v>
          </cell>
          <cell r="C35" t="str">
            <v>18406122</v>
          </cell>
          <cell r="D35" t="str">
            <v>ООО "ИНТРЕЙД ИМПЕКС"</v>
          </cell>
          <cell r="E35">
            <v>119</v>
          </cell>
          <cell r="F35">
            <v>119</v>
          </cell>
          <cell r="G35">
            <v>120</v>
          </cell>
          <cell r="H35">
            <v>59</v>
          </cell>
          <cell r="I35">
            <v>0</v>
          </cell>
          <cell r="J35">
            <v>0</v>
          </cell>
          <cell r="K35">
            <v>0</v>
          </cell>
          <cell r="L35">
            <v>59</v>
          </cell>
        </row>
        <row r="36">
          <cell r="A36" t="str">
            <v>72021</v>
          </cell>
          <cell r="B36" t="str">
            <v>Ферромарганец</v>
          </cell>
          <cell r="C36" t="str">
            <v>03142640</v>
          </cell>
          <cell r="D36" t="str">
            <v>АО"НИЖЕГОРОДСКИЙ ТЕПЛОХОД"</v>
          </cell>
          <cell r="E36">
            <v>71</v>
          </cell>
          <cell r="F36">
            <v>71</v>
          </cell>
          <cell r="G36">
            <v>67</v>
          </cell>
          <cell r="H36">
            <v>142</v>
          </cell>
          <cell r="I36">
            <v>67</v>
          </cell>
          <cell r="J36">
            <v>142</v>
          </cell>
          <cell r="K36">
            <v>0</v>
          </cell>
          <cell r="L36">
            <v>67</v>
          </cell>
        </row>
        <row r="37">
          <cell r="A37" t="str">
            <v>72021</v>
          </cell>
          <cell r="B37" t="str">
            <v>Ферромарганец</v>
          </cell>
          <cell r="C37" t="str">
            <v>00210855</v>
          </cell>
          <cell r="D37" t="str">
            <v>ОАО "БСЗ" (БЕЖИЦКИЙ СТАЛЕЛИТЕЙНЫЙ З-Д)</v>
          </cell>
          <cell r="E37">
            <v>67</v>
          </cell>
          <cell r="F37">
            <v>70</v>
          </cell>
          <cell r="G37">
            <v>69</v>
          </cell>
          <cell r="H37">
            <v>67</v>
          </cell>
          <cell r="I37">
            <v>70</v>
          </cell>
          <cell r="J37">
            <v>69</v>
          </cell>
          <cell r="K37">
            <v>70</v>
          </cell>
          <cell r="L37">
            <v>69</v>
          </cell>
          <cell r="M37">
            <v>0</v>
          </cell>
          <cell r="N37">
            <v>0</v>
          </cell>
          <cell r="O37">
            <v>70</v>
          </cell>
        </row>
        <row r="38">
          <cell r="A38" t="str">
            <v>72021</v>
          </cell>
          <cell r="B38" t="str">
            <v>Ферромарганец</v>
          </cell>
          <cell r="C38" t="str">
            <v>04692093</v>
          </cell>
          <cell r="D38" t="str">
            <v>АКЦИОНЕРНОЕ ОБЩЕСТВО ОТКРЫТОГО ТИПА "ОСКОЛСНАБ"</v>
          </cell>
          <cell r="E38">
            <v>271</v>
          </cell>
          <cell r="F38">
            <v>271</v>
          </cell>
          <cell r="G38">
            <v>0</v>
          </cell>
          <cell r="H38">
            <v>0</v>
          </cell>
          <cell r="I38">
            <v>0</v>
          </cell>
          <cell r="J38">
            <v>0</v>
          </cell>
          <cell r="K38">
            <v>0</v>
          </cell>
          <cell r="L38">
            <v>0</v>
          </cell>
          <cell r="M38">
            <v>0</v>
          </cell>
          <cell r="N38">
            <v>0</v>
          </cell>
          <cell r="O38">
            <v>271</v>
          </cell>
        </row>
        <row r="39">
          <cell r="A39" t="str">
            <v>72021</v>
          </cell>
          <cell r="B39" t="str">
            <v>Ферромарганец</v>
          </cell>
          <cell r="C39" t="str">
            <v>00161878</v>
          </cell>
          <cell r="D39" t="str">
            <v>ГУП "ЯКУТУГОЛЬ"</v>
          </cell>
          <cell r="E39">
            <v>133</v>
          </cell>
          <cell r="F39">
            <v>134</v>
          </cell>
          <cell r="G39">
            <v>133</v>
          </cell>
          <cell r="H39">
            <v>134</v>
          </cell>
          <cell r="I39">
            <v>0</v>
          </cell>
          <cell r="J39">
            <v>0</v>
          </cell>
          <cell r="K39">
            <v>0</v>
          </cell>
          <cell r="L39">
            <v>133</v>
          </cell>
          <cell r="M39">
            <v>0</v>
          </cell>
          <cell r="N39">
            <v>134</v>
          </cell>
        </row>
        <row r="40">
          <cell r="A40" t="str">
            <v>72021</v>
          </cell>
          <cell r="B40" t="str">
            <v>Ферромарганец</v>
          </cell>
          <cell r="C40" t="str">
            <v>05804803</v>
          </cell>
          <cell r="D40" t="str">
            <v>АО "МЕТРОВАГОНМАШ"</v>
          </cell>
          <cell r="E40">
            <v>69</v>
          </cell>
          <cell r="F40">
            <v>64</v>
          </cell>
          <cell r="G40">
            <v>69</v>
          </cell>
          <cell r="H40">
            <v>64</v>
          </cell>
          <cell r="I40">
            <v>61</v>
          </cell>
          <cell r="J40">
            <v>20</v>
          </cell>
          <cell r="K40">
            <v>61</v>
          </cell>
          <cell r="L40">
            <v>0</v>
          </cell>
          <cell r="M40">
            <v>20</v>
          </cell>
        </row>
        <row r="41">
          <cell r="A41" t="str">
            <v>72021</v>
          </cell>
          <cell r="B41" t="str">
            <v>Ферромарганец</v>
          </cell>
          <cell r="C41" t="str">
            <v>35497296</v>
          </cell>
          <cell r="D41" t="str">
            <v>ЗАО ППП "ТЕХНОСПЕЦСТАЛЬ"</v>
          </cell>
          <cell r="E41">
            <v>138</v>
          </cell>
          <cell r="F41">
            <v>71</v>
          </cell>
          <cell r="G41">
            <v>71</v>
          </cell>
          <cell r="H41">
            <v>0</v>
          </cell>
          <cell r="I41">
            <v>71</v>
          </cell>
        </row>
        <row r="42">
          <cell r="A42" t="str">
            <v>72021</v>
          </cell>
          <cell r="B42" t="str">
            <v>Ферромарганец</v>
          </cell>
          <cell r="C42" t="str">
            <v>22275002</v>
          </cell>
          <cell r="D42" t="str">
            <v>ИЧП "ЛЮ-МАР"</v>
          </cell>
          <cell r="E42">
            <v>70</v>
          </cell>
          <cell r="F42">
            <v>69</v>
          </cell>
          <cell r="G42">
            <v>69</v>
          </cell>
        </row>
        <row r="43">
          <cell r="A43" t="str">
            <v>72021</v>
          </cell>
          <cell r="B43" t="str">
            <v>Ферромарганец</v>
          </cell>
          <cell r="C43" t="str">
            <v>23036093</v>
          </cell>
          <cell r="D43" t="str">
            <v>ЗАО "ИНТЕРТЕРМИНАЛ"</v>
          </cell>
          <cell r="E43">
            <v>206</v>
          </cell>
          <cell r="F43">
            <v>206</v>
          </cell>
          <cell r="G43">
            <v>0</v>
          </cell>
          <cell r="H43">
            <v>0</v>
          </cell>
          <cell r="I43">
            <v>206</v>
          </cell>
        </row>
        <row r="44">
          <cell r="A44" t="str">
            <v>72021</v>
          </cell>
          <cell r="B44" t="str">
            <v>Ферромарганец</v>
          </cell>
          <cell r="C44" t="str">
            <v>40548802</v>
          </cell>
          <cell r="D44" t="str">
            <v>ЗАО "ИНТЕРРЕСУРС"</v>
          </cell>
          <cell r="E44">
            <v>138</v>
          </cell>
          <cell r="F44">
            <v>68</v>
          </cell>
          <cell r="G44">
            <v>138</v>
          </cell>
          <cell r="H44">
            <v>68</v>
          </cell>
          <cell r="I44">
            <v>0</v>
          </cell>
          <cell r="J44">
            <v>0</v>
          </cell>
          <cell r="K44">
            <v>0</v>
          </cell>
          <cell r="L44">
            <v>0</v>
          </cell>
          <cell r="M44">
            <v>0</v>
          </cell>
          <cell r="N44">
            <v>138</v>
          </cell>
          <cell r="O44">
            <v>68</v>
          </cell>
        </row>
        <row r="45">
          <cell r="A45" t="str">
            <v>72021</v>
          </cell>
          <cell r="B45" t="str">
            <v>Ферромарганец</v>
          </cell>
          <cell r="C45" t="str">
            <v>43081799</v>
          </cell>
          <cell r="D45" t="str">
            <v>ООО "ФЕРАЛ"</v>
          </cell>
          <cell r="E45">
            <v>67</v>
          </cell>
          <cell r="F45">
            <v>69</v>
          </cell>
          <cell r="G45">
            <v>69</v>
          </cell>
          <cell r="H45">
            <v>67</v>
          </cell>
          <cell r="I45">
            <v>69</v>
          </cell>
          <cell r="J45">
            <v>69</v>
          </cell>
          <cell r="K45">
            <v>0</v>
          </cell>
          <cell r="L45">
            <v>67</v>
          </cell>
          <cell r="M45">
            <v>69</v>
          </cell>
          <cell r="N45">
            <v>0</v>
          </cell>
          <cell r="O45">
            <v>69</v>
          </cell>
        </row>
        <row r="46">
          <cell r="A46" t="str">
            <v>72021</v>
          </cell>
          <cell r="B46" t="str">
            <v>Ферромарганец</v>
          </cell>
          <cell r="C46" t="str">
            <v>18727932</v>
          </cell>
          <cell r="D46" t="str">
            <v>ООО"БИЗНЕС И ПАРИТЕТ"</v>
          </cell>
          <cell r="E46">
            <v>204</v>
          </cell>
          <cell r="F46">
            <v>204</v>
          </cell>
          <cell r="G46">
            <v>204</v>
          </cell>
        </row>
        <row r="47">
          <cell r="A47" t="str">
            <v>72021</v>
          </cell>
          <cell r="B47" t="str">
            <v>Ферромарганец</v>
          </cell>
          <cell r="C47" t="str">
            <v>47675001</v>
          </cell>
          <cell r="D47" t="str">
            <v>ООО "ЭЛЕКТРОСТАЛЬ"                                                          3366</v>
          </cell>
          <cell r="E47">
            <v>62</v>
          </cell>
          <cell r="F47">
            <v>62</v>
          </cell>
          <cell r="G47">
            <v>69</v>
          </cell>
          <cell r="H47">
            <v>69</v>
          </cell>
          <cell r="I47">
            <v>0</v>
          </cell>
          <cell r="J47">
            <v>0</v>
          </cell>
          <cell r="K47">
            <v>69</v>
          </cell>
        </row>
        <row r="48">
          <cell r="A48" t="str">
            <v>72021</v>
          </cell>
          <cell r="B48" t="str">
            <v>Ферромарганец</v>
          </cell>
          <cell r="C48" t="str">
            <v>07502319</v>
          </cell>
          <cell r="D48" t="str">
            <v>ОАО КУЛЕБАКСКИЙ МЕТАЛЛУРГИЧЕСКИЙ ЗАВОД</v>
          </cell>
          <cell r="E48">
            <v>63</v>
          </cell>
          <cell r="F48">
            <v>67</v>
          </cell>
          <cell r="G48">
            <v>68</v>
          </cell>
          <cell r="H48">
            <v>63</v>
          </cell>
          <cell r="I48">
            <v>67</v>
          </cell>
          <cell r="J48">
            <v>68</v>
          </cell>
          <cell r="K48">
            <v>67</v>
          </cell>
          <cell r="L48">
            <v>68</v>
          </cell>
        </row>
        <row r="49">
          <cell r="A49" t="str">
            <v>72021</v>
          </cell>
          <cell r="B49" t="str">
            <v>Ферромарганец</v>
          </cell>
          <cell r="C49" t="str">
            <v>25920492</v>
          </cell>
          <cell r="D49" t="str">
            <v>ООО "ДИАМОНД"</v>
          </cell>
          <cell r="E49">
            <v>68</v>
          </cell>
          <cell r="F49">
            <v>68</v>
          </cell>
          <cell r="G49">
            <v>130</v>
          </cell>
        </row>
        <row r="50">
          <cell r="A50" t="str">
            <v>72021</v>
          </cell>
          <cell r="B50" t="str">
            <v>Ферромарганец</v>
          </cell>
          <cell r="C50" t="str">
            <v>48134075</v>
          </cell>
          <cell r="D50" t="str">
            <v>ОАО "САМАРСКИЙ МЕТАЛЛУРГИЧЕСКИЙ ЗАВОД"</v>
          </cell>
          <cell r="E50">
            <v>64</v>
          </cell>
          <cell r="F50">
            <v>62</v>
          </cell>
          <cell r="G50">
            <v>66</v>
          </cell>
          <cell r="H50">
            <v>66</v>
          </cell>
        </row>
        <row r="51">
          <cell r="A51" t="str">
            <v>72021</v>
          </cell>
          <cell r="B51" t="str">
            <v>Ферромарганец</v>
          </cell>
          <cell r="C51" t="str">
            <v>33919959</v>
          </cell>
          <cell r="D51" t="str">
            <v>ЗАО "ФИНАНСОВЫЙ  МЕНЕДЖМЕНТ"</v>
          </cell>
          <cell r="E51">
            <v>40</v>
          </cell>
          <cell r="F51">
            <v>142</v>
          </cell>
          <cell r="G51">
            <v>40</v>
          </cell>
          <cell r="H51">
            <v>40</v>
          </cell>
          <cell r="I51">
            <v>0</v>
          </cell>
          <cell r="J51">
            <v>0</v>
          </cell>
          <cell r="K51">
            <v>0</v>
          </cell>
          <cell r="L51">
            <v>142</v>
          </cell>
        </row>
        <row r="52">
          <cell r="A52" t="str">
            <v>72021</v>
          </cell>
          <cell r="B52" t="str">
            <v>Ферромарганец</v>
          </cell>
          <cell r="C52" t="str">
            <v>43470822</v>
          </cell>
          <cell r="D52" t="str">
            <v>ЗАО "ПЕТРОМАШ"</v>
          </cell>
          <cell r="E52">
            <v>137</v>
          </cell>
          <cell r="F52">
            <v>35</v>
          </cell>
          <cell r="G52">
            <v>137</v>
          </cell>
          <cell r="H52">
            <v>137</v>
          </cell>
          <cell r="I52">
            <v>0</v>
          </cell>
          <cell r="J52">
            <v>35</v>
          </cell>
        </row>
        <row r="53">
          <cell r="A53" t="str">
            <v>72021</v>
          </cell>
          <cell r="B53" t="str">
            <v>Ферромарганец</v>
          </cell>
          <cell r="C53" t="str">
            <v>45809957</v>
          </cell>
          <cell r="D53" t="str">
            <v>ООО "ПОСАД"</v>
          </cell>
          <cell r="E53">
            <v>172</v>
          </cell>
          <cell r="F53">
            <v>172</v>
          </cell>
        </row>
        <row r="54">
          <cell r="A54" t="str">
            <v>72021</v>
          </cell>
          <cell r="B54" t="str">
            <v>Ферромарганец</v>
          </cell>
          <cell r="C54" t="str">
            <v>11325449</v>
          </cell>
          <cell r="D54" t="str">
            <v>ООО "АГЕНСТВО ТРЕСТ-В"</v>
          </cell>
          <cell r="E54">
            <v>54</v>
          </cell>
          <cell r="F54">
            <v>59</v>
          </cell>
          <cell r="G54">
            <v>54</v>
          </cell>
          <cell r="H54">
            <v>59</v>
          </cell>
          <cell r="I54">
            <v>52</v>
          </cell>
          <cell r="J54">
            <v>0</v>
          </cell>
          <cell r="K54">
            <v>0</v>
          </cell>
          <cell r="L54">
            <v>59</v>
          </cell>
          <cell r="M54">
            <v>52</v>
          </cell>
        </row>
        <row r="55">
          <cell r="A55" t="str">
            <v>72021</v>
          </cell>
          <cell r="B55" t="str">
            <v>Ферромарганец</v>
          </cell>
          <cell r="C55" t="str">
            <v>18486115</v>
          </cell>
          <cell r="D55" t="str">
            <v>ООО "СИЛУМИН+"</v>
          </cell>
          <cell r="E55">
            <v>20</v>
          </cell>
          <cell r="F55">
            <v>68</v>
          </cell>
          <cell r="G55">
            <v>65</v>
          </cell>
          <cell r="H55">
            <v>20</v>
          </cell>
          <cell r="I55">
            <v>68</v>
          </cell>
          <cell r="J55">
            <v>20</v>
          </cell>
          <cell r="K55">
            <v>0</v>
          </cell>
          <cell r="L55">
            <v>68</v>
          </cell>
          <cell r="M55">
            <v>0</v>
          </cell>
          <cell r="N55">
            <v>0</v>
          </cell>
          <cell r="O55">
            <v>65</v>
          </cell>
        </row>
        <row r="56">
          <cell r="A56" t="str">
            <v>72021</v>
          </cell>
          <cell r="B56" t="str">
            <v>Ферромарганец</v>
          </cell>
          <cell r="C56" t="str">
            <v>07518941</v>
          </cell>
          <cell r="D56" t="str">
            <v>ГУП "ПО "УРАЛВАГОНЗАВОД"</v>
          </cell>
          <cell r="E56">
            <v>77</v>
          </cell>
          <cell r="F56">
            <v>70</v>
          </cell>
          <cell r="G56">
            <v>77</v>
          </cell>
          <cell r="H56">
            <v>70</v>
          </cell>
          <cell r="I56">
            <v>0</v>
          </cell>
          <cell r="J56">
            <v>0</v>
          </cell>
          <cell r="K56">
            <v>77</v>
          </cell>
          <cell r="L56">
            <v>70</v>
          </cell>
        </row>
        <row r="57">
          <cell r="A57" t="str">
            <v>72021</v>
          </cell>
          <cell r="B57" t="str">
            <v>Ферромарганец</v>
          </cell>
          <cell r="C57" t="str">
            <v>00233052</v>
          </cell>
          <cell r="D57" t="str">
            <v>ОАО КАМСКИЙ ЛИТЕЙНЫЙ ЗАВОД</v>
          </cell>
          <cell r="E57">
            <v>13</v>
          </cell>
          <cell r="F57">
            <v>10</v>
          </cell>
          <cell r="G57">
            <v>10</v>
          </cell>
          <cell r="H57">
            <v>13</v>
          </cell>
          <cell r="I57">
            <v>47</v>
          </cell>
          <cell r="J57">
            <v>21</v>
          </cell>
          <cell r="K57">
            <v>47</v>
          </cell>
          <cell r="L57">
            <v>19</v>
          </cell>
          <cell r="M57">
            <v>17</v>
          </cell>
        </row>
        <row r="58">
          <cell r="A58" t="str">
            <v>72021</v>
          </cell>
          <cell r="B58" t="str">
            <v>Ферромарганец</v>
          </cell>
          <cell r="C58" t="str">
            <v>51040449</v>
          </cell>
          <cell r="D58" t="str">
            <v>ООО "ВЕНСЕТИ"</v>
          </cell>
          <cell r="E58">
            <v>139</v>
          </cell>
          <cell r="F58">
            <v>139</v>
          </cell>
          <cell r="G58">
            <v>0</v>
          </cell>
          <cell r="H58">
            <v>0</v>
          </cell>
          <cell r="I58">
            <v>0</v>
          </cell>
          <cell r="J58">
            <v>0</v>
          </cell>
          <cell r="K58">
            <v>0</v>
          </cell>
          <cell r="L58">
            <v>0</v>
          </cell>
          <cell r="M58">
            <v>0</v>
          </cell>
          <cell r="N58">
            <v>0</v>
          </cell>
          <cell r="O58">
            <v>139</v>
          </cell>
        </row>
        <row r="59">
          <cell r="A59" t="str">
            <v>72021</v>
          </cell>
          <cell r="B59" t="str">
            <v>Ферромарганец</v>
          </cell>
          <cell r="C59" t="str">
            <v>04857080</v>
          </cell>
          <cell r="D59" t="str">
            <v>"КУРСКГЛАВСНАБ"-АО ОТКРЫТОГО ТИПА</v>
          </cell>
          <cell r="E59">
            <v>69</v>
          </cell>
          <cell r="F59">
            <v>65</v>
          </cell>
        </row>
        <row r="60">
          <cell r="A60" t="str">
            <v>72021</v>
          </cell>
          <cell r="B60" t="str">
            <v>Ферромарганец</v>
          </cell>
          <cell r="C60" t="str">
            <v>42504465</v>
          </cell>
          <cell r="D60" t="str">
            <v>ЗАО"ЧЕЛЯБМЕТАЛЛОПТТОРГ"</v>
          </cell>
          <cell r="E60">
            <v>134</v>
          </cell>
          <cell r="F60">
            <v>134</v>
          </cell>
          <cell r="G60">
            <v>0</v>
          </cell>
          <cell r="H60">
            <v>0</v>
          </cell>
          <cell r="I60">
            <v>0</v>
          </cell>
          <cell r="J60">
            <v>0</v>
          </cell>
          <cell r="K60">
            <v>134</v>
          </cell>
        </row>
        <row r="61">
          <cell r="A61" t="str">
            <v>72021</v>
          </cell>
          <cell r="B61" t="str">
            <v>Ферромарганец</v>
          </cell>
          <cell r="C61" t="str">
            <v>00491771</v>
          </cell>
          <cell r="D61" t="str">
            <v>ОАО "МУРОМСКИЙ СТРЕЛОЧНЫЙ ЗАВОД"</v>
          </cell>
          <cell r="E61">
            <v>71</v>
          </cell>
          <cell r="F61">
            <v>60</v>
          </cell>
          <cell r="G61">
            <v>60</v>
          </cell>
          <cell r="H61">
            <v>0</v>
          </cell>
          <cell r="I61">
            <v>0</v>
          </cell>
          <cell r="J61">
            <v>0</v>
          </cell>
          <cell r="K61">
            <v>0</v>
          </cell>
          <cell r="L61">
            <v>0</v>
          </cell>
          <cell r="M61">
            <v>60</v>
          </cell>
        </row>
        <row r="62">
          <cell r="A62" t="str">
            <v>72021</v>
          </cell>
          <cell r="B62" t="str">
            <v>Ферромарганец</v>
          </cell>
          <cell r="C62" t="str">
            <v>00186246</v>
          </cell>
          <cell r="D62" t="str">
            <v>ОАО "НОСТА"</v>
          </cell>
          <cell r="E62">
            <v>130</v>
          </cell>
          <cell r="F62">
            <v>130</v>
          </cell>
          <cell r="G62">
            <v>0</v>
          </cell>
          <cell r="H62">
            <v>0</v>
          </cell>
          <cell r="I62">
            <v>0</v>
          </cell>
          <cell r="J62">
            <v>0</v>
          </cell>
          <cell r="K62">
            <v>0</v>
          </cell>
          <cell r="L62">
            <v>0</v>
          </cell>
          <cell r="M62">
            <v>0</v>
          </cell>
          <cell r="N62">
            <v>0</v>
          </cell>
          <cell r="O62">
            <v>130</v>
          </cell>
        </row>
        <row r="63">
          <cell r="A63" t="str">
            <v>72021</v>
          </cell>
          <cell r="B63" t="str">
            <v>Ферромарганец</v>
          </cell>
          <cell r="C63" t="str">
            <v>46067245</v>
          </cell>
          <cell r="D63" t="str">
            <v>ООО "ЭЛЛ-ДИО-СТАС"</v>
          </cell>
          <cell r="E63">
            <v>60</v>
          </cell>
          <cell r="F63">
            <v>70</v>
          </cell>
          <cell r="G63">
            <v>60</v>
          </cell>
          <cell r="H63">
            <v>70</v>
          </cell>
          <cell r="I63">
            <v>0</v>
          </cell>
          <cell r="J63">
            <v>0</v>
          </cell>
          <cell r="K63">
            <v>0</v>
          </cell>
          <cell r="L63">
            <v>0</v>
          </cell>
          <cell r="M63">
            <v>0</v>
          </cell>
          <cell r="N63">
            <v>70</v>
          </cell>
        </row>
        <row r="64">
          <cell r="A64" t="str">
            <v>72021</v>
          </cell>
          <cell r="B64" t="str">
            <v>Ферромарганец</v>
          </cell>
          <cell r="C64" t="str">
            <v>18267761</v>
          </cell>
          <cell r="D64" t="str">
            <v>ООО "МП "МЕТАЛЛ СЕРВИС"</v>
          </cell>
          <cell r="E64">
            <v>64</v>
          </cell>
          <cell r="F64">
            <v>59</v>
          </cell>
          <cell r="G64">
            <v>64</v>
          </cell>
          <cell r="H64">
            <v>64</v>
          </cell>
          <cell r="I64">
            <v>0</v>
          </cell>
          <cell r="J64">
            <v>0</v>
          </cell>
          <cell r="K64">
            <v>0</v>
          </cell>
          <cell r="L64">
            <v>0</v>
          </cell>
          <cell r="M64">
            <v>59</v>
          </cell>
        </row>
        <row r="65">
          <cell r="A65" t="str">
            <v>72021</v>
          </cell>
          <cell r="B65" t="str">
            <v>Ферромарганец</v>
          </cell>
          <cell r="C65" t="str">
            <v>05761459</v>
          </cell>
          <cell r="D65" t="str">
            <v>ОАО "ВТОРМЕТ"</v>
          </cell>
          <cell r="E65">
            <v>119</v>
          </cell>
          <cell r="F65">
            <v>119</v>
          </cell>
          <cell r="G65">
            <v>0</v>
          </cell>
          <cell r="H65">
            <v>0</v>
          </cell>
          <cell r="I65">
            <v>0</v>
          </cell>
          <cell r="J65">
            <v>0</v>
          </cell>
          <cell r="K65">
            <v>0</v>
          </cell>
          <cell r="L65">
            <v>0</v>
          </cell>
          <cell r="M65">
            <v>119</v>
          </cell>
        </row>
        <row r="66">
          <cell r="A66" t="str">
            <v>72021</v>
          </cell>
          <cell r="B66" t="str">
            <v>Ферромарганец</v>
          </cell>
          <cell r="C66" t="str">
            <v>05015147</v>
          </cell>
          <cell r="D66" t="str">
            <v>АО "ЭЛЕКТРОСТАЛЬ"</v>
          </cell>
          <cell r="E66">
            <v>20</v>
          </cell>
          <cell r="F66">
            <v>20</v>
          </cell>
          <cell r="G66">
            <v>20</v>
          </cell>
          <cell r="H66">
            <v>17</v>
          </cell>
          <cell r="I66">
            <v>18</v>
          </cell>
          <cell r="J66">
            <v>20</v>
          </cell>
          <cell r="K66">
            <v>17</v>
          </cell>
          <cell r="L66">
            <v>20</v>
          </cell>
          <cell r="M66">
            <v>20</v>
          </cell>
          <cell r="N66">
            <v>0</v>
          </cell>
          <cell r="O66">
            <v>20</v>
          </cell>
        </row>
        <row r="67">
          <cell r="A67" t="str">
            <v>72021</v>
          </cell>
          <cell r="B67" t="str">
            <v>Ферромарганец</v>
          </cell>
          <cell r="C67" t="str">
            <v>05757848</v>
          </cell>
          <cell r="D67" t="str">
            <v>ОАО "ВЫКСУНСКИЙ МЕТАЛЛУPГИЧЕСКИЙ ЗАВОД"</v>
          </cell>
          <cell r="E67">
            <v>63</v>
          </cell>
          <cell r="F67">
            <v>46</v>
          </cell>
          <cell r="G67">
            <v>63</v>
          </cell>
          <cell r="H67">
            <v>46</v>
          </cell>
          <cell r="I67">
            <v>0</v>
          </cell>
          <cell r="J67">
            <v>0</v>
          </cell>
          <cell r="K67">
            <v>0</v>
          </cell>
          <cell r="L67">
            <v>63</v>
          </cell>
          <cell r="M67">
            <v>0</v>
          </cell>
          <cell r="N67">
            <v>46</v>
          </cell>
        </row>
        <row r="68">
          <cell r="A68" t="str">
            <v>72021</v>
          </cell>
          <cell r="B68" t="str">
            <v>Ферромарганец</v>
          </cell>
          <cell r="C68" t="str">
            <v>45475812</v>
          </cell>
          <cell r="D68" t="str">
            <v>ОАО "ЭМК-АТОММАШ"</v>
          </cell>
          <cell r="E68">
            <v>7</v>
          </cell>
          <cell r="F68">
            <v>2</v>
          </cell>
          <cell r="G68">
            <v>84</v>
          </cell>
          <cell r="H68">
            <v>84</v>
          </cell>
        </row>
        <row r="69">
          <cell r="A69" t="str">
            <v>72021</v>
          </cell>
          <cell r="B69" t="str">
            <v>Ферромарганец</v>
          </cell>
          <cell r="C69" t="str">
            <v>00235246</v>
          </cell>
          <cell r="D69" t="str">
            <v>ОАО "ВГТЗ"</v>
          </cell>
          <cell r="E69">
            <v>22</v>
          </cell>
          <cell r="F69">
            <v>30</v>
          </cell>
          <cell r="G69">
            <v>32</v>
          </cell>
          <cell r="H69">
            <v>22</v>
          </cell>
          <cell r="I69">
            <v>30</v>
          </cell>
          <cell r="J69">
            <v>32</v>
          </cell>
          <cell r="K69">
            <v>22</v>
          </cell>
          <cell r="L69">
            <v>0</v>
          </cell>
          <cell r="M69">
            <v>0</v>
          </cell>
          <cell r="N69">
            <v>30</v>
          </cell>
          <cell r="O69">
            <v>32</v>
          </cell>
        </row>
        <row r="70">
          <cell r="A70" t="str">
            <v>72021</v>
          </cell>
          <cell r="B70" t="str">
            <v>Ферромарганец</v>
          </cell>
          <cell r="C70" t="str">
            <v>48061330</v>
          </cell>
          <cell r="D70" t="str">
            <v>ОАО "П О ВОЛЖСКИЙ ТРУБНЫЙ ЗАВОД"</v>
          </cell>
          <cell r="E70">
            <v>64</v>
          </cell>
          <cell r="F70">
            <v>18</v>
          </cell>
          <cell r="G70">
            <v>1</v>
          </cell>
          <cell r="H70">
            <v>64</v>
          </cell>
          <cell r="I70">
            <v>18</v>
          </cell>
          <cell r="J70">
            <v>18</v>
          </cell>
          <cell r="K70">
            <v>0</v>
          </cell>
          <cell r="L70">
            <v>0</v>
          </cell>
          <cell r="M70">
            <v>0</v>
          </cell>
          <cell r="N70">
            <v>1</v>
          </cell>
        </row>
        <row r="71">
          <cell r="A71" t="str">
            <v>72021</v>
          </cell>
          <cell r="B71" t="str">
            <v>Ферромарганец</v>
          </cell>
          <cell r="C71" t="str">
            <v>51587952</v>
          </cell>
          <cell r="D71" t="str">
            <v>ООО"ЗАВОД МЕТАЛЛОФЛЮС"</v>
          </cell>
          <cell r="E71">
            <v>8</v>
          </cell>
          <cell r="F71">
            <v>75</v>
          </cell>
          <cell r="G71">
            <v>8</v>
          </cell>
          <cell r="H71">
            <v>75</v>
          </cell>
          <cell r="I71">
            <v>0</v>
          </cell>
          <cell r="J71">
            <v>0</v>
          </cell>
          <cell r="K71">
            <v>0</v>
          </cell>
          <cell r="L71">
            <v>0</v>
          </cell>
          <cell r="M71">
            <v>8</v>
          </cell>
          <cell r="N71">
            <v>75</v>
          </cell>
        </row>
        <row r="72">
          <cell r="A72" t="str">
            <v>72021</v>
          </cell>
          <cell r="B72" t="str">
            <v>Ферромарганец</v>
          </cell>
          <cell r="C72" t="str">
            <v>25356270</v>
          </cell>
          <cell r="D72" t="str">
            <v>ООО "ТЕХНОМАРКЕТ"</v>
          </cell>
          <cell r="E72">
            <v>40</v>
          </cell>
          <cell r="F72">
            <v>40</v>
          </cell>
          <cell r="G72">
            <v>40</v>
          </cell>
          <cell r="H72">
            <v>40</v>
          </cell>
          <cell r="I72">
            <v>0</v>
          </cell>
          <cell r="J72">
            <v>0</v>
          </cell>
          <cell r="K72">
            <v>0</v>
          </cell>
          <cell r="L72">
            <v>40</v>
          </cell>
          <cell r="M72">
            <v>0</v>
          </cell>
          <cell r="N72">
            <v>40</v>
          </cell>
        </row>
        <row r="73">
          <cell r="A73" t="str">
            <v>72021</v>
          </cell>
          <cell r="B73" t="str">
            <v>Ферромарганец</v>
          </cell>
          <cell r="C73" t="str">
            <v>49518569</v>
          </cell>
          <cell r="D73" t="str">
            <v>ЗАО "СИБСНАБ"</v>
          </cell>
          <cell r="E73">
            <v>23</v>
          </cell>
          <cell r="F73">
            <v>34</v>
          </cell>
          <cell r="G73">
            <v>23</v>
          </cell>
          <cell r="H73">
            <v>23</v>
          </cell>
          <cell r="I73">
            <v>34</v>
          </cell>
          <cell r="J73">
            <v>23</v>
          </cell>
          <cell r="K73">
            <v>0</v>
          </cell>
          <cell r="L73">
            <v>0</v>
          </cell>
          <cell r="M73">
            <v>0</v>
          </cell>
          <cell r="N73">
            <v>34</v>
          </cell>
          <cell r="O73">
            <v>23</v>
          </cell>
        </row>
        <row r="74">
          <cell r="A74" t="str">
            <v>72021</v>
          </cell>
          <cell r="B74" t="str">
            <v>Ферромарганец</v>
          </cell>
          <cell r="C74" t="str">
            <v>00239445</v>
          </cell>
          <cell r="D74" t="str">
            <v>ЗАО "ВОЛГОЦЕММАШ"</v>
          </cell>
          <cell r="E74">
            <v>76</v>
          </cell>
          <cell r="F74">
            <v>76</v>
          </cell>
          <cell r="G74">
            <v>0</v>
          </cell>
          <cell r="H74">
            <v>0</v>
          </cell>
          <cell r="I74">
            <v>0</v>
          </cell>
          <cell r="J74">
            <v>0</v>
          </cell>
          <cell r="K74">
            <v>0</v>
          </cell>
          <cell r="L74">
            <v>0</v>
          </cell>
          <cell r="M74">
            <v>76</v>
          </cell>
        </row>
        <row r="75">
          <cell r="A75" t="str">
            <v>72021</v>
          </cell>
          <cell r="B75" t="str">
            <v>Ферромарганец</v>
          </cell>
          <cell r="C75" t="str">
            <v>00196368</v>
          </cell>
          <cell r="D75" t="str">
            <v>ОАО"ПО"ГЛИНОЗЕМ"</v>
          </cell>
          <cell r="E75">
            <v>38</v>
          </cell>
          <cell r="F75">
            <v>37</v>
          </cell>
          <cell r="G75">
            <v>38</v>
          </cell>
          <cell r="H75">
            <v>37</v>
          </cell>
          <cell r="I75">
            <v>0</v>
          </cell>
          <cell r="J75">
            <v>37</v>
          </cell>
        </row>
        <row r="76">
          <cell r="A76" t="str">
            <v>72021</v>
          </cell>
          <cell r="B76" t="str">
            <v>Ферромарганец</v>
          </cell>
          <cell r="C76" t="str">
            <v>49922076</v>
          </cell>
          <cell r="D76" t="str">
            <v>ООО "ТОРГЭКОСТРОЙ"</v>
          </cell>
          <cell r="E76">
            <v>9</v>
          </cell>
          <cell r="F76">
            <v>11</v>
          </cell>
          <cell r="G76">
            <v>9</v>
          </cell>
          <cell r="H76">
            <v>17</v>
          </cell>
          <cell r="I76">
            <v>19</v>
          </cell>
          <cell r="J76">
            <v>11</v>
          </cell>
          <cell r="K76">
            <v>19</v>
          </cell>
          <cell r="L76">
            <v>17</v>
          </cell>
          <cell r="M76">
            <v>19</v>
          </cell>
        </row>
        <row r="77">
          <cell r="A77" t="str">
            <v>72021</v>
          </cell>
          <cell r="B77" t="str">
            <v>Ферромарганец</v>
          </cell>
          <cell r="C77" t="str">
            <v>01103587</v>
          </cell>
          <cell r="D77" t="str">
            <v>ГП "ЦЕНТРЖЕЛДОРМЕТРОСНАБ"</v>
          </cell>
          <cell r="E77">
            <v>71</v>
          </cell>
        </row>
        <row r="78">
          <cell r="A78" t="str">
            <v>72021</v>
          </cell>
          <cell r="B78" t="str">
            <v>Ферромарганец</v>
          </cell>
          <cell r="C78" t="str">
            <v>05751751</v>
          </cell>
          <cell r="D78" t="str">
            <v>ОАО "СИБТЯЖМАШ"                                                           /258</v>
          </cell>
          <cell r="E78">
            <v>71</v>
          </cell>
          <cell r="F78">
            <v>71</v>
          </cell>
          <cell r="G78">
            <v>0</v>
          </cell>
          <cell r="H78">
            <v>71</v>
          </cell>
        </row>
        <row r="79">
          <cell r="A79" t="str">
            <v>72021</v>
          </cell>
          <cell r="B79" t="str">
            <v>Ферромарганец</v>
          </cell>
          <cell r="C79" t="str">
            <v>00104952</v>
          </cell>
          <cell r="D79" t="str">
            <v>АО"СТАВРОПОЛЬПРОМЭНЕРГОРЕМОНТ"</v>
          </cell>
          <cell r="E79">
            <v>14</v>
          </cell>
          <cell r="F79">
            <v>14</v>
          </cell>
          <cell r="G79">
            <v>14</v>
          </cell>
          <cell r="H79">
            <v>14</v>
          </cell>
          <cell r="I79">
            <v>14</v>
          </cell>
          <cell r="J79">
            <v>14</v>
          </cell>
          <cell r="K79">
            <v>14</v>
          </cell>
          <cell r="L79">
            <v>14</v>
          </cell>
          <cell r="M79">
            <v>14</v>
          </cell>
          <cell r="N79">
            <v>0</v>
          </cell>
          <cell r="O79">
            <v>14</v>
          </cell>
        </row>
        <row r="80">
          <cell r="A80" t="str">
            <v>72021</v>
          </cell>
          <cell r="B80" t="str">
            <v>Ферромарганец</v>
          </cell>
          <cell r="C80" t="str">
            <v>00186341</v>
          </cell>
          <cell r="D80" t="str">
            <v>ОАО"ЧУСОВСКОЙ МЕТАЛЛУРГИЧЕСКИЙ ЗАВОД"</v>
          </cell>
          <cell r="E80">
            <v>70</v>
          </cell>
          <cell r="F80">
            <v>70</v>
          </cell>
          <cell r="G80">
            <v>0</v>
          </cell>
          <cell r="H80">
            <v>70</v>
          </cell>
        </row>
        <row r="81">
          <cell r="A81" t="str">
            <v>72021</v>
          </cell>
          <cell r="B81" t="str">
            <v>Ферромарганец</v>
          </cell>
          <cell r="C81" t="str">
            <v>39448337</v>
          </cell>
          <cell r="D81" t="str">
            <v>"ПЕТЕРБУРГСКИЙ ТРАКТОРНЫЙ ЗАВОД" ЗАО</v>
          </cell>
          <cell r="E81">
            <v>69</v>
          </cell>
          <cell r="F81">
            <v>69</v>
          </cell>
        </row>
        <row r="82">
          <cell r="A82" t="str">
            <v>72021</v>
          </cell>
          <cell r="B82" t="str">
            <v>Ферромарганец</v>
          </cell>
          <cell r="C82" t="str">
            <v>00187228</v>
          </cell>
          <cell r="D82" t="str">
            <v>АООТ "РЕВДИНСКИЙ МЕТИЗНО-МЕТАЛЛУРГИЧЕСКИЙ ЗАВОД"</v>
          </cell>
          <cell r="E82">
            <v>68</v>
          </cell>
        </row>
        <row r="83">
          <cell r="A83" t="str">
            <v>72021</v>
          </cell>
          <cell r="B83" t="str">
            <v>Ферромарганец</v>
          </cell>
          <cell r="C83" t="str">
            <v>84759397</v>
          </cell>
          <cell r="D83" t="str">
            <v>ИП ГИОРГАДЗЕ МУРМАН ВАХТАНГОВИЧ</v>
          </cell>
          <cell r="E83">
            <v>32</v>
          </cell>
          <cell r="F83">
            <v>36</v>
          </cell>
          <cell r="G83">
            <v>32</v>
          </cell>
          <cell r="H83">
            <v>36</v>
          </cell>
          <cell r="I83">
            <v>0</v>
          </cell>
          <cell r="J83">
            <v>0</v>
          </cell>
          <cell r="K83">
            <v>0</v>
          </cell>
          <cell r="L83">
            <v>0</v>
          </cell>
          <cell r="M83">
            <v>32</v>
          </cell>
          <cell r="N83">
            <v>36</v>
          </cell>
        </row>
        <row r="84">
          <cell r="A84" t="str">
            <v>72021</v>
          </cell>
          <cell r="B84" t="str">
            <v>Ферромарганец</v>
          </cell>
          <cell r="C84" t="str">
            <v>46921544</v>
          </cell>
          <cell r="D84" t="str">
            <v>ООО "ВЕСТ-ТЕР"</v>
          </cell>
          <cell r="E84">
            <v>16</v>
          </cell>
          <cell r="F84">
            <v>16</v>
          </cell>
          <cell r="G84">
            <v>19</v>
          </cell>
          <cell r="H84">
            <v>16</v>
          </cell>
          <cell r="I84">
            <v>19</v>
          </cell>
          <cell r="J84">
            <v>19</v>
          </cell>
          <cell r="K84">
            <v>0</v>
          </cell>
          <cell r="L84">
            <v>0</v>
          </cell>
          <cell r="M84">
            <v>15</v>
          </cell>
        </row>
        <row r="85">
          <cell r="A85" t="str">
            <v>72021</v>
          </cell>
          <cell r="B85" t="str">
            <v>Ферромарганец</v>
          </cell>
          <cell r="C85" t="str">
            <v>00862285</v>
          </cell>
          <cell r="D85" t="str">
            <v>ОАО"ЭЛЕКТРОДНЫЙ ЗАВОД"</v>
          </cell>
          <cell r="E85">
            <v>65</v>
          </cell>
          <cell r="F85">
            <v>65</v>
          </cell>
          <cell r="G85">
            <v>0</v>
          </cell>
          <cell r="H85">
            <v>0</v>
          </cell>
          <cell r="I85">
            <v>0</v>
          </cell>
          <cell r="J85">
            <v>0</v>
          </cell>
          <cell r="K85">
            <v>65</v>
          </cell>
        </row>
        <row r="86">
          <cell r="A86" t="str">
            <v>72021</v>
          </cell>
          <cell r="B86" t="str">
            <v>Ферромарганец</v>
          </cell>
          <cell r="C86" t="str">
            <v>01394544</v>
          </cell>
          <cell r="D86" t="str">
            <v>ОАО "СПЕЦМОНТАЖИЗДЕЛИЕ"</v>
          </cell>
          <cell r="E86">
            <v>65</v>
          </cell>
          <cell r="F86">
            <v>65</v>
          </cell>
          <cell r="G86">
            <v>0</v>
          </cell>
          <cell r="H86">
            <v>0</v>
          </cell>
          <cell r="I86">
            <v>0</v>
          </cell>
          <cell r="J86">
            <v>0</v>
          </cell>
          <cell r="K86">
            <v>65</v>
          </cell>
        </row>
        <row r="87">
          <cell r="A87" t="str">
            <v>72021</v>
          </cell>
          <cell r="B87" t="str">
            <v>Ферромарганец</v>
          </cell>
          <cell r="C87" t="str">
            <v>05027280</v>
          </cell>
          <cell r="D87" t="str">
            <v>ОАО "САЯНСКИЙ АЛЮМИНИЕВЫЙ ЗАВОД"</v>
          </cell>
          <cell r="E87">
            <v>65</v>
          </cell>
          <cell r="F87">
            <v>65</v>
          </cell>
          <cell r="G87">
            <v>0</v>
          </cell>
          <cell r="H87">
            <v>65</v>
          </cell>
        </row>
        <row r="88">
          <cell r="A88" t="str">
            <v>72021</v>
          </cell>
          <cell r="B88" t="str">
            <v>Ферромарганец</v>
          </cell>
          <cell r="C88" t="str">
            <v>08844200</v>
          </cell>
          <cell r="D88" t="str">
            <v>ЗАКРЫТОЕ АКЦИОНЕРНОЕ ОБЩЕСТВО МЕТАЛЛУРГИЧЕСКИЙ ЗАВОД "ПЕТРОСТАЛЬ"</v>
          </cell>
          <cell r="E88">
            <v>65</v>
          </cell>
        </row>
        <row r="89">
          <cell r="A89" t="str">
            <v>72021</v>
          </cell>
          <cell r="B89" t="str">
            <v>Ферромарганец</v>
          </cell>
          <cell r="C89" t="str">
            <v>24073015</v>
          </cell>
          <cell r="D89" t="str">
            <v>ЗАО "УРАЛАПИС"</v>
          </cell>
          <cell r="E89">
            <v>65</v>
          </cell>
          <cell r="F89">
            <v>65</v>
          </cell>
          <cell r="G89">
            <v>0</v>
          </cell>
          <cell r="H89">
            <v>0</v>
          </cell>
          <cell r="I89">
            <v>0</v>
          </cell>
          <cell r="J89">
            <v>0</v>
          </cell>
          <cell r="K89">
            <v>0</v>
          </cell>
          <cell r="L89">
            <v>0</v>
          </cell>
          <cell r="M89">
            <v>65</v>
          </cell>
        </row>
        <row r="90">
          <cell r="A90" t="str">
            <v>72021</v>
          </cell>
          <cell r="B90" t="str">
            <v>Ферромарганец</v>
          </cell>
          <cell r="C90" t="str">
            <v>33094179</v>
          </cell>
          <cell r="D90" t="str">
            <v>ООО"ВЕСТАРОС"</v>
          </cell>
          <cell r="E90">
            <v>65</v>
          </cell>
          <cell r="F90">
            <v>65</v>
          </cell>
        </row>
        <row r="91">
          <cell r="A91" t="str">
            <v>72021</v>
          </cell>
          <cell r="B91" t="str">
            <v>Ферромарганец</v>
          </cell>
          <cell r="C91" t="str">
            <v>48085738</v>
          </cell>
          <cell r="D91" t="str">
            <v>ООО "ВЭК"</v>
          </cell>
          <cell r="E91">
            <v>65</v>
          </cell>
          <cell r="F91">
            <v>65</v>
          </cell>
          <cell r="G91">
            <v>0</v>
          </cell>
          <cell r="H91">
            <v>0</v>
          </cell>
          <cell r="I91">
            <v>0</v>
          </cell>
          <cell r="J91">
            <v>0</v>
          </cell>
          <cell r="K91">
            <v>0</v>
          </cell>
          <cell r="L91">
            <v>0</v>
          </cell>
          <cell r="M91">
            <v>0</v>
          </cell>
          <cell r="N91">
            <v>0</v>
          </cell>
          <cell r="O91">
            <v>65</v>
          </cell>
        </row>
        <row r="92">
          <cell r="A92" t="str">
            <v>72021</v>
          </cell>
          <cell r="B92" t="str">
            <v>Ферромарганец</v>
          </cell>
          <cell r="C92" t="str">
            <v>50722230</v>
          </cell>
          <cell r="D92" t="str">
            <v>ООО"ТРЕЙД-КОМПЛЕКТ НТ"</v>
          </cell>
          <cell r="E92">
            <v>65</v>
          </cell>
          <cell r="F92">
            <v>65</v>
          </cell>
          <cell r="G92">
            <v>0</v>
          </cell>
          <cell r="H92">
            <v>0</v>
          </cell>
          <cell r="I92">
            <v>0</v>
          </cell>
          <cell r="J92">
            <v>0</v>
          </cell>
          <cell r="K92">
            <v>0</v>
          </cell>
          <cell r="L92">
            <v>65</v>
          </cell>
        </row>
        <row r="93">
          <cell r="A93" t="str">
            <v>72021</v>
          </cell>
          <cell r="B93" t="str">
            <v>Ферромарганец</v>
          </cell>
          <cell r="C93" t="str">
            <v>01636674</v>
          </cell>
          <cell r="D93" t="str">
            <v>КЛИМОВСКОЕ РАЙПО</v>
          </cell>
          <cell r="E93">
            <v>62</v>
          </cell>
          <cell r="F93">
            <v>62</v>
          </cell>
          <cell r="G93">
            <v>0</v>
          </cell>
          <cell r="H93">
            <v>62</v>
          </cell>
        </row>
        <row r="94">
          <cell r="A94" t="str">
            <v>72021</v>
          </cell>
          <cell r="B94" t="str">
            <v>Ферромарганец</v>
          </cell>
          <cell r="C94" t="str">
            <v>43554298</v>
          </cell>
          <cell r="D94" t="str">
            <v>ЗАО ТУЛАСТРОММАШ</v>
          </cell>
          <cell r="E94">
            <v>15</v>
          </cell>
          <cell r="F94">
            <v>15</v>
          </cell>
          <cell r="G94">
            <v>15</v>
          </cell>
          <cell r="H94">
            <v>8</v>
          </cell>
          <cell r="I94">
            <v>15</v>
          </cell>
          <cell r="J94">
            <v>19</v>
          </cell>
          <cell r="K94">
            <v>19</v>
          </cell>
          <cell r="L94">
            <v>0</v>
          </cell>
          <cell r="M94">
            <v>0</v>
          </cell>
          <cell r="N94">
            <v>8</v>
          </cell>
        </row>
        <row r="95">
          <cell r="A95" t="str">
            <v>72021</v>
          </cell>
          <cell r="B95" t="str">
            <v>Ферромарганец</v>
          </cell>
          <cell r="C95" t="str">
            <v>49796855</v>
          </cell>
          <cell r="D95" t="str">
            <v>ООО "РОСТПРОДТРАНС"</v>
          </cell>
          <cell r="E95">
            <v>57</v>
          </cell>
          <cell r="F95">
            <v>57</v>
          </cell>
          <cell r="G95">
            <v>57</v>
          </cell>
        </row>
        <row r="96">
          <cell r="A96" t="str">
            <v>72021</v>
          </cell>
          <cell r="B96" t="str">
            <v>Ферромарганец</v>
          </cell>
          <cell r="C96" t="str">
            <v>00149245</v>
          </cell>
          <cell r="D96" t="str">
            <v>"КУРСКРЕЗИНОТЕХНИКА"-АО</v>
          </cell>
          <cell r="E96">
            <v>20</v>
          </cell>
          <cell r="F96">
            <v>20</v>
          </cell>
          <cell r="G96">
            <v>20</v>
          </cell>
          <cell r="H96">
            <v>20</v>
          </cell>
          <cell r="I96">
            <v>20</v>
          </cell>
          <cell r="J96">
            <v>10</v>
          </cell>
        </row>
        <row r="97">
          <cell r="A97" t="str">
            <v>72021</v>
          </cell>
          <cell r="B97" t="str">
            <v>Ферромарганец</v>
          </cell>
          <cell r="C97" t="str">
            <v>10964029</v>
          </cell>
          <cell r="D97" t="str">
            <v>ЗАО "ФК"</v>
          </cell>
          <cell r="E97">
            <v>15</v>
          </cell>
          <cell r="F97">
            <v>30</v>
          </cell>
          <cell r="G97">
            <v>30</v>
          </cell>
          <cell r="H97">
            <v>0</v>
          </cell>
          <cell r="I97">
            <v>0</v>
          </cell>
          <cell r="J97">
            <v>0</v>
          </cell>
          <cell r="K97">
            <v>0</v>
          </cell>
          <cell r="L97">
            <v>0</v>
          </cell>
          <cell r="M97">
            <v>0</v>
          </cell>
          <cell r="N97">
            <v>0</v>
          </cell>
          <cell r="O97">
            <v>30</v>
          </cell>
        </row>
        <row r="98">
          <cell r="A98" t="str">
            <v>72021</v>
          </cell>
          <cell r="B98" t="str">
            <v>Ферромарганец</v>
          </cell>
          <cell r="C98" t="str">
            <v>07518544</v>
          </cell>
          <cell r="D98" t="str">
            <v>ОАО "ЗАВОД ТРАНСМАШ"</v>
          </cell>
          <cell r="E98">
            <v>40</v>
          </cell>
          <cell r="F98">
            <v>40</v>
          </cell>
          <cell r="G98">
            <v>0</v>
          </cell>
          <cell r="H98">
            <v>0</v>
          </cell>
          <cell r="I98">
            <v>0</v>
          </cell>
          <cell r="J98">
            <v>40</v>
          </cell>
        </row>
        <row r="99">
          <cell r="A99" t="str">
            <v>72021</v>
          </cell>
          <cell r="B99" t="str">
            <v>Ферромарганец</v>
          </cell>
          <cell r="C99" t="str">
            <v>22320780</v>
          </cell>
          <cell r="D99" t="str">
            <v>ЗАО "ДОН"</v>
          </cell>
          <cell r="E99">
            <v>10</v>
          </cell>
          <cell r="F99">
            <v>20</v>
          </cell>
          <cell r="G99">
            <v>10</v>
          </cell>
          <cell r="H99">
            <v>10</v>
          </cell>
          <cell r="I99">
            <v>20</v>
          </cell>
          <cell r="J99">
            <v>10</v>
          </cell>
          <cell r="K99">
            <v>20</v>
          </cell>
          <cell r="L99">
            <v>10</v>
          </cell>
        </row>
        <row r="100">
          <cell r="A100" t="str">
            <v>72021</v>
          </cell>
          <cell r="B100" t="str">
            <v>Ферромарганец</v>
          </cell>
          <cell r="C100" t="str">
            <v>40593062</v>
          </cell>
          <cell r="D100" t="str">
            <v>ООО"ЗАВОД МЕТАЛЛОИЗДЕЛИЙ"</v>
          </cell>
          <cell r="E100">
            <v>8</v>
          </cell>
          <cell r="F100">
            <v>8</v>
          </cell>
          <cell r="G100">
            <v>6</v>
          </cell>
          <cell r="H100">
            <v>8</v>
          </cell>
          <cell r="I100">
            <v>8</v>
          </cell>
          <cell r="J100">
            <v>8</v>
          </cell>
          <cell r="K100">
            <v>8</v>
          </cell>
          <cell r="L100">
            <v>8</v>
          </cell>
        </row>
        <row r="101">
          <cell r="A101" t="str">
            <v>72021</v>
          </cell>
          <cell r="B101" t="str">
            <v>Ферромарганец</v>
          </cell>
          <cell r="C101" t="str">
            <v>27178192</v>
          </cell>
          <cell r="D101" t="str">
            <v>ООО ПКФ "АГРОДРОБМАШСЕРВИС"</v>
          </cell>
          <cell r="E101">
            <v>20</v>
          </cell>
          <cell r="F101">
            <v>15</v>
          </cell>
          <cell r="G101">
            <v>20</v>
          </cell>
          <cell r="H101">
            <v>15</v>
          </cell>
          <cell r="I101">
            <v>20</v>
          </cell>
          <cell r="J101">
            <v>15</v>
          </cell>
        </row>
        <row r="102">
          <cell r="A102" t="str">
            <v>72021</v>
          </cell>
          <cell r="B102" t="str">
            <v>Ферромарганец</v>
          </cell>
          <cell r="C102" t="str">
            <v>22268758</v>
          </cell>
          <cell r="D102" t="str">
            <v>ОАО БТПП"ИНСТРУМЕНТ-3"</v>
          </cell>
          <cell r="E102">
            <v>30</v>
          </cell>
          <cell r="F102">
            <v>30</v>
          </cell>
          <cell r="G102">
            <v>0</v>
          </cell>
          <cell r="H102">
            <v>0</v>
          </cell>
          <cell r="I102">
            <v>0</v>
          </cell>
          <cell r="J102">
            <v>30</v>
          </cell>
        </row>
        <row r="103">
          <cell r="A103" t="str">
            <v>72021</v>
          </cell>
          <cell r="B103" t="str">
            <v>Ферромарганец</v>
          </cell>
          <cell r="C103" t="str">
            <v>07514311</v>
          </cell>
          <cell r="D103" t="str">
            <v>ОАО"БКМПО"</v>
          </cell>
          <cell r="E103">
            <v>15</v>
          </cell>
          <cell r="F103">
            <v>14</v>
          </cell>
          <cell r="G103">
            <v>15</v>
          </cell>
          <cell r="H103">
            <v>14</v>
          </cell>
          <cell r="I103">
            <v>0</v>
          </cell>
          <cell r="J103">
            <v>0</v>
          </cell>
          <cell r="K103">
            <v>0</v>
          </cell>
          <cell r="L103">
            <v>0</v>
          </cell>
          <cell r="M103">
            <v>15</v>
          </cell>
          <cell r="N103">
            <v>0</v>
          </cell>
          <cell r="O103">
            <v>14</v>
          </cell>
        </row>
        <row r="104">
          <cell r="A104" t="str">
            <v>72021</v>
          </cell>
          <cell r="B104" t="str">
            <v>Ферромарганец</v>
          </cell>
          <cell r="C104" t="str">
            <v>07519550</v>
          </cell>
          <cell r="D104" t="str">
            <v>ОАО"ВОЛГОГРАДСКИЙ СУДОСТРОИТЕЛЬНЫЙ ЗАВОД"</v>
          </cell>
          <cell r="E104">
            <v>10</v>
          </cell>
          <cell r="F104">
            <v>18</v>
          </cell>
          <cell r="G104">
            <v>10</v>
          </cell>
          <cell r="H104">
            <v>18</v>
          </cell>
          <cell r="I104">
            <v>0</v>
          </cell>
          <cell r="J104">
            <v>0</v>
          </cell>
          <cell r="K104">
            <v>18</v>
          </cell>
        </row>
        <row r="105">
          <cell r="A105" t="str">
            <v>72021</v>
          </cell>
          <cell r="B105" t="str">
            <v>Ферромарганец</v>
          </cell>
          <cell r="C105" t="str">
            <v>18486670</v>
          </cell>
          <cell r="D105" t="str">
            <v>ООО "ВЕНСТРОЙКОМПЛЕКТ"</v>
          </cell>
          <cell r="E105">
            <v>28</v>
          </cell>
          <cell r="F105">
            <v>28</v>
          </cell>
          <cell r="G105">
            <v>28</v>
          </cell>
        </row>
        <row r="106">
          <cell r="A106" t="str">
            <v>72021</v>
          </cell>
          <cell r="B106" t="str">
            <v>Ферромарганец</v>
          </cell>
          <cell r="C106" t="str">
            <v>48265127</v>
          </cell>
          <cell r="D106" t="str">
            <v>ЗАО "КОМЗ-ЭКСПОРТ"</v>
          </cell>
          <cell r="E106">
            <v>4</v>
          </cell>
          <cell r="F106">
            <v>14</v>
          </cell>
          <cell r="G106">
            <v>5</v>
          </cell>
          <cell r="H106">
            <v>2</v>
          </cell>
          <cell r="I106">
            <v>4</v>
          </cell>
          <cell r="J106">
            <v>4</v>
          </cell>
          <cell r="K106">
            <v>14</v>
          </cell>
          <cell r="L106">
            <v>5</v>
          </cell>
          <cell r="M106">
            <v>0</v>
          </cell>
          <cell r="N106">
            <v>2</v>
          </cell>
        </row>
        <row r="107">
          <cell r="A107" t="str">
            <v>72021</v>
          </cell>
          <cell r="B107" t="str">
            <v>Ферромарганец</v>
          </cell>
          <cell r="C107" t="str">
            <v>03697036</v>
          </cell>
          <cell r="D107" t="str">
            <v>АООТ БАЗА СНАБЖЕНИЯ 'СИБИРСКАЯ'</v>
          </cell>
          <cell r="E107">
            <v>23</v>
          </cell>
          <cell r="F107">
            <v>23</v>
          </cell>
          <cell r="G107">
            <v>0</v>
          </cell>
          <cell r="H107">
            <v>23</v>
          </cell>
        </row>
        <row r="108">
          <cell r="A108" t="str">
            <v>72021</v>
          </cell>
          <cell r="B108" t="str">
            <v>Ферромарганец</v>
          </cell>
          <cell r="C108" t="str">
            <v>46204995</v>
          </cell>
          <cell r="D108" t="str">
            <v>ЗАО "МЕЖГОСМЕТИЗ"</v>
          </cell>
          <cell r="E108">
            <v>9</v>
          </cell>
          <cell r="F108">
            <v>13</v>
          </cell>
          <cell r="G108">
            <v>9</v>
          </cell>
          <cell r="H108">
            <v>9</v>
          </cell>
          <cell r="I108">
            <v>0</v>
          </cell>
          <cell r="J108">
            <v>0</v>
          </cell>
          <cell r="K108">
            <v>0</v>
          </cell>
          <cell r="L108">
            <v>0</v>
          </cell>
          <cell r="M108">
            <v>0</v>
          </cell>
          <cell r="N108">
            <v>0</v>
          </cell>
          <cell r="O108">
            <v>13</v>
          </cell>
        </row>
        <row r="109">
          <cell r="A109" t="str">
            <v>72021</v>
          </cell>
          <cell r="B109" t="str">
            <v>Ферромарганец</v>
          </cell>
          <cell r="C109" t="str">
            <v>17407697</v>
          </cell>
          <cell r="D109" t="str">
            <v>АКЦИОНЕРНОЕ ОБЩЕСТВО ОТКРЫТОГО ТИПА "ИЖСТАЛЬ"</v>
          </cell>
          <cell r="E109">
            <v>19</v>
          </cell>
          <cell r="F109">
            <v>19</v>
          </cell>
        </row>
        <row r="110">
          <cell r="A110" t="str">
            <v>72021</v>
          </cell>
          <cell r="B110" t="str">
            <v>Ферромарганец</v>
          </cell>
          <cell r="C110" t="str">
            <v>05808184</v>
          </cell>
          <cell r="D110" t="str">
            <v>ОАО"ТРАНСФОРМАТОР"</v>
          </cell>
          <cell r="E110">
            <v>9</v>
          </cell>
          <cell r="F110">
            <v>9</v>
          </cell>
          <cell r="G110">
            <v>9</v>
          </cell>
          <cell r="H110">
            <v>9</v>
          </cell>
          <cell r="I110">
            <v>0</v>
          </cell>
          <cell r="J110">
            <v>0</v>
          </cell>
          <cell r="K110">
            <v>9</v>
          </cell>
        </row>
        <row r="111">
          <cell r="A111" t="str">
            <v>72021</v>
          </cell>
          <cell r="B111" t="str">
            <v>Ферромарганец</v>
          </cell>
          <cell r="C111" t="str">
            <v>32087468</v>
          </cell>
          <cell r="D111" t="str">
            <v>ДГУП "РОСТЭК-БРЯНСК"</v>
          </cell>
          <cell r="E111">
            <v>17</v>
          </cell>
          <cell r="F111">
            <v>17</v>
          </cell>
          <cell r="G111">
            <v>0</v>
          </cell>
          <cell r="H111">
            <v>0</v>
          </cell>
          <cell r="I111">
            <v>0</v>
          </cell>
          <cell r="J111">
            <v>0</v>
          </cell>
          <cell r="K111">
            <v>0</v>
          </cell>
          <cell r="L111">
            <v>17</v>
          </cell>
        </row>
        <row r="112">
          <cell r="A112" t="str">
            <v>72021</v>
          </cell>
          <cell r="B112" t="str">
            <v>Ферромарганец</v>
          </cell>
          <cell r="C112" t="str">
            <v>ООО "ЛЕСТА+"</v>
          </cell>
          <cell r="D112" t="str">
            <v>ООО "ЛЕСТА+"</v>
          </cell>
          <cell r="E112">
            <v>16</v>
          </cell>
          <cell r="F112">
            <v>0</v>
          </cell>
          <cell r="G112">
            <v>0</v>
          </cell>
          <cell r="H112">
            <v>0</v>
          </cell>
          <cell r="I112">
            <v>0</v>
          </cell>
          <cell r="J112">
            <v>0</v>
          </cell>
          <cell r="K112">
            <v>0</v>
          </cell>
          <cell r="L112">
            <v>16</v>
          </cell>
        </row>
        <row r="113">
          <cell r="A113" t="str">
            <v>72021</v>
          </cell>
          <cell r="B113" t="str">
            <v>Ферромарганец</v>
          </cell>
          <cell r="C113" t="str">
            <v>05785164</v>
          </cell>
          <cell r="D113" t="str">
            <v>ОАО "АЧИНСКИЙ ГЛИНОЗЕМНЫЙ КОМБИНАТ"</v>
          </cell>
          <cell r="E113">
            <v>15</v>
          </cell>
          <cell r="F113">
            <v>15</v>
          </cell>
          <cell r="G113">
            <v>0</v>
          </cell>
          <cell r="H113">
            <v>0</v>
          </cell>
          <cell r="I113">
            <v>0</v>
          </cell>
          <cell r="J113">
            <v>0</v>
          </cell>
          <cell r="K113">
            <v>0</v>
          </cell>
          <cell r="L113">
            <v>15</v>
          </cell>
        </row>
        <row r="114">
          <cell r="A114" t="str">
            <v>72021</v>
          </cell>
          <cell r="B114" t="str">
            <v>Ферромарганец</v>
          </cell>
          <cell r="C114" t="str">
            <v>01055859</v>
          </cell>
          <cell r="D114" t="str">
            <v>ОАО "ЛОСИНООСТРОВСКИЙ ЭЛЕКТРОДНЫЙ ЗАВОД"</v>
          </cell>
          <cell r="E114">
            <v>14</v>
          </cell>
          <cell r="F114">
            <v>14</v>
          </cell>
          <cell r="G114">
            <v>0</v>
          </cell>
          <cell r="H114">
            <v>0</v>
          </cell>
          <cell r="I114">
            <v>0</v>
          </cell>
          <cell r="J114">
            <v>0</v>
          </cell>
          <cell r="K114">
            <v>0</v>
          </cell>
          <cell r="L114">
            <v>14</v>
          </cell>
        </row>
        <row r="115">
          <cell r="A115" t="str">
            <v>72021</v>
          </cell>
          <cell r="B115" t="str">
            <v>Ферромарганец</v>
          </cell>
          <cell r="C115" t="str">
            <v>35900237</v>
          </cell>
          <cell r="D115" t="str">
            <v>МОСКОВСКАЯ ТЕРРИТОРИАЛЬНАЯ ФИРМА "КОСМОСТ" Ф-Л ОАО "МОСТОТРЕСТ"</v>
          </cell>
          <cell r="E115">
            <v>14</v>
          </cell>
          <cell r="F115">
            <v>14</v>
          </cell>
          <cell r="G115">
            <v>0</v>
          </cell>
          <cell r="H115">
            <v>0</v>
          </cell>
          <cell r="I115">
            <v>0</v>
          </cell>
          <cell r="J115">
            <v>0</v>
          </cell>
          <cell r="K115">
            <v>0</v>
          </cell>
          <cell r="L115">
            <v>14</v>
          </cell>
        </row>
        <row r="116">
          <cell r="A116" t="str">
            <v>72021</v>
          </cell>
          <cell r="B116" t="str">
            <v>Ферромарганец</v>
          </cell>
          <cell r="C116" t="str">
            <v>05785342</v>
          </cell>
          <cell r="D116" t="str">
            <v>ОАО "НОВОСИБИРСКИЙ ОЛОВЯННЫЙ КОМБИНАТ"</v>
          </cell>
          <cell r="E116">
            <v>13</v>
          </cell>
          <cell r="F116">
            <v>13</v>
          </cell>
        </row>
        <row r="117">
          <cell r="A117" t="str">
            <v>72021</v>
          </cell>
          <cell r="B117" t="str">
            <v>Ферромарганец</v>
          </cell>
          <cell r="C117" t="str">
            <v>35308444</v>
          </cell>
          <cell r="D117" t="str">
            <v>ЗАО "ДЖИНКО"</v>
          </cell>
          <cell r="E117">
            <v>13</v>
          </cell>
          <cell r="F117">
            <v>13</v>
          </cell>
          <cell r="G117">
            <v>13</v>
          </cell>
        </row>
        <row r="118">
          <cell r="A118" t="str">
            <v>72021</v>
          </cell>
          <cell r="B118" t="str">
            <v>Ферромарганец</v>
          </cell>
          <cell r="C118" t="str">
            <v>41692582</v>
          </cell>
          <cell r="D118" t="str">
            <v>ООО ТД "ОРЕЛСТАЛЬМЕТИЗ"</v>
          </cell>
          <cell r="E118">
            <v>13</v>
          </cell>
        </row>
        <row r="119">
          <cell r="A119" t="str">
            <v>72021</v>
          </cell>
          <cell r="B119" t="str">
            <v>Ферромарганец</v>
          </cell>
          <cell r="C119" t="str">
            <v>05480358</v>
          </cell>
          <cell r="D119" t="str">
            <v>ОАО "ЗАПСИБГАЗПРОМ" РАО "ГАЗПРОМ"</v>
          </cell>
          <cell r="E119">
            <v>12</v>
          </cell>
          <cell r="F119">
            <v>12</v>
          </cell>
          <cell r="G119">
            <v>0</v>
          </cell>
          <cell r="H119">
            <v>0</v>
          </cell>
          <cell r="I119">
            <v>0</v>
          </cell>
          <cell r="J119">
            <v>0</v>
          </cell>
          <cell r="K119">
            <v>0</v>
          </cell>
          <cell r="L119">
            <v>12</v>
          </cell>
        </row>
        <row r="120">
          <cell r="A120" t="str">
            <v>72021</v>
          </cell>
          <cell r="B120" t="str">
            <v>Ферромарганец</v>
          </cell>
          <cell r="C120" t="str">
            <v>41637695</v>
          </cell>
          <cell r="D120" t="str">
            <v>ООО "РОТЕКС-К"</v>
          </cell>
          <cell r="E120">
            <v>4</v>
          </cell>
          <cell r="F120">
            <v>4</v>
          </cell>
          <cell r="G120">
            <v>4</v>
          </cell>
          <cell r="H120">
            <v>4</v>
          </cell>
        </row>
        <row r="121">
          <cell r="A121" t="str">
            <v>72021</v>
          </cell>
          <cell r="B121" t="str">
            <v>Ферромарганец</v>
          </cell>
          <cell r="C121" t="str">
            <v>01399702</v>
          </cell>
          <cell r="D121" t="str">
            <v>ОАО "УРАЛХИММОНТАЖ"</v>
          </cell>
          <cell r="E121">
            <v>11</v>
          </cell>
          <cell r="F121">
            <v>11</v>
          </cell>
          <cell r="G121">
            <v>0</v>
          </cell>
          <cell r="H121">
            <v>11</v>
          </cell>
        </row>
        <row r="122">
          <cell r="A122" t="str">
            <v>72021</v>
          </cell>
          <cell r="B122" t="str">
            <v>Ферромарганец</v>
          </cell>
          <cell r="C122" t="str">
            <v>00232934</v>
          </cell>
          <cell r="D122" t="str">
            <v>АО "АВТОВАЗ" МЕТСНАБ</v>
          </cell>
          <cell r="E122">
            <v>10</v>
          </cell>
          <cell r="F122">
            <v>10</v>
          </cell>
          <cell r="G122">
            <v>0</v>
          </cell>
          <cell r="H122">
            <v>0</v>
          </cell>
          <cell r="I122">
            <v>0</v>
          </cell>
          <cell r="J122">
            <v>0</v>
          </cell>
          <cell r="K122">
            <v>0</v>
          </cell>
          <cell r="L122">
            <v>10</v>
          </cell>
        </row>
        <row r="123">
          <cell r="A123" t="str">
            <v>72021</v>
          </cell>
          <cell r="B123" t="str">
            <v>Ферромарганец</v>
          </cell>
          <cell r="C123" t="str">
            <v>05799321</v>
          </cell>
          <cell r="D123" t="str">
            <v>АО "Белэнергомаш"</v>
          </cell>
          <cell r="E123">
            <v>10</v>
          </cell>
        </row>
        <row r="124">
          <cell r="A124" t="str">
            <v>72021</v>
          </cell>
          <cell r="B124" t="str">
            <v>Ферромарганец</v>
          </cell>
          <cell r="C124" t="str">
            <v>11879343</v>
          </cell>
          <cell r="D124" t="str">
            <v>ТОО "АВИАЛЬ"</v>
          </cell>
          <cell r="E124">
            <v>10</v>
          </cell>
        </row>
        <row r="125">
          <cell r="A125" t="str">
            <v>72021</v>
          </cell>
          <cell r="B125" t="str">
            <v>Ферромарганец</v>
          </cell>
          <cell r="C125" t="str">
            <v>42489854</v>
          </cell>
          <cell r="D125" t="str">
            <v>ЗАО"УРАЛВТОРМЕТ"</v>
          </cell>
          <cell r="E125">
            <v>10</v>
          </cell>
          <cell r="F125">
            <v>10</v>
          </cell>
          <cell r="G125">
            <v>0</v>
          </cell>
          <cell r="H125">
            <v>0</v>
          </cell>
          <cell r="I125">
            <v>0</v>
          </cell>
          <cell r="J125">
            <v>0</v>
          </cell>
          <cell r="K125">
            <v>0</v>
          </cell>
          <cell r="L125">
            <v>0</v>
          </cell>
          <cell r="M125">
            <v>10</v>
          </cell>
        </row>
        <row r="126">
          <cell r="A126" t="str">
            <v>72021</v>
          </cell>
          <cell r="B126" t="str">
            <v>Ферромарганец</v>
          </cell>
          <cell r="C126" t="str">
            <v>05786040</v>
          </cell>
          <cell r="D126" t="str">
            <v>ОАО "ЧЕБОКСАРСКИЙ АГРЕГАТНЫЙ ЗАВОД"</v>
          </cell>
          <cell r="E126">
            <v>7</v>
          </cell>
          <cell r="F126">
            <v>7</v>
          </cell>
          <cell r="G126">
            <v>0</v>
          </cell>
          <cell r="H126">
            <v>0</v>
          </cell>
          <cell r="I126">
            <v>0</v>
          </cell>
          <cell r="J126">
            <v>0</v>
          </cell>
          <cell r="K126">
            <v>0</v>
          </cell>
          <cell r="L126">
            <v>7</v>
          </cell>
        </row>
        <row r="127">
          <cell r="A127" t="str">
            <v>72021</v>
          </cell>
          <cell r="B127" t="str">
            <v>Ферромарганец</v>
          </cell>
          <cell r="C127" t="str">
            <v>40592252</v>
          </cell>
          <cell r="D127" t="str">
            <v>ЗАО  "ДОНКУЗЛИТМАШ"</v>
          </cell>
          <cell r="E127">
            <v>5</v>
          </cell>
          <cell r="F127">
            <v>5</v>
          </cell>
          <cell r="G127">
            <v>0</v>
          </cell>
          <cell r="H127">
            <v>0</v>
          </cell>
          <cell r="I127">
            <v>0</v>
          </cell>
          <cell r="J127">
            <v>0</v>
          </cell>
          <cell r="K127">
            <v>0</v>
          </cell>
          <cell r="L127">
            <v>5</v>
          </cell>
        </row>
        <row r="128">
          <cell r="A128" t="str">
            <v>72021</v>
          </cell>
          <cell r="B128" t="str">
            <v>Ферромарганец</v>
          </cell>
          <cell r="C128" t="str">
            <v>04767951</v>
          </cell>
          <cell r="D128" t="str">
            <v>ЗАО "СТАВРОПОЛЬТЕХМОНТАЖ"</v>
          </cell>
          <cell r="E128">
            <v>2</v>
          </cell>
          <cell r="F128">
            <v>2</v>
          </cell>
          <cell r="G128">
            <v>0</v>
          </cell>
          <cell r="H128">
            <v>0</v>
          </cell>
          <cell r="I128">
            <v>0</v>
          </cell>
          <cell r="J128">
            <v>0</v>
          </cell>
          <cell r="K128">
            <v>0</v>
          </cell>
          <cell r="L128">
            <v>0</v>
          </cell>
          <cell r="M128">
            <v>2</v>
          </cell>
        </row>
        <row r="129">
          <cell r="A129" t="str">
            <v>72021</v>
          </cell>
          <cell r="B129" t="str">
            <v>Ферромарганец</v>
          </cell>
          <cell r="C129" t="str">
            <v>43927718</v>
          </cell>
          <cell r="D129" t="str">
            <v>ЗАО "ЦВЕТМЕТСЕРВИС"</v>
          </cell>
          <cell r="E129">
            <v>2</v>
          </cell>
          <cell r="F129">
            <v>2</v>
          </cell>
          <cell r="G129">
            <v>0</v>
          </cell>
          <cell r="H129">
            <v>0</v>
          </cell>
          <cell r="I129">
            <v>0</v>
          </cell>
          <cell r="J129">
            <v>2</v>
          </cell>
        </row>
        <row r="130">
          <cell r="A130" t="str">
            <v>72021</v>
          </cell>
          <cell r="B130" t="str">
            <v>Ферромарганец</v>
          </cell>
          <cell r="C130" t="str">
            <v>48224281</v>
          </cell>
          <cell r="D130" t="str">
            <v>ООО"КОМЗ-ИНВЕСТ"</v>
          </cell>
          <cell r="E130">
            <v>2</v>
          </cell>
          <cell r="F130">
            <v>2</v>
          </cell>
          <cell r="G130">
            <v>0</v>
          </cell>
          <cell r="H130">
            <v>0</v>
          </cell>
          <cell r="I130">
            <v>2</v>
          </cell>
        </row>
        <row r="131">
          <cell r="A131" t="str">
            <v>72021</v>
          </cell>
          <cell r="B131" t="str">
            <v>Ферромарганец</v>
          </cell>
          <cell r="C131" t="str">
            <v>17200068</v>
          </cell>
          <cell r="D131" t="str">
            <v>ООО КАБЕЛЬНАЯ КОМПАНИЯ "ГРИФ-СВЭЛ"</v>
          </cell>
          <cell r="E131">
            <v>1</v>
          </cell>
          <cell r="F131">
            <v>1</v>
          </cell>
          <cell r="G131">
            <v>1</v>
          </cell>
        </row>
        <row r="132">
          <cell r="B132" t="str">
            <v>Ферромарганец Всего</v>
          </cell>
          <cell r="C132">
            <v>4658</v>
          </cell>
          <cell r="D132">
            <v>8507</v>
          </cell>
          <cell r="E132">
            <v>4658</v>
          </cell>
          <cell r="F132">
            <v>8507</v>
          </cell>
          <cell r="G132">
            <v>9785</v>
          </cell>
          <cell r="H132">
            <v>8414</v>
          </cell>
          <cell r="I132">
            <v>5228</v>
          </cell>
          <cell r="J132">
            <v>7282</v>
          </cell>
          <cell r="K132">
            <v>7592</v>
          </cell>
          <cell r="L132">
            <v>9095</v>
          </cell>
          <cell r="M132">
            <v>5696</v>
          </cell>
          <cell r="N132">
            <v>12037</v>
          </cell>
          <cell r="O132">
            <v>15092</v>
          </cell>
        </row>
        <row r="133">
          <cell r="A133" t="str">
            <v>72022</v>
          </cell>
          <cell r="B133" t="str">
            <v>Ферросилиций</v>
          </cell>
          <cell r="C133" t="str">
            <v>48243060</v>
          </cell>
          <cell r="D133" t="str">
            <v>ООО "СТРОЙДЕТАЛЬ-С"</v>
          </cell>
          <cell r="E133">
            <v>138</v>
          </cell>
          <cell r="F133">
            <v>400</v>
          </cell>
          <cell r="G133">
            <v>138</v>
          </cell>
          <cell r="H133">
            <v>138</v>
          </cell>
          <cell r="I133">
            <v>0</v>
          </cell>
          <cell r="J133">
            <v>0</v>
          </cell>
          <cell r="K133">
            <v>0</v>
          </cell>
          <cell r="L133">
            <v>0</v>
          </cell>
          <cell r="M133">
            <v>400</v>
          </cell>
        </row>
        <row r="134">
          <cell r="A134" t="str">
            <v>72022</v>
          </cell>
          <cell r="B134" t="str">
            <v>Ферросилиций</v>
          </cell>
          <cell r="C134" t="str">
            <v>00186269</v>
          </cell>
          <cell r="D134" t="str">
            <v>ОАО "Нижнетагильский металлургический комбинат"</v>
          </cell>
          <cell r="E134">
            <v>203</v>
          </cell>
          <cell r="F134">
            <v>48</v>
          </cell>
          <cell r="G134">
            <v>69</v>
          </cell>
          <cell r="H134">
            <v>203</v>
          </cell>
          <cell r="I134">
            <v>69</v>
          </cell>
          <cell r="J134">
            <v>48</v>
          </cell>
          <cell r="K134">
            <v>69</v>
          </cell>
          <cell r="L134">
            <v>48</v>
          </cell>
          <cell r="M134">
            <v>69</v>
          </cell>
          <cell r="N134">
            <v>70</v>
          </cell>
          <cell r="O134">
            <v>69</v>
          </cell>
        </row>
        <row r="135">
          <cell r="A135" t="str">
            <v>72022</v>
          </cell>
          <cell r="B135" t="str">
            <v>Ферросилиций</v>
          </cell>
          <cell r="C135" t="str">
            <v>00288403</v>
          </cell>
          <cell r="D135" t="str">
            <v xml:space="preserve"> АООТ"СУКРЕМЛЬСКИЙ ЧУГУНОЛИТЕЙНЫЙ     ЗАВОД(КРОНТИФ)"</v>
          </cell>
          <cell r="E135">
            <v>20</v>
          </cell>
          <cell r="F135">
            <v>417</v>
          </cell>
          <cell r="G135">
            <v>417</v>
          </cell>
          <cell r="H135">
            <v>417</v>
          </cell>
        </row>
        <row r="136">
          <cell r="A136" t="str">
            <v>72022</v>
          </cell>
          <cell r="B136" t="str">
            <v>Ферросилиций</v>
          </cell>
          <cell r="C136" t="str">
            <v>22227052</v>
          </cell>
          <cell r="D136" t="str">
            <v>АОЗТ "ВЛАДИ-БЕЛ"</v>
          </cell>
          <cell r="E136">
            <v>70</v>
          </cell>
          <cell r="F136">
            <v>69</v>
          </cell>
          <cell r="G136">
            <v>70</v>
          </cell>
          <cell r="H136">
            <v>69</v>
          </cell>
          <cell r="I136">
            <v>65</v>
          </cell>
          <cell r="J136">
            <v>69</v>
          </cell>
          <cell r="K136">
            <v>69</v>
          </cell>
          <cell r="L136">
            <v>69</v>
          </cell>
          <cell r="M136">
            <v>70</v>
          </cell>
          <cell r="N136">
            <v>69</v>
          </cell>
          <cell r="O136">
            <v>65</v>
          </cell>
        </row>
        <row r="137">
          <cell r="A137" t="str">
            <v>72022</v>
          </cell>
          <cell r="B137" t="str">
            <v>Ферросилиций</v>
          </cell>
          <cell r="C137" t="str">
            <v>05799321</v>
          </cell>
          <cell r="D137" t="str">
            <v>АО "Белэнергомаш"</v>
          </cell>
          <cell r="E137">
            <v>70</v>
          </cell>
          <cell r="F137">
            <v>134</v>
          </cell>
          <cell r="G137">
            <v>136</v>
          </cell>
          <cell r="H137">
            <v>70</v>
          </cell>
          <cell r="I137">
            <v>134</v>
          </cell>
          <cell r="J137">
            <v>136</v>
          </cell>
          <cell r="K137">
            <v>0</v>
          </cell>
          <cell r="L137">
            <v>70</v>
          </cell>
          <cell r="M137">
            <v>134</v>
          </cell>
          <cell r="N137">
            <v>0</v>
          </cell>
          <cell r="O137">
            <v>136</v>
          </cell>
        </row>
        <row r="138">
          <cell r="A138" t="str">
            <v>72022</v>
          </cell>
          <cell r="B138" t="str">
            <v>Ферросилиций</v>
          </cell>
          <cell r="C138" t="str">
            <v>00195819</v>
          </cell>
          <cell r="D138" t="str">
            <v>ОАО "ПЕРМЦВЕТМЕТ"</v>
          </cell>
          <cell r="E138">
            <v>40</v>
          </cell>
          <cell r="F138">
            <v>40</v>
          </cell>
          <cell r="G138">
            <v>40</v>
          </cell>
          <cell r="H138">
            <v>40</v>
          </cell>
          <cell r="I138">
            <v>60</v>
          </cell>
          <cell r="J138">
            <v>60</v>
          </cell>
          <cell r="K138">
            <v>60</v>
          </cell>
        </row>
        <row r="139">
          <cell r="A139" t="str">
            <v>72022</v>
          </cell>
          <cell r="B139" t="str">
            <v>Ферросилиций</v>
          </cell>
          <cell r="C139" t="str">
            <v>00288372</v>
          </cell>
          <cell r="D139" t="str">
            <v>ОАО "САНТЕХЛИТ"</v>
          </cell>
          <cell r="E139">
            <v>130</v>
          </cell>
          <cell r="F139">
            <v>130</v>
          </cell>
          <cell r="G139">
            <v>130</v>
          </cell>
          <cell r="H139">
            <v>130</v>
          </cell>
          <cell r="I139">
            <v>0</v>
          </cell>
          <cell r="J139">
            <v>130</v>
          </cell>
          <cell r="K139">
            <v>0</v>
          </cell>
          <cell r="L139">
            <v>0</v>
          </cell>
          <cell r="M139">
            <v>0</v>
          </cell>
          <cell r="N139">
            <v>130</v>
          </cell>
        </row>
        <row r="140">
          <cell r="A140" t="str">
            <v>72022</v>
          </cell>
          <cell r="B140" t="str">
            <v>Ферросилиций</v>
          </cell>
          <cell r="C140" t="str">
            <v>45965284</v>
          </cell>
          <cell r="D140" t="str">
            <v>ООО "ГИДРОМАШ" Т.364250</v>
          </cell>
          <cell r="E140">
            <v>69</v>
          </cell>
          <cell r="F140">
            <v>69</v>
          </cell>
          <cell r="G140">
            <v>69</v>
          </cell>
          <cell r="H140">
            <v>69</v>
          </cell>
          <cell r="I140">
            <v>0</v>
          </cell>
          <cell r="J140">
            <v>0</v>
          </cell>
          <cell r="K140">
            <v>0</v>
          </cell>
          <cell r="L140">
            <v>0</v>
          </cell>
          <cell r="M140">
            <v>0</v>
          </cell>
          <cell r="N140">
            <v>0</v>
          </cell>
          <cell r="O140">
            <v>69</v>
          </cell>
        </row>
        <row r="141">
          <cell r="A141" t="str">
            <v>72022</v>
          </cell>
          <cell r="B141" t="str">
            <v>Ферросилиций</v>
          </cell>
          <cell r="C141" t="str">
            <v>00186602</v>
          </cell>
          <cell r="D141" t="str">
            <v>ОАО"ТАГАНРОГСКИЙ МЕТАЛЛУРГИЧЕСКИЙ ЗАВОД"</v>
          </cell>
          <cell r="E141">
            <v>139</v>
          </cell>
        </row>
        <row r="142">
          <cell r="A142" t="str">
            <v>72022</v>
          </cell>
          <cell r="B142" t="str">
            <v>Ферросилиций</v>
          </cell>
          <cell r="C142" t="str">
            <v>00186252</v>
          </cell>
          <cell r="D142" t="str">
            <v>ОАО "СУЛИНСКИЙ МЕТАЛЛУРГИЧЕСКИЙ ЗАВОД"</v>
          </cell>
          <cell r="E142">
            <v>68</v>
          </cell>
          <cell r="F142">
            <v>65</v>
          </cell>
          <cell r="G142">
            <v>68</v>
          </cell>
          <cell r="H142">
            <v>65</v>
          </cell>
          <cell r="I142">
            <v>0</v>
          </cell>
          <cell r="J142">
            <v>0</v>
          </cell>
          <cell r="K142">
            <v>68</v>
          </cell>
          <cell r="L142">
            <v>65</v>
          </cell>
        </row>
        <row r="143">
          <cell r="A143" t="str">
            <v>72022</v>
          </cell>
          <cell r="B143" t="str">
            <v>Ферросилиций</v>
          </cell>
          <cell r="C143" t="str">
            <v>18300062</v>
          </cell>
          <cell r="D143" t="str">
            <v>ООО "СОТЛАЙН"</v>
          </cell>
          <cell r="E143">
            <v>130</v>
          </cell>
          <cell r="F143">
            <v>130</v>
          </cell>
          <cell r="G143">
            <v>130</v>
          </cell>
        </row>
        <row r="144">
          <cell r="A144" t="str">
            <v>72022</v>
          </cell>
          <cell r="B144" t="str">
            <v>Ферросилиций</v>
          </cell>
          <cell r="C144" t="str">
            <v>48576703</v>
          </cell>
          <cell r="D144" t="str">
            <v>ООО "ВИЗ-СТАЛЬ"</v>
          </cell>
          <cell r="E144">
            <v>126</v>
          </cell>
          <cell r="F144">
            <v>126</v>
          </cell>
          <cell r="G144">
            <v>0</v>
          </cell>
          <cell r="H144">
            <v>126</v>
          </cell>
        </row>
        <row r="145">
          <cell r="A145" t="str">
            <v>72022</v>
          </cell>
          <cell r="B145" t="str">
            <v>Ферросилиций</v>
          </cell>
          <cell r="C145" t="str">
            <v>00235565</v>
          </cell>
          <cell r="D145" t="str">
            <v>ОАО "ЗАВОД БЕЛИНСКСЕЛЬМАШ"</v>
          </cell>
          <cell r="E145">
            <v>69</v>
          </cell>
          <cell r="F145">
            <v>69</v>
          </cell>
        </row>
        <row r="146">
          <cell r="A146" t="str">
            <v>72022</v>
          </cell>
          <cell r="B146" t="str">
            <v>Ферросилиций</v>
          </cell>
          <cell r="C146" t="str">
            <v>22275002</v>
          </cell>
          <cell r="D146" t="str">
            <v>ИЧП "ЛЮ-МАР"</v>
          </cell>
          <cell r="E146">
            <v>68</v>
          </cell>
        </row>
        <row r="147">
          <cell r="A147" t="str">
            <v>72022</v>
          </cell>
          <cell r="B147" t="str">
            <v>Ферросилиций</v>
          </cell>
          <cell r="C147" t="str">
            <v>12462473</v>
          </cell>
          <cell r="D147" t="str">
            <v>ОАО "ВАНАДИЙ-ТУЛАЧЕРМЕТ"</v>
          </cell>
          <cell r="E147">
            <v>66</v>
          </cell>
          <cell r="F147">
            <v>66</v>
          </cell>
          <cell r="G147">
            <v>0</v>
          </cell>
          <cell r="H147">
            <v>0</v>
          </cell>
          <cell r="I147">
            <v>66</v>
          </cell>
        </row>
        <row r="148">
          <cell r="A148" t="str">
            <v>72022</v>
          </cell>
          <cell r="B148" t="str">
            <v>Ферросилиций</v>
          </cell>
          <cell r="C148" t="str">
            <v>08612116</v>
          </cell>
          <cell r="D148" t="str">
            <v>КОМБИНАТ "БЕРЕЗКА"</v>
          </cell>
          <cell r="E148">
            <v>65</v>
          </cell>
        </row>
        <row r="149">
          <cell r="A149" t="str">
            <v>72022</v>
          </cell>
          <cell r="B149" t="str">
            <v>Ферросилиций</v>
          </cell>
          <cell r="C149" t="str">
            <v>10396565</v>
          </cell>
          <cell r="D149" t="str">
            <v>КРАСНЫЕ БАРРИКАДЫ СУДОСТРОИТ. З-Д АО</v>
          </cell>
          <cell r="E149">
            <v>57</v>
          </cell>
          <cell r="F149">
            <v>57</v>
          </cell>
          <cell r="G149">
            <v>0</v>
          </cell>
          <cell r="H149">
            <v>0</v>
          </cell>
          <cell r="I149">
            <v>0</v>
          </cell>
          <cell r="J149">
            <v>0</v>
          </cell>
          <cell r="K149">
            <v>0</v>
          </cell>
          <cell r="L149">
            <v>0</v>
          </cell>
          <cell r="M149">
            <v>57</v>
          </cell>
        </row>
        <row r="150">
          <cell r="A150" t="str">
            <v>72022</v>
          </cell>
          <cell r="B150" t="str">
            <v>Ферросилиций</v>
          </cell>
          <cell r="C150" t="str">
            <v>45538725</v>
          </cell>
          <cell r="D150" t="str">
            <v>ООО"БАЛТ-ШЕЛЬФ"</v>
          </cell>
          <cell r="E150">
            <v>25</v>
          </cell>
          <cell r="F150">
            <v>25</v>
          </cell>
          <cell r="G150">
            <v>0</v>
          </cell>
          <cell r="H150">
            <v>0</v>
          </cell>
          <cell r="I150">
            <v>25</v>
          </cell>
        </row>
        <row r="151">
          <cell r="A151" t="str">
            <v>72022</v>
          </cell>
          <cell r="B151" t="str">
            <v>Ферросилиций</v>
          </cell>
          <cell r="C151" t="str">
            <v>22244168</v>
          </cell>
          <cell r="D151" t="str">
            <v>ООО "ФИРМА"ПИРС"</v>
          </cell>
          <cell r="E151">
            <v>20</v>
          </cell>
          <cell r="F151">
            <v>20</v>
          </cell>
          <cell r="G151">
            <v>0</v>
          </cell>
          <cell r="H151">
            <v>0</v>
          </cell>
          <cell r="I151">
            <v>0</v>
          </cell>
          <cell r="J151">
            <v>0</v>
          </cell>
          <cell r="K151">
            <v>0</v>
          </cell>
          <cell r="L151">
            <v>0</v>
          </cell>
          <cell r="M151">
            <v>0</v>
          </cell>
          <cell r="N151">
            <v>20</v>
          </cell>
        </row>
        <row r="152">
          <cell r="A152" t="str">
            <v>72022</v>
          </cell>
          <cell r="B152" t="str">
            <v>Ферросилиций</v>
          </cell>
          <cell r="C152" t="str">
            <v>47314332</v>
          </cell>
          <cell r="D152" t="str">
            <v>ЗАО "ФИРМА ТРАНСМЕТ"</v>
          </cell>
          <cell r="E152">
            <v>20</v>
          </cell>
        </row>
        <row r="153">
          <cell r="A153" t="str">
            <v>72022</v>
          </cell>
          <cell r="B153" t="str">
            <v>Ферросилиций</v>
          </cell>
          <cell r="C153" t="str">
            <v>05785922</v>
          </cell>
          <cell r="D153" t="str">
            <v>ОАО "РОСТСЕЛЬМАШ"</v>
          </cell>
          <cell r="E153">
            <v>18</v>
          </cell>
          <cell r="F153">
            <v>18</v>
          </cell>
          <cell r="G153">
            <v>0</v>
          </cell>
          <cell r="H153">
            <v>0</v>
          </cell>
          <cell r="I153">
            <v>0</v>
          </cell>
          <cell r="J153">
            <v>0</v>
          </cell>
          <cell r="K153">
            <v>18</v>
          </cell>
        </row>
        <row r="154">
          <cell r="A154" t="str">
            <v>72022</v>
          </cell>
          <cell r="B154" t="str">
            <v>Ферросилиций</v>
          </cell>
          <cell r="C154" t="str">
            <v>00232934</v>
          </cell>
          <cell r="D154" t="str">
            <v>АО"АВТОВАЗ" МЕТСНАБ</v>
          </cell>
          <cell r="E154">
            <v>14</v>
          </cell>
          <cell r="F154">
            <v>14</v>
          </cell>
          <cell r="G154">
            <v>0</v>
          </cell>
          <cell r="H154">
            <v>0</v>
          </cell>
          <cell r="I154">
            <v>0</v>
          </cell>
          <cell r="J154">
            <v>0</v>
          </cell>
          <cell r="K154">
            <v>0</v>
          </cell>
          <cell r="L154">
            <v>0</v>
          </cell>
          <cell r="M154">
            <v>0</v>
          </cell>
          <cell r="N154">
            <v>0</v>
          </cell>
          <cell r="O154">
            <v>14</v>
          </cell>
        </row>
        <row r="155">
          <cell r="A155" t="str">
            <v>72022</v>
          </cell>
          <cell r="B155" t="str">
            <v>Ферросилиций</v>
          </cell>
          <cell r="C155" t="str">
            <v>00218093</v>
          </cell>
          <cell r="D155" t="str">
            <v>ОАО"РАКИТЯНСКИЙ АРМАТУРНЫЙ ЗАВОД"</v>
          </cell>
          <cell r="E155">
            <v>10</v>
          </cell>
          <cell r="F155">
            <v>10</v>
          </cell>
          <cell r="G155">
            <v>0</v>
          </cell>
          <cell r="H155">
            <v>10</v>
          </cell>
        </row>
        <row r="156">
          <cell r="A156" t="str">
            <v>72022</v>
          </cell>
          <cell r="B156" t="str">
            <v>Ферросилиций</v>
          </cell>
          <cell r="C156" t="str">
            <v>18390763</v>
          </cell>
          <cell r="D156" t="str">
            <v>ООО "КОМПАHИЯ ФЛЕР М"</v>
          </cell>
          <cell r="E156">
            <v>2</v>
          </cell>
          <cell r="F156">
            <v>1</v>
          </cell>
          <cell r="G156">
            <v>2</v>
          </cell>
          <cell r="H156">
            <v>1</v>
          </cell>
          <cell r="I156">
            <v>4</v>
          </cell>
          <cell r="J156">
            <v>0</v>
          </cell>
          <cell r="K156">
            <v>0</v>
          </cell>
          <cell r="L156">
            <v>0</v>
          </cell>
          <cell r="M156">
            <v>1</v>
          </cell>
          <cell r="N156">
            <v>4</v>
          </cell>
        </row>
        <row r="157">
          <cell r="A157" t="str">
            <v>72022</v>
          </cell>
          <cell r="B157" t="str">
            <v>Ферросилиций</v>
          </cell>
          <cell r="C157" t="str">
            <v>26043171</v>
          </cell>
          <cell r="D157" t="str">
            <v>ОАО "СЕВЕРАЛМАЗ"</v>
          </cell>
          <cell r="E157">
            <v>5</v>
          </cell>
          <cell r="F157">
            <v>5</v>
          </cell>
          <cell r="G157">
            <v>0</v>
          </cell>
          <cell r="H157">
            <v>0</v>
          </cell>
          <cell r="I157">
            <v>0</v>
          </cell>
          <cell r="J157">
            <v>0</v>
          </cell>
          <cell r="K157">
            <v>5</v>
          </cell>
        </row>
        <row r="158">
          <cell r="A158" t="str">
            <v>72022</v>
          </cell>
          <cell r="B158" t="str">
            <v>Ферросилиций</v>
          </cell>
          <cell r="C158" t="str">
            <v>46718659</v>
          </cell>
          <cell r="D158" t="str">
            <v>"СЕВЕРБУММАШ", ООО</v>
          </cell>
          <cell r="E158">
            <v>2</v>
          </cell>
          <cell r="F158">
            <v>2</v>
          </cell>
          <cell r="G158">
            <v>2</v>
          </cell>
          <cell r="H158">
            <v>2</v>
          </cell>
          <cell r="I158">
            <v>0</v>
          </cell>
          <cell r="J158">
            <v>2</v>
          </cell>
          <cell r="K158">
            <v>0</v>
          </cell>
          <cell r="L158">
            <v>2</v>
          </cell>
        </row>
        <row r="159">
          <cell r="A159" t="str">
            <v>72022</v>
          </cell>
          <cell r="B159" t="str">
            <v>Ферросилиций</v>
          </cell>
          <cell r="C159" t="str">
            <v>12866489</v>
          </cell>
          <cell r="D159" t="str">
            <v>АССОЦИАЦИЯ "СЕВЕРБУММАШ"</v>
          </cell>
          <cell r="E159">
            <v>1</v>
          </cell>
          <cell r="F159">
            <v>1</v>
          </cell>
          <cell r="G159">
            <v>1</v>
          </cell>
        </row>
        <row r="160">
          <cell r="A160" t="str">
            <v>72022</v>
          </cell>
          <cell r="B160" t="str">
            <v>Ферросилиций</v>
          </cell>
          <cell r="C160" t="str">
            <v>00219454</v>
          </cell>
          <cell r="D160" t="str">
            <v>ОАО"АЛНАС",423400,Г.АЛЬМЕТЬЕВСК-11</v>
          </cell>
          <cell r="E160">
            <v>0</v>
          </cell>
          <cell r="F160">
            <v>0</v>
          </cell>
          <cell r="G160">
            <v>0</v>
          </cell>
          <cell r="H160">
            <v>0</v>
          </cell>
          <cell r="I160">
            <v>0</v>
          </cell>
          <cell r="J160">
            <v>0</v>
          </cell>
          <cell r="K160">
            <v>0</v>
          </cell>
          <cell r="L160">
            <v>0</v>
          </cell>
          <cell r="M160">
            <v>0</v>
          </cell>
          <cell r="N160">
            <v>0</v>
          </cell>
          <cell r="O160">
            <v>0</v>
          </cell>
        </row>
        <row r="161">
          <cell r="A161" t="str">
            <v>72022</v>
          </cell>
          <cell r="B161" t="str">
            <v>Ферросилиций</v>
          </cell>
          <cell r="C161" t="str">
            <v>07504152</v>
          </cell>
          <cell r="D161" t="str">
            <v>АООТ "АРМАЛИТ"</v>
          </cell>
          <cell r="E161">
            <v>0</v>
          </cell>
        </row>
        <row r="162">
          <cell r="A162" t="str">
            <v>72022</v>
          </cell>
          <cell r="B162" t="str">
            <v>Ферросилиций</v>
          </cell>
          <cell r="C162" t="str">
            <v>18160276</v>
          </cell>
          <cell r="D162" t="str">
            <v>ЗАО "ЛИТЕЙНЫЙ ЗАВОД" РОССИЯ</v>
          </cell>
          <cell r="E162">
            <v>0</v>
          </cell>
        </row>
        <row r="163">
          <cell r="A163" t="str">
            <v>72022</v>
          </cell>
          <cell r="B163" t="str">
            <v>Ферросилиций</v>
          </cell>
          <cell r="C163" t="str">
            <v>23061837</v>
          </cell>
          <cell r="D163" t="str">
            <v>ЗАО "ГАРМОНИЯ"</v>
          </cell>
          <cell r="E163">
            <v>0</v>
          </cell>
          <cell r="F163">
            <v>0</v>
          </cell>
          <cell r="G163">
            <v>0</v>
          </cell>
          <cell r="H163">
            <v>0</v>
          </cell>
          <cell r="I163">
            <v>0</v>
          </cell>
          <cell r="J163">
            <v>0</v>
          </cell>
          <cell r="K163">
            <v>0</v>
          </cell>
        </row>
        <row r="164">
          <cell r="A164" t="str">
            <v>72022</v>
          </cell>
          <cell r="B164" t="str">
            <v>Ферросилиций</v>
          </cell>
          <cell r="C164" t="str">
            <v>45662017</v>
          </cell>
          <cell r="D164" t="str">
            <v>ООО "УРАЛСПЛАВ"</v>
          </cell>
          <cell r="E164">
            <v>0</v>
          </cell>
          <cell r="F164">
            <v>0</v>
          </cell>
          <cell r="G164">
            <v>0</v>
          </cell>
          <cell r="H164">
            <v>0</v>
          </cell>
          <cell r="I164">
            <v>0</v>
          </cell>
          <cell r="J164">
            <v>0</v>
          </cell>
          <cell r="K164">
            <v>0</v>
          </cell>
          <cell r="L164">
            <v>0</v>
          </cell>
          <cell r="M164">
            <v>0</v>
          </cell>
          <cell r="N164">
            <v>0</v>
          </cell>
        </row>
        <row r="165">
          <cell r="B165" t="str">
            <v>Ферросилиций Всего</v>
          </cell>
          <cell r="C165">
            <v>293</v>
          </cell>
          <cell r="D165">
            <v>353</v>
          </cell>
          <cell r="E165">
            <v>293</v>
          </cell>
          <cell r="F165">
            <v>353</v>
          </cell>
          <cell r="G165">
            <v>0</v>
          </cell>
          <cell r="H165">
            <v>0</v>
          </cell>
          <cell r="I165">
            <v>0</v>
          </cell>
          <cell r="J165">
            <v>0</v>
          </cell>
          <cell r="K165">
            <v>0</v>
          </cell>
          <cell r="L165">
            <v>0</v>
          </cell>
          <cell r="M165">
            <v>0</v>
          </cell>
          <cell r="N165">
            <v>293</v>
          </cell>
          <cell r="O165">
            <v>353</v>
          </cell>
        </row>
        <row r="166">
          <cell r="A166" t="str">
            <v>72023</v>
          </cell>
          <cell r="B166" t="str">
            <v>Ферросиликомарганец</v>
          </cell>
          <cell r="C166" t="str">
            <v>05757665</v>
          </cell>
          <cell r="D166" t="str">
            <v>ОАО "НОВОЛИПЕЦКИЙ МЕТКОМБИНАТ"</v>
          </cell>
          <cell r="E166">
            <v>2887</v>
          </cell>
          <cell r="F166">
            <v>1769</v>
          </cell>
          <cell r="G166">
            <v>1035</v>
          </cell>
          <cell r="H166">
            <v>2443</v>
          </cell>
          <cell r="I166">
            <v>2658</v>
          </cell>
          <cell r="J166">
            <v>1984</v>
          </cell>
          <cell r="K166">
            <v>2522</v>
          </cell>
          <cell r="L166">
            <v>1500</v>
          </cell>
          <cell r="M166">
            <v>1502</v>
          </cell>
          <cell r="N166">
            <v>1094</v>
          </cell>
        </row>
        <row r="167">
          <cell r="A167" t="str">
            <v>72023</v>
          </cell>
          <cell r="B167" t="str">
            <v>Ферросиликомарганец</v>
          </cell>
          <cell r="C167" t="str">
            <v>00186246</v>
          </cell>
          <cell r="D167" t="str">
            <v>ОАО "НОСТА"</v>
          </cell>
          <cell r="E167">
            <v>951</v>
          </cell>
          <cell r="F167">
            <v>1271</v>
          </cell>
          <cell r="G167">
            <v>2662</v>
          </cell>
          <cell r="H167">
            <v>1298</v>
          </cell>
          <cell r="I167">
            <v>887</v>
          </cell>
          <cell r="J167">
            <v>1165</v>
          </cell>
          <cell r="K167">
            <v>1764</v>
          </cell>
          <cell r="L167">
            <v>1368</v>
          </cell>
          <cell r="M167">
            <v>2125</v>
          </cell>
          <cell r="N167">
            <v>2474</v>
          </cell>
          <cell r="O167">
            <v>1772</v>
          </cell>
        </row>
        <row r="168">
          <cell r="A168" t="str">
            <v>72023</v>
          </cell>
          <cell r="B168" t="str">
            <v>Ферросиликомарганец</v>
          </cell>
          <cell r="C168" t="str">
            <v>05757653</v>
          </cell>
          <cell r="D168" t="str">
            <v>АО КУЗНЕЦКИЙ МЕТАЛЛУРГИЧЕСКИЙ КОМБИНАТ</v>
          </cell>
          <cell r="E168">
            <v>1370</v>
          </cell>
          <cell r="F168">
            <v>3618</v>
          </cell>
          <cell r="G168">
            <v>1787</v>
          </cell>
          <cell r="H168">
            <v>1098</v>
          </cell>
          <cell r="I168">
            <v>887</v>
          </cell>
          <cell r="J168">
            <v>1298</v>
          </cell>
          <cell r="K168">
            <v>1353</v>
          </cell>
          <cell r="L168">
            <v>758</v>
          </cell>
          <cell r="M168">
            <v>1790</v>
          </cell>
          <cell r="N168">
            <v>1842</v>
          </cell>
          <cell r="O168">
            <v>1818</v>
          </cell>
        </row>
        <row r="169">
          <cell r="A169" t="str">
            <v>72023</v>
          </cell>
          <cell r="B169" t="str">
            <v>Ферросиликомарганец</v>
          </cell>
          <cell r="C169" t="str">
            <v>00186465</v>
          </cell>
          <cell r="D169" t="str">
            <v>АО "МЕЧЕЛ"</v>
          </cell>
          <cell r="E169">
            <v>4184</v>
          </cell>
          <cell r="F169">
            <v>4184</v>
          </cell>
          <cell r="G169">
            <v>4123</v>
          </cell>
          <cell r="H169">
            <v>1988</v>
          </cell>
          <cell r="I169">
            <v>893</v>
          </cell>
          <cell r="J169">
            <v>2745</v>
          </cell>
          <cell r="K169">
            <v>407</v>
          </cell>
          <cell r="L169">
            <v>139</v>
          </cell>
          <cell r="M169">
            <v>1918</v>
          </cell>
          <cell r="N169">
            <v>1166</v>
          </cell>
        </row>
        <row r="170">
          <cell r="A170" t="str">
            <v>72023</v>
          </cell>
          <cell r="B170" t="str">
            <v>Ферросиликомарганец</v>
          </cell>
          <cell r="C170" t="str">
            <v>00186424</v>
          </cell>
          <cell r="D170" t="str">
            <v>МАГНИТОГОРСКИЙ МЕТ.КОМБИНАТ</v>
          </cell>
          <cell r="E170">
            <v>2646</v>
          </cell>
          <cell r="F170">
            <v>266</v>
          </cell>
          <cell r="G170">
            <v>3414</v>
          </cell>
          <cell r="H170">
            <v>2743</v>
          </cell>
          <cell r="I170">
            <v>525</v>
          </cell>
          <cell r="J170">
            <v>2117</v>
          </cell>
          <cell r="K170">
            <v>1224</v>
          </cell>
        </row>
        <row r="171">
          <cell r="A171" t="str">
            <v>72023</v>
          </cell>
          <cell r="B171" t="str">
            <v>Ферросиликомарганец</v>
          </cell>
          <cell r="C171" t="str">
            <v>00186341</v>
          </cell>
          <cell r="D171" t="str">
            <v>ОАО"ЧУСОВСКОЙ МЕТАЛЛУРГИЧЕСКИЙ ЗАВОД"</v>
          </cell>
          <cell r="E171">
            <v>412</v>
          </cell>
          <cell r="F171">
            <v>345</v>
          </cell>
          <cell r="G171">
            <v>684</v>
          </cell>
          <cell r="H171">
            <v>410</v>
          </cell>
          <cell r="I171">
            <v>376</v>
          </cell>
          <cell r="J171">
            <v>1029</v>
          </cell>
          <cell r="K171">
            <v>548</v>
          </cell>
          <cell r="L171">
            <v>545</v>
          </cell>
          <cell r="M171">
            <v>206</v>
          </cell>
          <cell r="N171">
            <v>552</v>
          </cell>
          <cell r="O171">
            <v>886</v>
          </cell>
        </row>
        <row r="172">
          <cell r="A172" t="str">
            <v>72023</v>
          </cell>
          <cell r="B172" t="str">
            <v>Ферросиликомарганец</v>
          </cell>
          <cell r="C172" t="str">
            <v>00186217</v>
          </cell>
          <cell r="D172" t="str">
            <v>ОАО "СЕВЕРСТАЛЬ"</v>
          </cell>
          <cell r="E172">
            <v>202</v>
          </cell>
          <cell r="F172">
            <v>825</v>
          </cell>
          <cell r="G172">
            <v>340</v>
          </cell>
          <cell r="H172">
            <v>825</v>
          </cell>
          <cell r="I172">
            <v>1216</v>
          </cell>
          <cell r="J172">
            <v>340</v>
          </cell>
          <cell r="K172">
            <v>892</v>
          </cell>
          <cell r="L172">
            <v>1216</v>
          </cell>
          <cell r="M172">
            <v>555</v>
          </cell>
          <cell r="N172">
            <v>470</v>
          </cell>
        </row>
        <row r="173">
          <cell r="A173" t="str">
            <v>72023</v>
          </cell>
          <cell r="B173" t="str">
            <v>Ферросиликомарганец</v>
          </cell>
          <cell r="C173" t="str">
            <v>02887154</v>
          </cell>
          <cell r="D173" t="str">
            <v>ООО "НПП КОНТАКТ"/ВАЛУЙСКИЙ ФИЛ-Л Г.ВАЛУЙКИ УЛ.СУРЖИКОВА 30</v>
          </cell>
          <cell r="E173">
            <v>277</v>
          </cell>
          <cell r="F173">
            <v>344</v>
          </cell>
          <cell r="G173">
            <v>1284</v>
          </cell>
          <cell r="H173">
            <v>1569</v>
          </cell>
          <cell r="I173">
            <v>277</v>
          </cell>
          <cell r="J173">
            <v>344</v>
          </cell>
          <cell r="K173">
            <v>1284</v>
          </cell>
          <cell r="L173">
            <v>277</v>
          </cell>
          <cell r="M173">
            <v>344</v>
          </cell>
          <cell r="N173">
            <v>1284</v>
          </cell>
          <cell r="O173">
            <v>1569</v>
          </cell>
        </row>
        <row r="174">
          <cell r="A174" t="str">
            <v>72023</v>
          </cell>
          <cell r="B174" t="str">
            <v>Ферросиликомарганец</v>
          </cell>
          <cell r="C174" t="str">
            <v>44740637</v>
          </cell>
          <cell r="D174" t="str">
            <v>ООО  "ТРАНССТРОЙ"</v>
          </cell>
          <cell r="E174">
            <v>476</v>
          </cell>
          <cell r="F174">
            <v>607</v>
          </cell>
          <cell r="G174">
            <v>685</v>
          </cell>
          <cell r="H174">
            <v>892</v>
          </cell>
          <cell r="I174">
            <v>407</v>
          </cell>
          <cell r="J174">
            <v>476</v>
          </cell>
          <cell r="K174">
            <v>476</v>
          </cell>
          <cell r="L174">
            <v>607</v>
          </cell>
          <cell r="M174">
            <v>685</v>
          </cell>
          <cell r="N174">
            <v>892</v>
          </cell>
          <cell r="O174">
            <v>407</v>
          </cell>
        </row>
        <row r="175">
          <cell r="A175" t="str">
            <v>72023</v>
          </cell>
          <cell r="B175" t="str">
            <v>Ферросиликомарганец</v>
          </cell>
          <cell r="C175" t="str">
            <v>05757848</v>
          </cell>
          <cell r="D175" t="str">
            <v>ОАО "ВЫКСУНСКИЙ МЕТАЛЛУPГИЧЕСКИЙ ЗАВОД"</v>
          </cell>
          <cell r="E175">
            <v>64</v>
          </cell>
          <cell r="F175">
            <v>129</v>
          </cell>
          <cell r="G175">
            <v>138</v>
          </cell>
          <cell r="H175">
            <v>198</v>
          </cell>
          <cell r="I175">
            <v>270</v>
          </cell>
          <cell r="J175">
            <v>131</v>
          </cell>
          <cell r="K175">
            <v>206</v>
          </cell>
          <cell r="L175">
            <v>263</v>
          </cell>
          <cell r="M175">
            <v>307</v>
          </cell>
          <cell r="N175">
            <v>69</v>
          </cell>
          <cell r="O175">
            <v>134</v>
          </cell>
        </row>
        <row r="176">
          <cell r="A176" t="str">
            <v>72023</v>
          </cell>
          <cell r="B176" t="str">
            <v>Ферросиликомарганец</v>
          </cell>
          <cell r="C176" t="str">
            <v>08844200</v>
          </cell>
          <cell r="D176" t="str">
            <v>ЗАКРЫТОЕ АКЦИОНЕРНОЕ ОБЩЕСТВО МЕТАЛЛУРГИЧЕСКИЙ ЗАВОД "ПЕТРОСТАЛЬ"</v>
          </cell>
          <cell r="E176">
            <v>203</v>
          </cell>
          <cell r="F176">
            <v>62</v>
          </cell>
          <cell r="G176">
            <v>277</v>
          </cell>
          <cell r="H176">
            <v>132</v>
          </cell>
          <cell r="I176">
            <v>277</v>
          </cell>
          <cell r="J176">
            <v>132</v>
          </cell>
          <cell r="K176">
            <v>336</v>
          </cell>
          <cell r="L176">
            <v>201</v>
          </cell>
          <cell r="M176">
            <v>137</v>
          </cell>
          <cell r="N176">
            <v>336</v>
          </cell>
          <cell r="O176">
            <v>343</v>
          </cell>
        </row>
        <row r="177">
          <cell r="A177" t="str">
            <v>72023</v>
          </cell>
          <cell r="B177" t="str">
            <v>Ферросиликомарганец</v>
          </cell>
          <cell r="C177" t="str">
            <v>48061330</v>
          </cell>
          <cell r="D177" t="str">
            <v>ОАО "П О ВОЛЖСКИЙ ТРУБНЫЙ ЗАВОД"</v>
          </cell>
          <cell r="E177">
            <v>116</v>
          </cell>
          <cell r="F177">
            <v>116</v>
          </cell>
          <cell r="G177">
            <v>59</v>
          </cell>
          <cell r="H177">
            <v>69</v>
          </cell>
          <cell r="I177">
            <v>193</v>
          </cell>
          <cell r="J177">
            <v>138</v>
          </cell>
          <cell r="K177">
            <v>48</v>
          </cell>
          <cell r="L177">
            <v>132</v>
          </cell>
          <cell r="M177">
            <v>206</v>
          </cell>
          <cell r="N177">
            <v>324</v>
          </cell>
          <cell r="O177">
            <v>133</v>
          </cell>
        </row>
        <row r="178">
          <cell r="A178" t="str">
            <v>72023</v>
          </cell>
          <cell r="B178" t="str">
            <v>Ферросиликомарганец</v>
          </cell>
          <cell r="C178" t="str">
            <v>45533515</v>
          </cell>
          <cell r="D178" t="str">
            <v>ООО"НПФ "АТОЛЛ"</v>
          </cell>
          <cell r="E178">
            <v>67</v>
          </cell>
          <cell r="F178">
            <v>137</v>
          </cell>
          <cell r="G178">
            <v>67</v>
          </cell>
          <cell r="H178">
            <v>71</v>
          </cell>
          <cell r="I178">
            <v>137</v>
          </cell>
          <cell r="J178">
            <v>66</v>
          </cell>
          <cell r="K178">
            <v>71</v>
          </cell>
          <cell r="L178">
            <v>69</v>
          </cell>
          <cell r="M178">
            <v>69</v>
          </cell>
          <cell r="N178">
            <v>68</v>
          </cell>
          <cell r="O178">
            <v>205</v>
          </cell>
        </row>
        <row r="179">
          <cell r="A179" t="str">
            <v>72023</v>
          </cell>
          <cell r="B179" t="str">
            <v>Ферросиликомарганец</v>
          </cell>
          <cell r="C179" t="str">
            <v>00186602</v>
          </cell>
          <cell r="D179" t="str">
            <v>ОАО"ТАГАНРОГСКИЙ МЕТАЛЛУРГИЧЕСКИЙ ЗАВОД"</v>
          </cell>
          <cell r="E179">
            <v>137</v>
          </cell>
          <cell r="F179">
            <v>139</v>
          </cell>
          <cell r="G179">
            <v>70</v>
          </cell>
          <cell r="H179">
            <v>69</v>
          </cell>
          <cell r="I179">
            <v>65</v>
          </cell>
          <cell r="J179">
            <v>69</v>
          </cell>
          <cell r="K179">
            <v>134</v>
          </cell>
          <cell r="L179">
            <v>134</v>
          </cell>
          <cell r="M179">
            <v>0</v>
          </cell>
          <cell r="N179">
            <v>0</v>
          </cell>
          <cell r="O179">
            <v>134</v>
          </cell>
        </row>
        <row r="180">
          <cell r="A180" t="str">
            <v>72023</v>
          </cell>
          <cell r="B180" t="str">
            <v>Ферросиликомарганец</v>
          </cell>
          <cell r="C180" t="str">
            <v>00186430</v>
          </cell>
          <cell r="D180" t="str">
            <v>ОАО"ЗЛАТОУСТ.МЕТАЛЛУРГИЧЕСКИЙ ЗАВОД"</v>
          </cell>
          <cell r="E180">
            <v>68</v>
          </cell>
          <cell r="F180">
            <v>325</v>
          </cell>
          <cell r="G180">
            <v>206</v>
          </cell>
          <cell r="H180">
            <v>68</v>
          </cell>
          <cell r="I180">
            <v>325</v>
          </cell>
          <cell r="J180">
            <v>206</v>
          </cell>
          <cell r="K180">
            <v>0</v>
          </cell>
          <cell r="L180">
            <v>325</v>
          </cell>
          <cell r="M180">
            <v>0</v>
          </cell>
          <cell r="N180">
            <v>206</v>
          </cell>
        </row>
        <row r="181">
          <cell r="A181" t="str">
            <v>72023</v>
          </cell>
          <cell r="B181" t="str">
            <v>Ферросиликомарганец</v>
          </cell>
          <cell r="C181" t="str">
            <v>04692093</v>
          </cell>
          <cell r="D181" t="str">
            <v>АКЦИОНЕРНОЕ ОБЩЕСТВО ОТКРЫТОГО ТИПА "ОСКОЛСНАБ"</v>
          </cell>
          <cell r="E181">
            <v>413</v>
          </cell>
          <cell r="F181">
            <v>413</v>
          </cell>
          <cell r="G181">
            <v>0</v>
          </cell>
          <cell r="H181">
            <v>0</v>
          </cell>
          <cell r="I181">
            <v>0</v>
          </cell>
          <cell r="J181">
            <v>0</v>
          </cell>
          <cell r="K181">
            <v>0</v>
          </cell>
          <cell r="L181">
            <v>0</v>
          </cell>
          <cell r="M181">
            <v>0</v>
          </cell>
          <cell r="N181">
            <v>0</v>
          </cell>
          <cell r="O181">
            <v>413</v>
          </cell>
        </row>
        <row r="182">
          <cell r="A182" t="str">
            <v>72023</v>
          </cell>
          <cell r="B182" t="str">
            <v>Ферросиликомарганец</v>
          </cell>
          <cell r="C182" t="str">
            <v>05786040</v>
          </cell>
          <cell r="D182" t="str">
            <v>ОАО "ЧЕБОКСАРСКИЙ АГРЕГАТНЫЙ ЗАВОД"</v>
          </cell>
          <cell r="E182">
            <v>60</v>
          </cell>
          <cell r="F182">
            <v>60</v>
          </cell>
          <cell r="G182">
            <v>60</v>
          </cell>
          <cell r="H182">
            <v>120</v>
          </cell>
        </row>
        <row r="183">
          <cell r="A183" t="str">
            <v>72023</v>
          </cell>
          <cell r="B183" t="str">
            <v>Ферросиликомарганец</v>
          </cell>
          <cell r="C183" t="str">
            <v>46564475</v>
          </cell>
          <cell r="D183" t="str">
            <v>ЗАО"РЕАЛ ЛТД"</v>
          </cell>
          <cell r="E183">
            <v>59</v>
          </cell>
          <cell r="F183">
            <v>65</v>
          </cell>
          <cell r="G183">
            <v>83</v>
          </cell>
          <cell r="H183">
            <v>59</v>
          </cell>
          <cell r="I183">
            <v>65</v>
          </cell>
          <cell r="J183">
            <v>65</v>
          </cell>
          <cell r="K183">
            <v>65</v>
          </cell>
          <cell r="L183">
            <v>83</v>
          </cell>
          <cell r="M183">
            <v>65</v>
          </cell>
        </row>
        <row r="184">
          <cell r="A184" t="str">
            <v>72023</v>
          </cell>
          <cell r="B184" t="str">
            <v>Ферросиликомарганец</v>
          </cell>
          <cell r="C184" t="str">
            <v>49136113</v>
          </cell>
          <cell r="D184" t="str">
            <v>ЗАО "ТРАНС-АЗИЯ"</v>
          </cell>
          <cell r="E184">
            <v>185</v>
          </cell>
          <cell r="F184">
            <v>66</v>
          </cell>
          <cell r="G184">
            <v>185</v>
          </cell>
          <cell r="H184">
            <v>66</v>
          </cell>
          <cell r="I184">
            <v>0</v>
          </cell>
          <cell r="J184">
            <v>0</v>
          </cell>
          <cell r="K184">
            <v>185</v>
          </cell>
          <cell r="L184">
            <v>66</v>
          </cell>
        </row>
        <row r="185">
          <cell r="A185" t="str">
            <v>72023</v>
          </cell>
          <cell r="B185" t="str">
            <v>Ферросиликомарганец</v>
          </cell>
          <cell r="C185" t="str">
            <v>00187895</v>
          </cell>
          <cell r="D185" t="str">
            <v>ОАО"ОЭМК"</v>
          </cell>
          <cell r="E185">
            <v>0</v>
          </cell>
          <cell r="F185">
            <v>198</v>
          </cell>
          <cell r="G185">
            <v>12</v>
          </cell>
          <cell r="H185">
            <v>12</v>
          </cell>
          <cell r="I185">
            <v>12</v>
          </cell>
        </row>
        <row r="186">
          <cell r="A186" t="str">
            <v>72023</v>
          </cell>
          <cell r="B186" t="str">
            <v>Ферросиликомарганец</v>
          </cell>
          <cell r="C186" t="str">
            <v>00186654</v>
          </cell>
          <cell r="D186" t="str">
            <v>АО ОТ "ЧЕЛЯБИНСКИЙ ТРУБОПРОКАТНЫЙ ЗАВОД"</v>
          </cell>
          <cell r="E186">
            <v>204</v>
          </cell>
          <cell r="F186">
            <v>204</v>
          </cell>
          <cell r="G186">
            <v>0</v>
          </cell>
          <cell r="H186">
            <v>0</v>
          </cell>
          <cell r="I186">
            <v>0</v>
          </cell>
          <cell r="J186">
            <v>0</v>
          </cell>
          <cell r="K186">
            <v>0</v>
          </cell>
          <cell r="L186">
            <v>0</v>
          </cell>
          <cell r="M186">
            <v>0</v>
          </cell>
          <cell r="N186">
            <v>204</v>
          </cell>
        </row>
        <row r="187">
          <cell r="A187" t="str">
            <v>72023</v>
          </cell>
          <cell r="B187" t="str">
            <v>Ферросиликомарганец</v>
          </cell>
          <cell r="C187" t="str">
            <v>41692843</v>
          </cell>
          <cell r="D187" t="str">
            <v>ООО "ПЛАНЕТА К"</v>
          </cell>
          <cell r="E187">
            <v>69</v>
          </cell>
          <cell r="F187">
            <v>67</v>
          </cell>
          <cell r="G187">
            <v>67</v>
          </cell>
          <cell r="H187">
            <v>69</v>
          </cell>
          <cell r="I187">
            <v>67</v>
          </cell>
          <cell r="J187">
            <v>67</v>
          </cell>
          <cell r="K187">
            <v>0</v>
          </cell>
          <cell r="L187">
            <v>69</v>
          </cell>
          <cell r="M187">
            <v>67</v>
          </cell>
          <cell r="N187">
            <v>0</v>
          </cell>
          <cell r="O187">
            <v>67</v>
          </cell>
        </row>
        <row r="188">
          <cell r="A188" t="str">
            <v>72023</v>
          </cell>
          <cell r="B188" t="str">
            <v>Ферросиликомарганец</v>
          </cell>
          <cell r="C188" t="str">
            <v>05757676</v>
          </cell>
          <cell r="D188" t="str">
            <v>ОАО"ЗАПСИБМЕТКОМБИНАТ"</v>
          </cell>
          <cell r="E188">
            <v>187</v>
          </cell>
        </row>
        <row r="189">
          <cell r="A189" t="str">
            <v>72023</v>
          </cell>
          <cell r="B189" t="str">
            <v>Ферросиликомарганец</v>
          </cell>
          <cell r="C189" t="str">
            <v>03218403</v>
          </cell>
          <cell r="D189" t="str">
            <v>ЗАО "ЮЖУРАЛЛЕС"</v>
          </cell>
          <cell r="E189">
            <v>184</v>
          </cell>
          <cell r="F189">
            <v>184</v>
          </cell>
          <cell r="G189">
            <v>0</v>
          </cell>
          <cell r="H189">
            <v>0</v>
          </cell>
          <cell r="I189">
            <v>0</v>
          </cell>
          <cell r="J189">
            <v>0</v>
          </cell>
          <cell r="K189">
            <v>184</v>
          </cell>
        </row>
        <row r="190">
          <cell r="A190" t="str">
            <v>72023</v>
          </cell>
          <cell r="B190" t="str">
            <v>Ферросиликомарганец</v>
          </cell>
          <cell r="C190" t="str">
            <v>17323902</v>
          </cell>
          <cell r="D190" t="str">
            <v>ОМТС И КВСУ</v>
          </cell>
          <cell r="E190">
            <v>65</v>
          </cell>
          <cell r="F190">
            <v>69</v>
          </cell>
          <cell r="G190">
            <v>65</v>
          </cell>
          <cell r="H190">
            <v>69</v>
          </cell>
          <cell r="I190">
            <v>0</v>
          </cell>
          <cell r="J190">
            <v>0</v>
          </cell>
          <cell r="K190">
            <v>0</v>
          </cell>
          <cell r="L190">
            <v>65</v>
          </cell>
          <cell r="M190">
            <v>0</v>
          </cell>
          <cell r="N190">
            <v>69</v>
          </cell>
        </row>
        <row r="191">
          <cell r="A191" t="str">
            <v>72023</v>
          </cell>
          <cell r="B191" t="str">
            <v>Ферросиликомарганец</v>
          </cell>
          <cell r="C191" t="str">
            <v>00186252</v>
          </cell>
          <cell r="D191" t="str">
            <v>ОАО "СУЛИНСКИЙ МЕТАЛЛУРГИЧЕСКИЙ ЗАВОД"</v>
          </cell>
          <cell r="E191">
            <v>28</v>
          </cell>
          <cell r="F191">
            <v>11</v>
          </cell>
          <cell r="G191">
            <v>9</v>
          </cell>
          <cell r="H191">
            <v>29</v>
          </cell>
          <cell r="I191">
            <v>28</v>
          </cell>
          <cell r="J191">
            <v>11</v>
          </cell>
          <cell r="K191">
            <v>28</v>
          </cell>
          <cell r="L191">
            <v>11</v>
          </cell>
          <cell r="M191">
            <v>0</v>
          </cell>
          <cell r="N191">
            <v>9</v>
          </cell>
          <cell r="O191">
            <v>29</v>
          </cell>
        </row>
        <row r="192">
          <cell r="A192" t="str">
            <v>72023</v>
          </cell>
          <cell r="B192" t="str">
            <v>Ферросиликомарганец</v>
          </cell>
          <cell r="C192" t="str">
            <v>05764417</v>
          </cell>
          <cell r="D192" t="str">
            <v>АООТ "ИЖОРСКИЕ ЗАВОДЫ "</v>
          </cell>
          <cell r="E192">
            <v>69</v>
          </cell>
          <cell r="F192">
            <v>69</v>
          </cell>
        </row>
        <row r="193">
          <cell r="A193" t="str">
            <v>72023</v>
          </cell>
          <cell r="B193" t="str">
            <v>Ферросиликомарганец</v>
          </cell>
          <cell r="C193" t="str">
            <v>25920492</v>
          </cell>
          <cell r="D193" t="str">
            <v>ООО "ДИАМОНД"</v>
          </cell>
          <cell r="E193">
            <v>69</v>
          </cell>
          <cell r="F193">
            <v>69</v>
          </cell>
          <cell r="G193">
            <v>0</v>
          </cell>
          <cell r="H193">
            <v>0</v>
          </cell>
          <cell r="I193">
            <v>69</v>
          </cell>
        </row>
        <row r="194">
          <cell r="A194" t="str">
            <v>72023</v>
          </cell>
          <cell r="B194" t="str">
            <v>Ферросиликомарганец</v>
          </cell>
          <cell r="C194" t="str">
            <v>40548802</v>
          </cell>
          <cell r="D194" t="str">
            <v>ЗАО "ИНТЕРРЕСУРС"</v>
          </cell>
          <cell r="E194">
            <v>69</v>
          </cell>
          <cell r="F194">
            <v>69</v>
          </cell>
          <cell r="G194">
            <v>0</v>
          </cell>
          <cell r="H194">
            <v>0</v>
          </cell>
          <cell r="I194">
            <v>0</v>
          </cell>
          <cell r="J194">
            <v>0</v>
          </cell>
          <cell r="K194">
            <v>0</v>
          </cell>
          <cell r="L194">
            <v>0</v>
          </cell>
          <cell r="M194">
            <v>0</v>
          </cell>
          <cell r="N194">
            <v>69</v>
          </cell>
        </row>
        <row r="195">
          <cell r="A195" t="str">
            <v>72023</v>
          </cell>
          <cell r="B195" t="str">
            <v>Ферросиликомарганец</v>
          </cell>
          <cell r="C195" t="str">
            <v>18267761</v>
          </cell>
          <cell r="D195" t="str">
            <v>ООО "МП "МЕТАЛЛ СЕРВИС"</v>
          </cell>
          <cell r="E195">
            <v>68</v>
          </cell>
          <cell r="F195">
            <v>68</v>
          </cell>
          <cell r="G195">
            <v>0</v>
          </cell>
          <cell r="H195">
            <v>0</v>
          </cell>
          <cell r="I195">
            <v>0</v>
          </cell>
          <cell r="J195">
            <v>68</v>
          </cell>
        </row>
        <row r="196">
          <cell r="A196" t="str">
            <v>72023</v>
          </cell>
          <cell r="B196" t="str">
            <v>Ферросиликомарганец</v>
          </cell>
          <cell r="C196" t="str">
            <v>41902341</v>
          </cell>
          <cell r="D196" t="str">
            <v xml:space="preserve"> ООО"БЕЛТРУБОТЕХСЕРВИС"</v>
          </cell>
          <cell r="E196">
            <v>68</v>
          </cell>
          <cell r="F196">
            <v>68</v>
          </cell>
          <cell r="G196">
            <v>0</v>
          </cell>
          <cell r="H196">
            <v>0</v>
          </cell>
          <cell r="I196">
            <v>0</v>
          </cell>
          <cell r="J196">
            <v>0</v>
          </cell>
          <cell r="K196">
            <v>0</v>
          </cell>
          <cell r="L196">
            <v>0</v>
          </cell>
          <cell r="M196">
            <v>0</v>
          </cell>
          <cell r="N196">
            <v>0</v>
          </cell>
          <cell r="O196">
            <v>68</v>
          </cell>
        </row>
        <row r="197">
          <cell r="A197" t="str">
            <v>72023</v>
          </cell>
          <cell r="B197" t="str">
            <v>Ферросиликомарганец</v>
          </cell>
          <cell r="C197" t="str">
            <v>48981504</v>
          </cell>
          <cell r="D197" t="str">
            <v>ООО "КОНСТРУКТОР"</v>
          </cell>
          <cell r="E197">
            <v>68</v>
          </cell>
          <cell r="F197">
            <v>68</v>
          </cell>
          <cell r="G197">
            <v>68</v>
          </cell>
        </row>
        <row r="198">
          <cell r="A198" t="str">
            <v>72023</v>
          </cell>
          <cell r="B198" t="str">
            <v>Ферросиликомарганец</v>
          </cell>
          <cell r="C198" t="str">
            <v>51456279</v>
          </cell>
          <cell r="D198" t="str">
            <v>ООО ТПФ "АВРОРА"</v>
          </cell>
          <cell r="E198">
            <v>68</v>
          </cell>
          <cell r="F198">
            <v>68</v>
          </cell>
          <cell r="G198">
            <v>0</v>
          </cell>
          <cell r="H198">
            <v>0</v>
          </cell>
          <cell r="I198">
            <v>0</v>
          </cell>
          <cell r="J198">
            <v>0</v>
          </cell>
          <cell r="K198">
            <v>0</v>
          </cell>
          <cell r="L198">
            <v>0</v>
          </cell>
          <cell r="M198">
            <v>0</v>
          </cell>
          <cell r="N198">
            <v>68</v>
          </cell>
        </row>
        <row r="199">
          <cell r="B199" t="str">
            <v>Ферросиликомарганец Всего</v>
          </cell>
          <cell r="C199">
            <v>9119</v>
          </cell>
          <cell r="D199">
            <v>12226</v>
          </cell>
          <cell r="E199">
            <v>9119</v>
          </cell>
          <cell r="F199">
            <v>12226</v>
          </cell>
          <cell r="G199">
            <v>14167</v>
          </cell>
          <cell r="H199">
            <v>11388</v>
          </cell>
          <cell r="I199">
            <v>7249</v>
          </cell>
          <cell r="J199">
            <v>11347</v>
          </cell>
          <cell r="K199">
            <v>9908</v>
          </cell>
          <cell r="L199">
            <v>7694</v>
          </cell>
          <cell r="M199">
            <v>9976</v>
          </cell>
          <cell r="N199">
            <v>11196</v>
          </cell>
          <cell r="O199">
            <v>7978</v>
          </cell>
        </row>
        <row r="200">
          <cell r="A200" t="str">
            <v>72024</v>
          </cell>
          <cell r="B200" t="str">
            <v>Феррохром</v>
          </cell>
          <cell r="C200" t="str">
            <v>00186465</v>
          </cell>
          <cell r="D200" t="str">
            <v>АО "МЕЧЕЛ"</v>
          </cell>
          <cell r="E200">
            <v>504</v>
          </cell>
          <cell r="F200">
            <v>65</v>
          </cell>
          <cell r="G200">
            <v>1000</v>
          </cell>
          <cell r="H200">
            <v>65</v>
          </cell>
          <cell r="I200">
            <v>981</v>
          </cell>
          <cell r="J200">
            <v>92</v>
          </cell>
          <cell r="K200">
            <v>1000</v>
          </cell>
          <cell r="L200">
            <v>1231</v>
          </cell>
          <cell r="M200">
            <v>981</v>
          </cell>
          <cell r="N200">
            <v>92</v>
          </cell>
          <cell r="O200">
            <v>277</v>
          </cell>
        </row>
        <row r="201">
          <cell r="A201" t="str">
            <v>72024</v>
          </cell>
          <cell r="B201" t="str">
            <v>Феррохром</v>
          </cell>
          <cell r="C201" t="str">
            <v>29406384</v>
          </cell>
          <cell r="D201" t="str">
            <v>АОЗТ"ЭЛЕКТРОМАШИМПЕКС"</v>
          </cell>
          <cell r="E201">
            <v>739</v>
          </cell>
          <cell r="F201">
            <v>739</v>
          </cell>
          <cell r="G201">
            <v>0</v>
          </cell>
          <cell r="H201">
            <v>0</v>
          </cell>
          <cell r="I201">
            <v>0</v>
          </cell>
          <cell r="J201">
            <v>0</v>
          </cell>
          <cell r="K201">
            <v>0</v>
          </cell>
          <cell r="L201">
            <v>0</v>
          </cell>
          <cell r="M201">
            <v>0</v>
          </cell>
          <cell r="N201">
            <v>739</v>
          </cell>
        </row>
        <row r="202">
          <cell r="A202" t="str">
            <v>72024</v>
          </cell>
          <cell r="B202" t="str">
            <v>Феррохром</v>
          </cell>
          <cell r="C202" t="str">
            <v>20879520</v>
          </cell>
          <cell r="D202" t="str">
            <v>ЗАО "УРАЛМАШ-МЕТАЛЛУРГ"                                                     0322</v>
          </cell>
          <cell r="E202">
            <v>413</v>
          </cell>
          <cell r="F202">
            <v>413</v>
          </cell>
          <cell r="G202">
            <v>0</v>
          </cell>
          <cell r="H202">
            <v>0</v>
          </cell>
          <cell r="I202">
            <v>413</v>
          </cell>
        </row>
        <row r="203">
          <cell r="A203" t="str">
            <v>72024</v>
          </cell>
          <cell r="B203" t="str">
            <v>Феррохром</v>
          </cell>
          <cell r="C203" t="str">
            <v>27442826</v>
          </cell>
          <cell r="D203" t="str">
            <v>ЗАО КОММОДЕКС</v>
          </cell>
          <cell r="E203">
            <v>69</v>
          </cell>
          <cell r="F203">
            <v>133</v>
          </cell>
          <cell r="G203">
            <v>69</v>
          </cell>
          <cell r="H203">
            <v>133</v>
          </cell>
          <cell r="I203">
            <v>133</v>
          </cell>
          <cell r="J203">
            <v>63</v>
          </cell>
        </row>
        <row r="204">
          <cell r="A204" t="str">
            <v>72024</v>
          </cell>
          <cell r="B204" t="str">
            <v>Феррохром</v>
          </cell>
          <cell r="C204" t="str">
            <v>00239445</v>
          </cell>
          <cell r="D204" t="str">
            <v>АО "ВОЛГОЦЕММАШ"</v>
          </cell>
          <cell r="E204">
            <v>64</v>
          </cell>
          <cell r="F204">
            <v>127</v>
          </cell>
          <cell r="G204">
            <v>64</v>
          </cell>
          <cell r="H204">
            <v>127</v>
          </cell>
          <cell r="I204">
            <v>0</v>
          </cell>
          <cell r="J204">
            <v>0</v>
          </cell>
          <cell r="K204">
            <v>0</v>
          </cell>
          <cell r="L204">
            <v>0</v>
          </cell>
          <cell r="M204">
            <v>64</v>
          </cell>
          <cell r="N204">
            <v>127</v>
          </cell>
        </row>
        <row r="205">
          <cell r="A205" t="str">
            <v>72024</v>
          </cell>
          <cell r="B205" t="str">
            <v>Феррохром</v>
          </cell>
          <cell r="C205" t="str">
            <v>05757759</v>
          </cell>
          <cell r="D205" t="str">
            <v>ОАО "ЗАВОД "КРАСНЫЙ ОКТЯБРЬ"</v>
          </cell>
          <cell r="E205">
            <v>64</v>
          </cell>
          <cell r="F205">
            <v>59</v>
          </cell>
          <cell r="G205">
            <v>59</v>
          </cell>
          <cell r="H205">
            <v>64</v>
          </cell>
          <cell r="I205">
            <v>59</v>
          </cell>
          <cell r="J205">
            <v>64</v>
          </cell>
          <cell r="K205">
            <v>59</v>
          </cell>
          <cell r="L205">
            <v>0</v>
          </cell>
          <cell r="M205">
            <v>59</v>
          </cell>
        </row>
        <row r="206">
          <cell r="A206" t="str">
            <v>72024</v>
          </cell>
          <cell r="B206" t="str">
            <v>Феррохром</v>
          </cell>
          <cell r="C206" t="str">
            <v>35740880</v>
          </cell>
          <cell r="D206" t="str">
            <v>ОАО ПРОМЫШЛЕННАЯ КОМПАНИЯ "СПЛАВ"</v>
          </cell>
          <cell r="E206">
            <v>137</v>
          </cell>
          <cell r="F206">
            <v>137</v>
          </cell>
          <cell r="G206">
            <v>0</v>
          </cell>
          <cell r="H206">
            <v>0</v>
          </cell>
          <cell r="I206">
            <v>0</v>
          </cell>
          <cell r="J206">
            <v>0</v>
          </cell>
          <cell r="K206">
            <v>137</v>
          </cell>
        </row>
        <row r="207">
          <cell r="A207" t="str">
            <v>72024</v>
          </cell>
          <cell r="B207" t="str">
            <v>Феррохром</v>
          </cell>
          <cell r="C207" t="str">
            <v>48968550</v>
          </cell>
          <cell r="D207" t="str">
            <v>ЗАО"ЭРА"</v>
          </cell>
          <cell r="E207">
            <v>59</v>
          </cell>
          <cell r="F207">
            <v>65</v>
          </cell>
          <cell r="G207">
            <v>59</v>
          </cell>
          <cell r="H207">
            <v>65</v>
          </cell>
          <cell r="I207">
            <v>59</v>
          </cell>
          <cell r="J207">
            <v>0</v>
          </cell>
          <cell r="K207">
            <v>65</v>
          </cell>
        </row>
        <row r="208">
          <cell r="A208" t="str">
            <v>72024</v>
          </cell>
          <cell r="B208" t="str">
            <v>Феррохром</v>
          </cell>
          <cell r="C208" t="str">
            <v>00000001</v>
          </cell>
          <cell r="D208" t="str">
            <v>ДАВЫДОВ ВАСИЛИЙ АЛЕКСАНДРОВИЧ</v>
          </cell>
          <cell r="E208">
            <v>40</v>
          </cell>
          <cell r="F208">
            <v>80</v>
          </cell>
          <cell r="G208">
            <v>40</v>
          </cell>
          <cell r="H208">
            <v>80</v>
          </cell>
          <cell r="I208">
            <v>0</v>
          </cell>
          <cell r="J208">
            <v>0</v>
          </cell>
          <cell r="K208">
            <v>40</v>
          </cell>
          <cell r="L208">
            <v>80</v>
          </cell>
        </row>
        <row r="209">
          <cell r="A209" t="str">
            <v>72024</v>
          </cell>
          <cell r="B209" t="str">
            <v>Феррохром</v>
          </cell>
          <cell r="C209" t="str">
            <v>05744403</v>
          </cell>
          <cell r="D209" t="str">
            <v>ОАО"ЭЗТМ"</v>
          </cell>
          <cell r="E209">
            <v>67</v>
          </cell>
          <cell r="F209">
            <v>67</v>
          </cell>
          <cell r="G209">
            <v>67</v>
          </cell>
        </row>
        <row r="210">
          <cell r="A210" t="str">
            <v>72024</v>
          </cell>
          <cell r="B210" t="str">
            <v>Феррохром</v>
          </cell>
          <cell r="C210" t="str">
            <v>00186430</v>
          </cell>
          <cell r="D210" t="str">
            <v>ОАО"ЗЛАТОУСТ.МЕТАЛЛУРГИЧЕСКИЙ ЗАВОД"</v>
          </cell>
          <cell r="E210">
            <v>64</v>
          </cell>
          <cell r="F210">
            <v>64</v>
          </cell>
          <cell r="G210">
            <v>0</v>
          </cell>
          <cell r="H210">
            <v>64</v>
          </cell>
        </row>
        <row r="211">
          <cell r="A211" t="str">
            <v>72024</v>
          </cell>
          <cell r="B211" t="str">
            <v>Феррохром</v>
          </cell>
          <cell r="C211" t="str">
            <v>17971736</v>
          </cell>
          <cell r="D211" t="str">
            <v>ЗАО "ГАЛЛС"                           129110,Г.МОСКВА,1Й БАЛТИЙСКИЙ ПЕРЕУЛОК</v>
          </cell>
          <cell r="E211">
            <v>28</v>
          </cell>
          <cell r="F211">
            <v>28</v>
          </cell>
          <cell r="G211">
            <v>0</v>
          </cell>
          <cell r="H211">
            <v>0</v>
          </cell>
          <cell r="I211">
            <v>0</v>
          </cell>
          <cell r="J211">
            <v>0</v>
          </cell>
          <cell r="K211">
            <v>28</v>
          </cell>
        </row>
        <row r="212">
          <cell r="A212" t="str">
            <v>72024</v>
          </cell>
          <cell r="B212" t="str">
            <v>Феррохром</v>
          </cell>
          <cell r="C212" t="str">
            <v>43699513</v>
          </cell>
          <cell r="D212" t="str">
            <v>ООО"АРЕАЛ"</v>
          </cell>
          <cell r="E212">
            <v>25</v>
          </cell>
          <cell r="F212">
            <v>25</v>
          </cell>
          <cell r="G212">
            <v>0</v>
          </cell>
          <cell r="H212">
            <v>0</v>
          </cell>
          <cell r="I212">
            <v>0</v>
          </cell>
          <cell r="J212">
            <v>0</v>
          </cell>
          <cell r="K212">
            <v>25</v>
          </cell>
        </row>
        <row r="213">
          <cell r="A213" t="str">
            <v>72024</v>
          </cell>
          <cell r="B213" t="str">
            <v>Феррохром</v>
          </cell>
          <cell r="C213" t="str">
            <v>45662017</v>
          </cell>
          <cell r="D213" t="str">
            <v>ООО "УРАЛСПЛАВ"</v>
          </cell>
          <cell r="E213">
            <v>9</v>
          </cell>
          <cell r="F213">
            <v>9</v>
          </cell>
          <cell r="G213">
            <v>0</v>
          </cell>
          <cell r="H213">
            <v>0</v>
          </cell>
          <cell r="I213">
            <v>0</v>
          </cell>
          <cell r="J213">
            <v>0</v>
          </cell>
          <cell r="K213">
            <v>0</v>
          </cell>
          <cell r="L213">
            <v>0</v>
          </cell>
          <cell r="M213">
            <v>0</v>
          </cell>
          <cell r="N213">
            <v>9</v>
          </cell>
        </row>
        <row r="214">
          <cell r="A214" t="str">
            <v>72024</v>
          </cell>
          <cell r="B214" t="str">
            <v>Феррохром</v>
          </cell>
          <cell r="C214" t="str">
            <v>18010097</v>
          </cell>
          <cell r="D214" t="str">
            <v>ИНЖЕНЕРНЫЙ ЦЕНТР "СПЛАВ" МПС</v>
          </cell>
          <cell r="E214">
            <v>8</v>
          </cell>
          <cell r="F214">
            <v>8</v>
          </cell>
          <cell r="G214">
            <v>0</v>
          </cell>
          <cell r="H214">
            <v>0</v>
          </cell>
          <cell r="I214">
            <v>0</v>
          </cell>
          <cell r="J214">
            <v>0</v>
          </cell>
          <cell r="K214">
            <v>8</v>
          </cell>
        </row>
        <row r="215">
          <cell r="A215" t="str">
            <v>72024</v>
          </cell>
          <cell r="B215" t="str">
            <v>Феррохром</v>
          </cell>
          <cell r="C215" t="str">
            <v>02785206</v>
          </cell>
          <cell r="D215" t="str">
            <v>АООТ РТП "ПЕТРОВСКОЕ"</v>
          </cell>
          <cell r="E215">
            <v>2</v>
          </cell>
          <cell r="F215">
            <v>2</v>
          </cell>
        </row>
        <row r="216">
          <cell r="A216" t="str">
            <v>72024</v>
          </cell>
          <cell r="B216" t="str">
            <v>Феррохром</v>
          </cell>
          <cell r="C216" t="str">
            <v>49533564</v>
          </cell>
          <cell r="D216" t="str">
            <v>ООО"ТОРГОВЫЙ ДОМ СМЗ"</v>
          </cell>
          <cell r="E216">
            <v>2</v>
          </cell>
        </row>
        <row r="217">
          <cell r="A217" t="str">
            <v>72024</v>
          </cell>
          <cell r="B217" t="str">
            <v>Феррохром</v>
          </cell>
          <cell r="C217" t="str">
            <v>05785968</v>
          </cell>
          <cell r="D217" t="str">
            <v>"КРАСНЫЙ АКСАЙ" ОАО</v>
          </cell>
          <cell r="E217">
            <v>1</v>
          </cell>
          <cell r="F217">
            <v>1</v>
          </cell>
          <cell r="G217">
            <v>0</v>
          </cell>
          <cell r="H217">
            <v>0</v>
          </cell>
          <cell r="I217">
            <v>0</v>
          </cell>
          <cell r="J217">
            <v>1</v>
          </cell>
        </row>
        <row r="218">
          <cell r="A218" t="str">
            <v>72024</v>
          </cell>
          <cell r="B218" t="str">
            <v>Феррохром</v>
          </cell>
          <cell r="C218" t="str">
            <v>01093966</v>
          </cell>
          <cell r="D218" t="str">
            <v>ДАЛЬНЕВОСТОЧНАЯ ЖЕЛЕЗНАЯ ДОРОГА</v>
          </cell>
          <cell r="E218">
            <v>0</v>
          </cell>
          <cell r="F218">
            <v>0</v>
          </cell>
          <cell r="G218">
            <v>0</v>
          </cell>
          <cell r="H218">
            <v>0</v>
          </cell>
          <cell r="I218">
            <v>0</v>
          </cell>
          <cell r="J218">
            <v>0</v>
          </cell>
          <cell r="K218">
            <v>0</v>
          </cell>
          <cell r="L218">
            <v>0</v>
          </cell>
        </row>
        <row r="219">
          <cell r="A219" t="str">
            <v>72024</v>
          </cell>
          <cell r="B219" t="str">
            <v>Феррохром</v>
          </cell>
          <cell r="C219" t="str">
            <v>46221433</v>
          </cell>
          <cell r="D219" t="str">
            <v>ОАО "САЯНСКАЯ ФОЛЬГА"</v>
          </cell>
          <cell r="E219">
            <v>0</v>
          </cell>
          <cell r="F219">
            <v>0</v>
          </cell>
        </row>
        <row r="220">
          <cell r="B220" t="str">
            <v>Феррохром Всего</v>
          </cell>
          <cell r="C220">
            <v>967</v>
          </cell>
          <cell r="D220">
            <v>277</v>
          </cell>
          <cell r="E220">
            <v>967</v>
          </cell>
          <cell r="F220">
            <v>277</v>
          </cell>
          <cell r="G220">
            <v>0</v>
          </cell>
          <cell r="H220">
            <v>0</v>
          </cell>
          <cell r="I220">
            <v>0</v>
          </cell>
          <cell r="J220">
            <v>0</v>
          </cell>
          <cell r="K220">
            <v>0</v>
          </cell>
          <cell r="L220">
            <v>0</v>
          </cell>
          <cell r="M220">
            <v>0</v>
          </cell>
          <cell r="N220">
            <v>967</v>
          </cell>
          <cell r="O220">
            <v>277</v>
          </cell>
        </row>
        <row r="221">
          <cell r="A221" t="str">
            <v>72027</v>
          </cell>
          <cell r="B221" t="str">
            <v>Ферромолибден</v>
          </cell>
          <cell r="C221" t="str">
            <v>47994195</v>
          </cell>
          <cell r="D221" t="str">
            <v>"БАРК" ООО</v>
          </cell>
          <cell r="E221">
            <v>16</v>
          </cell>
          <cell r="F221">
            <v>81</v>
          </cell>
          <cell r="G221">
            <v>20</v>
          </cell>
          <cell r="H221">
            <v>20</v>
          </cell>
          <cell r="I221">
            <v>81</v>
          </cell>
          <cell r="J221">
            <v>16</v>
          </cell>
          <cell r="K221">
            <v>81</v>
          </cell>
          <cell r="L221">
            <v>20</v>
          </cell>
          <cell r="M221">
            <v>20</v>
          </cell>
          <cell r="N221">
            <v>81</v>
          </cell>
          <cell r="O221">
            <v>82</v>
          </cell>
        </row>
        <row r="222">
          <cell r="A222" t="str">
            <v>72027</v>
          </cell>
          <cell r="B222" t="str">
            <v>Ферромолибден</v>
          </cell>
          <cell r="C222" t="str">
            <v>40335609</v>
          </cell>
          <cell r="D222" t="str">
            <v>ООО "СПЕЦОБОРУДОВАНИЕ И МАТЕРИАЛЫ"</v>
          </cell>
          <cell r="E222">
            <v>20</v>
          </cell>
          <cell r="F222">
            <v>59</v>
          </cell>
          <cell r="G222">
            <v>20</v>
          </cell>
          <cell r="H222">
            <v>59</v>
          </cell>
          <cell r="I222">
            <v>40</v>
          </cell>
          <cell r="J222">
            <v>30</v>
          </cell>
          <cell r="K222">
            <v>20</v>
          </cell>
          <cell r="L222">
            <v>40</v>
          </cell>
          <cell r="M222">
            <v>40</v>
          </cell>
          <cell r="N222">
            <v>40</v>
          </cell>
          <cell r="O222">
            <v>40</v>
          </cell>
        </row>
        <row r="223">
          <cell r="A223" t="str">
            <v>72027</v>
          </cell>
          <cell r="B223" t="str">
            <v>Ферромолибден</v>
          </cell>
          <cell r="C223" t="str">
            <v>05764498</v>
          </cell>
          <cell r="D223" t="str">
            <v>АО "ТЯЖМАШ"</v>
          </cell>
          <cell r="E223">
            <v>80</v>
          </cell>
          <cell r="F223">
            <v>79</v>
          </cell>
          <cell r="G223">
            <v>80</v>
          </cell>
          <cell r="H223">
            <v>79</v>
          </cell>
        </row>
        <row r="224">
          <cell r="A224" t="str">
            <v>72027</v>
          </cell>
          <cell r="B224" t="str">
            <v>Ферромолибден</v>
          </cell>
          <cell r="C224" t="str">
            <v>00186465</v>
          </cell>
          <cell r="D224" t="str">
            <v>АО "МЕЧЕЛ"</v>
          </cell>
          <cell r="E224">
            <v>19</v>
          </cell>
          <cell r="F224">
            <v>17</v>
          </cell>
          <cell r="G224">
            <v>19</v>
          </cell>
          <cell r="H224">
            <v>17</v>
          </cell>
          <cell r="I224">
            <v>20</v>
          </cell>
          <cell r="J224">
            <v>20</v>
          </cell>
          <cell r="K224">
            <v>19</v>
          </cell>
          <cell r="L224">
            <v>40</v>
          </cell>
          <cell r="M224">
            <v>20</v>
          </cell>
          <cell r="N224">
            <v>20</v>
          </cell>
        </row>
        <row r="225">
          <cell r="A225" t="str">
            <v>72027</v>
          </cell>
          <cell r="B225" t="str">
            <v>Ферромолибден</v>
          </cell>
          <cell r="C225" t="str">
            <v>33094179</v>
          </cell>
          <cell r="D225" t="str">
            <v>"ВЕСТАРОС" ООО</v>
          </cell>
          <cell r="E225">
            <v>40</v>
          </cell>
          <cell r="F225">
            <v>80</v>
          </cell>
          <cell r="G225">
            <v>40</v>
          </cell>
          <cell r="H225">
            <v>80</v>
          </cell>
        </row>
        <row r="226">
          <cell r="A226" t="str">
            <v>72027</v>
          </cell>
          <cell r="B226" t="str">
            <v>Ферромолибден</v>
          </cell>
          <cell r="C226" t="str">
            <v>00186217</v>
          </cell>
          <cell r="D226" t="str">
            <v>ОАО "СЕВЕРСТАЛЬ"</v>
          </cell>
          <cell r="E226">
            <v>48</v>
          </cell>
          <cell r="F226">
            <v>48</v>
          </cell>
          <cell r="G226">
            <v>19</v>
          </cell>
        </row>
        <row r="227">
          <cell r="A227" t="str">
            <v>72027</v>
          </cell>
          <cell r="B227" t="str">
            <v>Ферромолибден</v>
          </cell>
          <cell r="C227" t="str">
            <v>29406007</v>
          </cell>
          <cell r="D227" t="str">
            <v>АО НПО ПОЛИМЕТАЛЛ</v>
          </cell>
          <cell r="E227">
            <v>20</v>
          </cell>
          <cell r="F227">
            <v>20</v>
          </cell>
          <cell r="G227">
            <v>20</v>
          </cell>
          <cell r="H227">
            <v>20</v>
          </cell>
          <cell r="I227">
            <v>20</v>
          </cell>
          <cell r="J227">
            <v>20</v>
          </cell>
          <cell r="K227">
            <v>20</v>
          </cell>
        </row>
        <row r="228">
          <cell r="A228" t="str">
            <v>72027</v>
          </cell>
          <cell r="B228" t="str">
            <v>Ферромолибден</v>
          </cell>
          <cell r="C228" t="str">
            <v>50845300</v>
          </cell>
          <cell r="D228" t="str">
            <v>"ИРБИС" ООО</v>
          </cell>
          <cell r="E228">
            <v>20</v>
          </cell>
          <cell r="F228">
            <v>20</v>
          </cell>
          <cell r="G228">
            <v>20</v>
          </cell>
          <cell r="H228">
            <v>20</v>
          </cell>
          <cell r="I228">
            <v>20</v>
          </cell>
          <cell r="J228">
            <v>20</v>
          </cell>
          <cell r="K228">
            <v>20</v>
          </cell>
          <cell r="L228">
            <v>0</v>
          </cell>
          <cell r="M228">
            <v>0</v>
          </cell>
          <cell r="N228">
            <v>0</v>
          </cell>
          <cell r="O228">
            <v>20</v>
          </cell>
        </row>
        <row r="229">
          <cell r="A229" t="str">
            <v>72027</v>
          </cell>
          <cell r="B229" t="str">
            <v>Ферромолибден</v>
          </cell>
          <cell r="C229" t="str">
            <v>29376915</v>
          </cell>
          <cell r="D229" t="str">
            <v>АО НПО АВИАМАТЕРИАЛЫ И ОБОРУДОВАНИЕ</v>
          </cell>
          <cell r="E229">
            <v>20</v>
          </cell>
          <cell r="F229">
            <v>20</v>
          </cell>
          <cell r="G229">
            <v>20</v>
          </cell>
          <cell r="H229">
            <v>20</v>
          </cell>
          <cell r="I229">
            <v>19</v>
          </cell>
        </row>
        <row r="230">
          <cell r="A230" t="str">
            <v>72027</v>
          </cell>
          <cell r="B230" t="str">
            <v>Ферромолибден</v>
          </cell>
          <cell r="C230" t="str">
            <v>44650354</v>
          </cell>
          <cell r="D230" t="str">
            <v>ООО "МОТО-УРАЛ"</v>
          </cell>
          <cell r="E230">
            <v>40</v>
          </cell>
          <cell r="F230">
            <v>18</v>
          </cell>
          <cell r="G230">
            <v>18</v>
          </cell>
          <cell r="H230">
            <v>0</v>
          </cell>
          <cell r="I230">
            <v>0</v>
          </cell>
          <cell r="J230">
            <v>0</v>
          </cell>
          <cell r="K230">
            <v>0</v>
          </cell>
          <cell r="L230">
            <v>0</v>
          </cell>
          <cell r="M230">
            <v>0</v>
          </cell>
          <cell r="N230">
            <v>18</v>
          </cell>
        </row>
        <row r="231">
          <cell r="A231" t="str">
            <v>72027</v>
          </cell>
          <cell r="B231" t="str">
            <v>Ферромолибден</v>
          </cell>
          <cell r="C231" t="str">
            <v>40564876</v>
          </cell>
          <cell r="D231" t="str">
            <v>ООО "ЭКСПРЕСС"</v>
          </cell>
          <cell r="E231">
            <v>40</v>
          </cell>
          <cell r="F231">
            <v>40</v>
          </cell>
          <cell r="G231">
            <v>0</v>
          </cell>
          <cell r="H231">
            <v>0</v>
          </cell>
          <cell r="I231">
            <v>0</v>
          </cell>
          <cell r="J231">
            <v>0</v>
          </cell>
          <cell r="K231">
            <v>0</v>
          </cell>
          <cell r="L231">
            <v>40</v>
          </cell>
        </row>
        <row r="232">
          <cell r="A232" t="str">
            <v>72027</v>
          </cell>
          <cell r="B232" t="str">
            <v>Ферромолибден</v>
          </cell>
          <cell r="C232" t="str">
            <v>42480296</v>
          </cell>
          <cell r="D232" t="str">
            <v>ООО "ПРОМБАЗА"</v>
          </cell>
          <cell r="E232">
            <v>20</v>
          </cell>
          <cell r="F232">
            <v>20</v>
          </cell>
          <cell r="G232">
            <v>20</v>
          </cell>
          <cell r="H232">
            <v>20</v>
          </cell>
          <cell r="I232">
            <v>20</v>
          </cell>
          <cell r="J232">
            <v>0</v>
          </cell>
          <cell r="K232">
            <v>0</v>
          </cell>
          <cell r="L232">
            <v>20</v>
          </cell>
        </row>
        <row r="233">
          <cell r="A233" t="str">
            <v>72027</v>
          </cell>
          <cell r="B233" t="str">
            <v>Ферромолибден</v>
          </cell>
          <cell r="C233" t="str">
            <v>43512868</v>
          </cell>
          <cell r="D233" t="str">
            <v>ООО"ВЕРТИКАЛЬ ПЛЮС"</v>
          </cell>
          <cell r="E233">
            <v>20</v>
          </cell>
          <cell r="F233">
            <v>20</v>
          </cell>
          <cell r="G233">
            <v>20</v>
          </cell>
          <cell r="H233">
            <v>20</v>
          </cell>
          <cell r="I233">
            <v>0</v>
          </cell>
          <cell r="J233">
            <v>0</v>
          </cell>
          <cell r="K233">
            <v>20</v>
          </cell>
          <cell r="L233">
            <v>20</v>
          </cell>
        </row>
        <row r="234">
          <cell r="A234" t="str">
            <v>72027</v>
          </cell>
          <cell r="B234" t="str">
            <v>Ферромолибден</v>
          </cell>
          <cell r="C234" t="str">
            <v>45567678</v>
          </cell>
          <cell r="D234" t="str">
            <v>"ПРИМЭКС" ООО</v>
          </cell>
          <cell r="E234">
            <v>20</v>
          </cell>
          <cell r="F234">
            <v>20</v>
          </cell>
          <cell r="G234">
            <v>20</v>
          </cell>
          <cell r="H234">
            <v>20</v>
          </cell>
          <cell r="I234">
            <v>20</v>
          </cell>
        </row>
        <row r="235">
          <cell r="A235" t="str">
            <v>72027</v>
          </cell>
          <cell r="B235" t="str">
            <v>Ферромолибден</v>
          </cell>
          <cell r="C235" t="str">
            <v>46878311</v>
          </cell>
          <cell r="D235" t="str">
            <v>ЗАО "КОМПАНИЯ"ВОЛЬФРАМ"</v>
          </cell>
          <cell r="E235">
            <v>20</v>
          </cell>
          <cell r="F235">
            <v>20</v>
          </cell>
          <cell r="G235">
            <v>20</v>
          </cell>
          <cell r="H235">
            <v>20</v>
          </cell>
          <cell r="I235">
            <v>0</v>
          </cell>
          <cell r="J235">
            <v>0</v>
          </cell>
          <cell r="K235">
            <v>0</v>
          </cell>
          <cell r="L235">
            <v>20</v>
          </cell>
        </row>
        <row r="236">
          <cell r="A236" t="str">
            <v>72027</v>
          </cell>
          <cell r="B236" t="str">
            <v>Ферромолибден</v>
          </cell>
          <cell r="C236" t="str">
            <v>47614146</v>
          </cell>
          <cell r="D236" t="str">
            <v>ООО "ОМЕГА-РИЧ"</v>
          </cell>
          <cell r="E236">
            <v>20</v>
          </cell>
          <cell r="F236">
            <v>20</v>
          </cell>
          <cell r="G236">
            <v>20</v>
          </cell>
          <cell r="H236">
            <v>20</v>
          </cell>
          <cell r="I236">
            <v>0</v>
          </cell>
          <cell r="J236">
            <v>0</v>
          </cell>
          <cell r="K236">
            <v>0</v>
          </cell>
          <cell r="L236">
            <v>0</v>
          </cell>
          <cell r="M236">
            <v>20</v>
          </cell>
          <cell r="N236">
            <v>0</v>
          </cell>
          <cell r="O236">
            <v>20</v>
          </cell>
        </row>
        <row r="237">
          <cell r="A237" t="str">
            <v>72027</v>
          </cell>
          <cell r="B237" t="str">
            <v>Ферромолибден</v>
          </cell>
          <cell r="C237" t="str">
            <v>48968550</v>
          </cell>
          <cell r="D237" t="str">
            <v>ЗАО"ЭРА"</v>
          </cell>
          <cell r="E237">
            <v>20</v>
          </cell>
          <cell r="F237">
            <v>20</v>
          </cell>
          <cell r="G237">
            <v>20</v>
          </cell>
          <cell r="H237">
            <v>20</v>
          </cell>
          <cell r="I237">
            <v>0</v>
          </cell>
          <cell r="J237">
            <v>0</v>
          </cell>
          <cell r="K237">
            <v>20</v>
          </cell>
          <cell r="L237">
            <v>0</v>
          </cell>
          <cell r="M237">
            <v>0</v>
          </cell>
          <cell r="N237">
            <v>0</v>
          </cell>
          <cell r="O237">
            <v>20</v>
          </cell>
        </row>
        <row r="238">
          <cell r="A238" t="str">
            <v>72027</v>
          </cell>
          <cell r="B238" t="str">
            <v>Ферромолибден</v>
          </cell>
          <cell r="C238" t="str">
            <v>18777427</v>
          </cell>
          <cell r="D238" t="str">
            <v>ООО "МИКСКОМ"</v>
          </cell>
          <cell r="E238">
            <v>19</v>
          </cell>
          <cell r="F238">
            <v>19</v>
          </cell>
          <cell r="G238">
            <v>19</v>
          </cell>
          <cell r="H238">
            <v>19</v>
          </cell>
          <cell r="I238">
            <v>19</v>
          </cell>
        </row>
        <row r="239">
          <cell r="A239" t="str">
            <v>72027</v>
          </cell>
          <cell r="B239" t="str">
            <v>Ферромолибден</v>
          </cell>
          <cell r="C239" t="str">
            <v>00000001</v>
          </cell>
          <cell r="D239" t="str">
            <v>ПБОЮЛ "ШЕВЧУК В.В." СВИДЕТ. № 15733 ОТ 11.05.99</v>
          </cell>
          <cell r="E239">
            <v>20</v>
          </cell>
          <cell r="F239">
            <v>20</v>
          </cell>
          <cell r="G239">
            <v>0</v>
          </cell>
          <cell r="H239">
            <v>0</v>
          </cell>
          <cell r="I239">
            <v>0</v>
          </cell>
          <cell r="J239">
            <v>20</v>
          </cell>
        </row>
        <row r="240">
          <cell r="A240" t="str">
            <v>72027</v>
          </cell>
          <cell r="B240" t="str">
            <v>Ферромолибден</v>
          </cell>
          <cell r="C240" t="str">
            <v>18808731</v>
          </cell>
          <cell r="D240" t="str">
            <v>ООО "ИМСТОК-1"</v>
          </cell>
          <cell r="E240">
            <v>20</v>
          </cell>
          <cell r="F240">
            <v>20</v>
          </cell>
          <cell r="G240">
            <v>0</v>
          </cell>
          <cell r="H240">
            <v>0</v>
          </cell>
          <cell r="I240">
            <v>0</v>
          </cell>
          <cell r="J240">
            <v>0</v>
          </cell>
          <cell r="K240">
            <v>0</v>
          </cell>
          <cell r="L240">
            <v>0</v>
          </cell>
          <cell r="M240">
            <v>0</v>
          </cell>
          <cell r="N240">
            <v>0</v>
          </cell>
          <cell r="O240">
            <v>20</v>
          </cell>
        </row>
        <row r="241">
          <cell r="A241" t="str">
            <v>72027</v>
          </cell>
          <cell r="B241" t="str">
            <v>Ферромолибден</v>
          </cell>
          <cell r="C241" t="str">
            <v>35497296</v>
          </cell>
          <cell r="D241" t="str">
            <v>ЗАО ППП "ТЕХНОСПЕЦСТАЛЬ"</v>
          </cell>
          <cell r="E241">
            <v>20</v>
          </cell>
          <cell r="F241">
            <v>20</v>
          </cell>
          <cell r="G241">
            <v>0</v>
          </cell>
          <cell r="H241">
            <v>0</v>
          </cell>
          <cell r="I241">
            <v>0</v>
          </cell>
          <cell r="J241">
            <v>0</v>
          </cell>
          <cell r="K241">
            <v>0</v>
          </cell>
          <cell r="L241">
            <v>20</v>
          </cell>
        </row>
        <row r="242">
          <cell r="A242" t="str">
            <v>72027</v>
          </cell>
          <cell r="B242" t="str">
            <v>Ферромолибден</v>
          </cell>
          <cell r="C242" t="str">
            <v>47985552</v>
          </cell>
          <cell r="D242" t="str">
            <v>"ЛЕНТЭК БРОКЕРИДЖ" ООО</v>
          </cell>
          <cell r="E242">
            <v>20</v>
          </cell>
          <cell r="F242">
            <v>20</v>
          </cell>
          <cell r="G242">
            <v>0</v>
          </cell>
          <cell r="H242">
            <v>0</v>
          </cell>
          <cell r="I242">
            <v>20</v>
          </cell>
        </row>
        <row r="243">
          <cell r="A243" t="str">
            <v>72027</v>
          </cell>
          <cell r="B243" t="str">
            <v>Ферромолибден</v>
          </cell>
          <cell r="C243" t="str">
            <v>29222891</v>
          </cell>
          <cell r="D243" t="str">
            <v>АОЗТ "ТОРГОВЫЙ ДОМ "ЭЛТОН"</v>
          </cell>
          <cell r="E243">
            <v>19</v>
          </cell>
          <cell r="F243">
            <v>19</v>
          </cell>
          <cell r="G243">
            <v>0</v>
          </cell>
          <cell r="H243">
            <v>0</v>
          </cell>
          <cell r="I243">
            <v>0</v>
          </cell>
          <cell r="J243">
            <v>0</v>
          </cell>
          <cell r="K243">
            <v>0</v>
          </cell>
          <cell r="L243">
            <v>19</v>
          </cell>
        </row>
        <row r="244">
          <cell r="A244" t="str">
            <v>72027</v>
          </cell>
          <cell r="B244" t="str">
            <v>Ферромолибден</v>
          </cell>
          <cell r="C244" t="str">
            <v>02887154</v>
          </cell>
          <cell r="D244" t="str">
            <v>ООО "НПП КОНТАКТ"</v>
          </cell>
          <cell r="E244">
            <v>9</v>
          </cell>
          <cell r="F244">
            <v>6</v>
          </cell>
          <cell r="G244">
            <v>9</v>
          </cell>
          <cell r="H244">
            <v>6</v>
          </cell>
          <cell r="I244">
            <v>0</v>
          </cell>
          <cell r="J244">
            <v>0</v>
          </cell>
          <cell r="K244">
            <v>0</v>
          </cell>
          <cell r="L244">
            <v>9</v>
          </cell>
          <cell r="M244">
            <v>6</v>
          </cell>
        </row>
        <row r="245">
          <cell r="A245" t="str">
            <v>72027</v>
          </cell>
          <cell r="B245" t="str">
            <v>Ферромолибден</v>
          </cell>
          <cell r="C245" t="str">
            <v>00186424</v>
          </cell>
          <cell r="D245" t="str">
            <v>ОАО"МАГНИТОГОРСКИЙ МЕТ. КОМБИНАТ"</v>
          </cell>
          <cell r="E245">
            <v>5</v>
          </cell>
          <cell r="F245">
            <v>7</v>
          </cell>
          <cell r="G245">
            <v>5</v>
          </cell>
          <cell r="H245">
            <v>7</v>
          </cell>
          <cell r="I245">
            <v>0</v>
          </cell>
          <cell r="J245">
            <v>5</v>
          </cell>
          <cell r="K245">
            <v>0</v>
          </cell>
          <cell r="L245">
            <v>0</v>
          </cell>
          <cell r="M245">
            <v>0</v>
          </cell>
          <cell r="N245">
            <v>0</v>
          </cell>
          <cell r="O245">
            <v>7</v>
          </cell>
        </row>
        <row r="246">
          <cell r="A246" t="str">
            <v>72027</v>
          </cell>
          <cell r="B246" t="str">
            <v>Ферромолибден</v>
          </cell>
          <cell r="C246" t="str">
            <v>29406384</v>
          </cell>
          <cell r="D246" t="str">
            <v>АОЗТ "ЭЛЕКТРОМАШИМПЕКС"</v>
          </cell>
          <cell r="E246">
            <v>11</v>
          </cell>
          <cell r="F246">
            <v>11</v>
          </cell>
          <cell r="G246">
            <v>0</v>
          </cell>
          <cell r="H246">
            <v>0</v>
          </cell>
          <cell r="I246">
            <v>0</v>
          </cell>
          <cell r="J246">
            <v>0</v>
          </cell>
          <cell r="K246">
            <v>0</v>
          </cell>
          <cell r="L246">
            <v>0</v>
          </cell>
          <cell r="M246">
            <v>0</v>
          </cell>
          <cell r="N246">
            <v>0</v>
          </cell>
          <cell r="O246">
            <v>11</v>
          </cell>
        </row>
        <row r="247">
          <cell r="A247" t="str">
            <v>72027</v>
          </cell>
          <cell r="B247" t="str">
            <v>Ферромолибден</v>
          </cell>
          <cell r="C247" t="str">
            <v>35573784</v>
          </cell>
          <cell r="D247" t="str">
            <v>"КОМТЕХ-ЦЕНТР" ЗАО ДИР.БАБИЧЕВ ИГОРЬ АНАТОЛЬЕВИЧ</v>
          </cell>
          <cell r="E247">
            <v>10</v>
          </cell>
        </row>
        <row r="248">
          <cell r="A248" t="str">
            <v>72027</v>
          </cell>
          <cell r="B248" t="str">
            <v>Ферромолибден</v>
          </cell>
          <cell r="C248" t="str">
            <v>44612738</v>
          </cell>
          <cell r="D248" t="str">
            <v>ЗАО "СПЛАВ"</v>
          </cell>
          <cell r="E248">
            <v>9</v>
          </cell>
        </row>
        <row r="249">
          <cell r="A249" t="str">
            <v>72027</v>
          </cell>
          <cell r="B249" t="str">
            <v>Ферромолибден</v>
          </cell>
          <cell r="C249" t="str">
            <v>22319535</v>
          </cell>
          <cell r="D249" t="str">
            <v>ТОО ФИРМА "ЧЕЛП"</v>
          </cell>
          <cell r="E249">
            <v>5</v>
          </cell>
          <cell r="F249">
            <v>5</v>
          </cell>
          <cell r="G249">
            <v>0</v>
          </cell>
          <cell r="H249">
            <v>0</v>
          </cell>
          <cell r="I249">
            <v>0</v>
          </cell>
          <cell r="J249">
            <v>0</v>
          </cell>
          <cell r="K249">
            <v>0</v>
          </cell>
          <cell r="L249">
            <v>0</v>
          </cell>
          <cell r="M249">
            <v>5</v>
          </cell>
        </row>
        <row r="250">
          <cell r="A250" t="str">
            <v>72027</v>
          </cell>
          <cell r="B250" t="str">
            <v>Ферромолибден</v>
          </cell>
          <cell r="C250" t="str">
            <v>48080623</v>
          </cell>
          <cell r="D250" t="str">
            <v>ООО "ФОРЕКС"</v>
          </cell>
          <cell r="E250">
            <v>4</v>
          </cell>
          <cell r="F250">
            <v>4</v>
          </cell>
          <cell r="G250">
            <v>0</v>
          </cell>
          <cell r="H250">
            <v>0</v>
          </cell>
          <cell r="I250">
            <v>4</v>
          </cell>
        </row>
        <row r="251">
          <cell r="A251" t="str">
            <v>72027</v>
          </cell>
          <cell r="B251" t="str">
            <v>Ферромолибден</v>
          </cell>
          <cell r="C251" t="str">
            <v>00186602</v>
          </cell>
          <cell r="D251" t="str">
            <v>ОАО"ТАГАНРОГСКИЙ МЕТАЛЛУРГИЧЕСКИЙ ЗАВОД"</v>
          </cell>
          <cell r="E251">
            <v>0</v>
          </cell>
          <cell r="F251">
            <v>3</v>
          </cell>
          <cell r="G251">
            <v>0</v>
          </cell>
          <cell r="H251">
            <v>3</v>
          </cell>
          <cell r="I251">
            <v>0</v>
          </cell>
          <cell r="J251">
            <v>0</v>
          </cell>
          <cell r="K251">
            <v>0</v>
          </cell>
          <cell r="L251">
            <v>0</v>
          </cell>
          <cell r="M251">
            <v>3</v>
          </cell>
        </row>
        <row r="252">
          <cell r="A252" t="str">
            <v>72027</v>
          </cell>
          <cell r="B252" t="str">
            <v>Ферромолибден</v>
          </cell>
          <cell r="C252" t="str">
            <v>39471922</v>
          </cell>
          <cell r="D252" t="str">
            <v>"КОНЦЕРН "АВЕНТА" ОАО</v>
          </cell>
          <cell r="E252">
            <v>2</v>
          </cell>
          <cell r="F252">
            <v>2</v>
          </cell>
          <cell r="G252">
            <v>2</v>
          </cell>
        </row>
        <row r="253">
          <cell r="A253" t="str">
            <v>72027</v>
          </cell>
          <cell r="B253" t="str">
            <v>Ферромолибден</v>
          </cell>
          <cell r="C253" t="str">
            <v>50558279</v>
          </cell>
          <cell r="D253" t="str">
            <v>ООО "ТЕХПРОМ"</v>
          </cell>
          <cell r="E253">
            <v>0</v>
          </cell>
          <cell r="F253">
            <v>0</v>
          </cell>
          <cell r="G253">
            <v>0</v>
          </cell>
          <cell r="H253">
            <v>0</v>
          </cell>
          <cell r="I253">
            <v>0</v>
          </cell>
          <cell r="J253">
            <v>0</v>
          </cell>
          <cell r="K253">
            <v>0</v>
          </cell>
          <cell r="L253">
            <v>0</v>
          </cell>
          <cell r="M253">
            <v>0</v>
          </cell>
          <cell r="N253">
            <v>0</v>
          </cell>
        </row>
        <row r="254">
          <cell r="B254" t="str">
            <v>Ферромолибден Всего</v>
          </cell>
          <cell r="C254">
            <v>159</v>
          </cell>
          <cell r="D254">
            <v>220</v>
          </cell>
          <cell r="E254">
            <v>159</v>
          </cell>
          <cell r="F254">
            <v>220</v>
          </cell>
          <cell r="G254">
            <v>0</v>
          </cell>
          <cell r="H254">
            <v>0</v>
          </cell>
          <cell r="I254">
            <v>0</v>
          </cell>
          <cell r="J254">
            <v>0</v>
          </cell>
          <cell r="K254">
            <v>0</v>
          </cell>
          <cell r="L254">
            <v>0</v>
          </cell>
          <cell r="M254">
            <v>0</v>
          </cell>
          <cell r="N254">
            <v>159</v>
          </cell>
          <cell r="O254">
            <v>220</v>
          </cell>
        </row>
        <row r="255">
          <cell r="A255" t="str">
            <v>72028</v>
          </cell>
          <cell r="B255" t="str">
            <v>Ферровольфрам и ферросиликовольфрам</v>
          </cell>
          <cell r="C255" t="str">
            <v>40335609</v>
          </cell>
          <cell r="D255" t="str">
            <v>ООО "СПЕЦОБОРУДОВАНИЕ И МАТЕРИАЛЫ"</v>
          </cell>
          <cell r="E255">
            <v>18</v>
          </cell>
          <cell r="F255">
            <v>18</v>
          </cell>
          <cell r="G255">
            <v>0</v>
          </cell>
          <cell r="H255">
            <v>18</v>
          </cell>
        </row>
        <row r="256">
          <cell r="A256" t="str">
            <v>72028</v>
          </cell>
          <cell r="B256" t="str">
            <v>Ферровольфрам и ферросиликовольфрам</v>
          </cell>
          <cell r="C256" t="str">
            <v>00186424</v>
          </cell>
          <cell r="D256" t="str">
            <v>МАГНИТОГОРСКИЙ МЕТАЛЛУРГИЧЕСКИЙ КОМБИНАТ ДЛЯ ООО "МЕТАЛЛСЕРВИС-МАГНИТОГОРСК"</v>
          </cell>
          <cell r="E256">
            <v>12</v>
          </cell>
          <cell r="F256">
            <v>12</v>
          </cell>
          <cell r="G256">
            <v>0</v>
          </cell>
          <cell r="H256">
            <v>0</v>
          </cell>
          <cell r="I256">
            <v>0</v>
          </cell>
          <cell r="J256">
            <v>0</v>
          </cell>
          <cell r="K256">
            <v>0</v>
          </cell>
          <cell r="L256">
            <v>0</v>
          </cell>
          <cell r="M256">
            <v>12</v>
          </cell>
        </row>
        <row r="257">
          <cell r="B257" t="str">
            <v>Ферровольфрам и ферросиликовольфрам Всего</v>
          </cell>
          <cell r="C257">
            <v>0</v>
          </cell>
          <cell r="D257">
            <v>0</v>
          </cell>
          <cell r="E257">
            <v>0</v>
          </cell>
          <cell r="F257">
            <v>0</v>
          </cell>
          <cell r="G257">
            <v>0</v>
          </cell>
          <cell r="H257">
            <v>0</v>
          </cell>
          <cell r="I257">
            <v>0</v>
          </cell>
          <cell r="J257">
            <v>0</v>
          </cell>
          <cell r="K257">
            <v>0</v>
          </cell>
          <cell r="L257">
            <v>0</v>
          </cell>
          <cell r="M257">
            <v>0</v>
          </cell>
          <cell r="N257">
            <v>0</v>
          </cell>
          <cell r="O257">
            <v>0</v>
          </cell>
        </row>
        <row r="258">
          <cell r="A258" t="str">
            <v>720291</v>
          </cell>
          <cell r="B258" t="str">
            <v>Ферротитан и ферросиликотитан</v>
          </cell>
          <cell r="C258" t="str">
            <v>35843574</v>
          </cell>
          <cell r="D258" t="str">
            <v>"АТОМЭНЕРГОЗАПЧАСТЬ" - ОАО</v>
          </cell>
          <cell r="E258">
            <v>120</v>
          </cell>
          <cell r="F258">
            <v>120</v>
          </cell>
          <cell r="G258">
            <v>120</v>
          </cell>
          <cell r="H258">
            <v>120</v>
          </cell>
          <cell r="I258">
            <v>0</v>
          </cell>
          <cell r="J258">
            <v>0</v>
          </cell>
          <cell r="K258">
            <v>120</v>
          </cell>
          <cell r="L258">
            <v>120</v>
          </cell>
        </row>
        <row r="259">
          <cell r="A259" t="str">
            <v>720291</v>
          </cell>
          <cell r="B259" t="str">
            <v>Ферротитан и ферросиликотитан</v>
          </cell>
          <cell r="C259" t="str">
            <v>29032914</v>
          </cell>
          <cell r="D259" t="str">
            <v>ЗАО "МЕЖТРАНС"</v>
          </cell>
          <cell r="E259">
            <v>79</v>
          </cell>
          <cell r="F259">
            <v>79</v>
          </cell>
          <cell r="G259">
            <v>0</v>
          </cell>
          <cell r="H259">
            <v>79</v>
          </cell>
        </row>
        <row r="260">
          <cell r="A260" t="str">
            <v>720291</v>
          </cell>
          <cell r="B260" t="str">
            <v>Ферротитан и ферросиликотитан</v>
          </cell>
          <cell r="C260" t="str">
            <v>48519668</v>
          </cell>
          <cell r="D260" t="str">
            <v>ООО "КОМПАНИЯ АЛМЕД"</v>
          </cell>
          <cell r="E260">
            <v>14</v>
          </cell>
          <cell r="F260">
            <v>14</v>
          </cell>
        </row>
        <row r="261">
          <cell r="A261" t="str">
            <v>720291</v>
          </cell>
          <cell r="B261" t="str">
            <v>Ферротитан и ферросиликотитан</v>
          </cell>
          <cell r="C261" t="str">
            <v>17790905</v>
          </cell>
          <cell r="D261" t="str">
            <v>ЗАО "ЛЕКС"</v>
          </cell>
          <cell r="E261">
            <v>12</v>
          </cell>
          <cell r="F261">
            <v>12</v>
          </cell>
        </row>
        <row r="262">
          <cell r="B262" t="str">
            <v>Ферротитан и ферросиликотитан Всего</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A263" t="str">
            <v>720292</v>
          </cell>
          <cell r="B263" t="str">
            <v>Феррованадий</v>
          </cell>
          <cell r="C263" t="str">
            <v>40335609</v>
          </cell>
          <cell r="D263" t="str">
            <v>ООО "СПЕЦОБОРУДОВАНИЕ И МАТЕРИАЛЫ"</v>
          </cell>
          <cell r="E263">
            <v>19</v>
          </cell>
          <cell r="F263">
            <v>19</v>
          </cell>
          <cell r="G263">
            <v>19</v>
          </cell>
          <cell r="H263">
            <v>17</v>
          </cell>
          <cell r="I263">
            <v>19</v>
          </cell>
          <cell r="J263">
            <v>19</v>
          </cell>
          <cell r="K263">
            <v>19</v>
          </cell>
          <cell r="L263">
            <v>0</v>
          </cell>
          <cell r="M263">
            <v>0</v>
          </cell>
          <cell r="N263">
            <v>0</v>
          </cell>
          <cell r="O263">
            <v>17</v>
          </cell>
        </row>
        <row r="264">
          <cell r="A264" t="str">
            <v>720292</v>
          </cell>
          <cell r="B264" t="str">
            <v>Феррованадий</v>
          </cell>
          <cell r="C264" t="str">
            <v>05799321</v>
          </cell>
          <cell r="D264" t="str">
            <v>АО "Белэнергомаш"</v>
          </cell>
          <cell r="E264">
            <v>51</v>
          </cell>
        </row>
        <row r="265">
          <cell r="A265" t="str">
            <v>720292</v>
          </cell>
          <cell r="B265" t="str">
            <v>Феррованадий</v>
          </cell>
          <cell r="C265" t="str">
            <v>00186465</v>
          </cell>
          <cell r="D265" t="str">
            <v>ОАО "МЕЧЕЛ"</v>
          </cell>
          <cell r="E265">
            <v>20</v>
          </cell>
          <cell r="F265">
            <v>20</v>
          </cell>
          <cell r="G265">
            <v>20</v>
          </cell>
          <cell r="H265">
            <v>20</v>
          </cell>
          <cell r="I265">
            <v>20</v>
          </cell>
        </row>
        <row r="266">
          <cell r="A266" t="str">
            <v>720292</v>
          </cell>
          <cell r="B266" t="str">
            <v>Феррованадий</v>
          </cell>
          <cell r="C266" t="str">
            <v>47994195</v>
          </cell>
          <cell r="D266" t="str">
            <v>"БАРК" ООО</v>
          </cell>
          <cell r="E266">
            <v>20</v>
          </cell>
          <cell r="F266">
            <v>20</v>
          </cell>
          <cell r="G266">
            <v>0</v>
          </cell>
          <cell r="H266">
            <v>0</v>
          </cell>
          <cell r="I266">
            <v>0</v>
          </cell>
          <cell r="J266">
            <v>0</v>
          </cell>
          <cell r="K266">
            <v>0</v>
          </cell>
          <cell r="L266">
            <v>0</v>
          </cell>
          <cell r="M266">
            <v>0</v>
          </cell>
          <cell r="N266">
            <v>0</v>
          </cell>
          <cell r="O266">
            <v>20</v>
          </cell>
        </row>
        <row r="267">
          <cell r="A267" t="str">
            <v>720292</v>
          </cell>
          <cell r="B267" t="str">
            <v>Феррованадий</v>
          </cell>
          <cell r="C267" t="str">
            <v>29376915</v>
          </cell>
          <cell r="D267" t="str">
            <v>АОЗТ НПО АВИАМАТЕРИАЛЫ И ОБОРУДОВАНИЕ</v>
          </cell>
          <cell r="E267">
            <v>19</v>
          </cell>
          <cell r="F267">
            <v>19</v>
          </cell>
          <cell r="G267">
            <v>0</v>
          </cell>
          <cell r="H267">
            <v>0</v>
          </cell>
          <cell r="I267">
            <v>0</v>
          </cell>
          <cell r="J267">
            <v>19</v>
          </cell>
        </row>
        <row r="268">
          <cell r="A268" t="str">
            <v>720292</v>
          </cell>
          <cell r="B268" t="str">
            <v>Феррованадий</v>
          </cell>
          <cell r="C268" t="str">
            <v>17407697</v>
          </cell>
          <cell r="D268" t="str">
            <v>АКЦИОНЕРНОЕ ОБЩЕСТВО ОТКРЫТОГО ТИПА "ИЖСТАЛЬ"</v>
          </cell>
          <cell r="E268">
            <v>1</v>
          </cell>
          <cell r="F268">
            <v>7</v>
          </cell>
          <cell r="G268">
            <v>5</v>
          </cell>
        </row>
        <row r="269">
          <cell r="A269" t="str">
            <v>720292</v>
          </cell>
          <cell r="B269" t="str">
            <v>Феррованадий</v>
          </cell>
          <cell r="C269" t="str">
            <v>29406384</v>
          </cell>
          <cell r="D269" t="str">
            <v>АОЗТ "ЭЛЕКТРОМАШИМПЕКС"</v>
          </cell>
          <cell r="E269">
            <v>11</v>
          </cell>
          <cell r="F269">
            <v>11</v>
          </cell>
          <cell r="G269">
            <v>0</v>
          </cell>
          <cell r="H269">
            <v>0</v>
          </cell>
          <cell r="I269">
            <v>0</v>
          </cell>
          <cell r="J269">
            <v>0</v>
          </cell>
          <cell r="K269">
            <v>0</v>
          </cell>
          <cell r="L269">
            <v>0</v>
          </cell>
          <cell r="M269">
            <v>0</v>
          </cell>
          <cell r="N269">
            <v>11</v>
          </cell>
        </row>
        <row r="270">
          <cell r="B270" t="str">
            <v>Феррованадий Всего</v>
          </cell>
          <cell r="C270">
            <v>11</v>
          </cell>
          <cell r="D270">
            <v>37</v>
          </cell>
          <cell r="E270">
            <v>11</v>
          </cell>
          <cell r="F270">
            <v>37</v>
          </cell>
          <cell r="G270">
            <v>0</v>
          </cell>
          <cell r="H270">
            <v>0</v>
          </cell>
          <cell r="I270">
            <v>0</v>
          </cell>
          <cell r="J270">
            <v>0</v>
          </cell>
          <cell r="K270">
            <v>0</v>
          </cell>
          <cell r="L270">
            <v>0</v>
          </cell>
          <cell r="M270">
            <v>0</v>
          </cell>
          <cell r="N270">
            <v>11</v>
          </cell>
          <cell r="O270">
            <v>37</v>
          </cell>
        </row>
        <row r="271">
          <cell r="A271" t="str">
            <v>720293</v>
          </cell>
          <cell r="B271" t="str">
            <v>Феррониобий</v>
          </cell>
          <cell r="C271" t="str">
            <v>00186217</v>
          </cell>
          <cell r="D271" t="str">
            <v>ОАО "СЕВЕРСТАЛЬ"</v>
          </cell>
          <cell r="E271">
            <v>12</v>
          </cell>
          <cell r="F271">
            <v>12</v>
          </cell>
          <cell r="G271">
            <v>12</v>
          </cell>
          <cell r="H271">
            <v>12</v>
          </cell>
          <cell r="I271">
            <v>12</v>
          </cell>
          <cell r="J271">
            <v>12</v>
          </cell>
          <cell r="K271">
            <v>36</v>
          </cell>
          <cell r="L271">
            <v>38</v>
          </cell>
          <cell r="M271">
            <v>38</v>
          </cell>
          <cell r="N271">
            <v>19</v>
          </cell>
          <cell r="O271">
            <v>38</v>
          </cell>
        </row>
        <row r="272">
          <cell r="A272" t="str">
            <v>720293</v>
          </cell>
          <cell r="B272" t="str">
            <v>Феррониобий</v>
          </cell>
          <cell r="C272" t="str">
            <v>00186246</v>
          </cell>
          <cell r="D272" t="str">
            <v>ОАО "НОСТА"</v>
          </cell>
          <cell r="E272">
            <v>19</v>
          </cell>
          <cell r="F272">
            <v>19</v>
          </cell>
          <cell r="G272">
            <v>19</v>
          </cell>
        </row>
        <row r="273">
          <cell r="B273" t="str">
            <v>Феррониобий Всего</v>
          </cell>
          <cell r="C273">
            <v>19</v>
          </cell>
          <cell r="D273">
            <v>38</v>
          </cell>
          <cell r="E273">
            <v>19</v>
          </cell>
          <cell r="F273">
            <v>38</v>
          </cell>
          <cell r="G273">
            <v>0</v>
          </cell>
          <cell r="H273">
            <v>0</v>
          </cell>
          <cell r="I273">
            <v>0</v>
          </cell>
          <cell r="J273">
            <v>0</v>
          </cell>
          <cell r="K273">
            <v>0</v>
          </cell>
          <cell r="L273">
            <v>0</v>
          </cell>
          <cell r="M273">
            <v>0</v>
          </cell>
          <cell r="N273">
            <v>19</v>
          </cell>
          <cell r="O273">
            <v>38</v>
          </cell>
        </row>
        <row r="274">
          <cell r="A274" t="str">
            <v>720299</v>
          </cell>
          <cell r="B274" t="str">
            <v>Прочие</v>
          </cell>
          <cell r="C274" t="str">
            <v>00233201</v>
          </cell>
          <cell r="D274" t="str">
            <v>ОАО КОСТРОМСКОЙ ЗАВОД "МОТОРДЕТАЛЬ"</v>
          </cell>
          <cell r="E274">
            <v>202</v>
          </cell>
          <cell r="F274">
            <v>264</v>
          </cell>
          <cell r="G274">
            <v>202</v>
          </cell>
          <cell r="H274">
            <v>264</v>
          </cell>
          <cell r="I274">
            <v>202</v>
          </cell>
          <cell r="J274">
            <v>264</v>
          </cell>
        </row>
        <row r="275">
          <cell r="A275" t="str">
            <v>720299</v>
          </cell>
          <cell r="B275" t="str">
            <v>Прочие</v>
          </cell>
          <cell r="C275" t="str">
            <v>10836194</v>
          </cell>
          <cell r="D275" t="str">
            <v>ОАО "КИРОВСКИЙ ЗАВОД"</v>
          </cell>
          <cell r="E275">
            <v>15</v>
          </cell>
          <cell r="F275">
            <v>81</v>
          </cell>
          <cell r="G275">
            <v>66</v>
          </cell>
          <cell r="H275">
            <v>65</v>
          </cell>
          <cell r="I275">
            <v>15</v>
          </cell>
          <cell r="J275">
            <v>81</v>
          </cell>
          <cell r="K275">
            <v>66</v>
          </cell>
          <cell r="L275">
            <v>65</v>
          </cell>
          <cell r="M275">
            <v>64</v>
          </cell>
          <cell r="N275">
            <v>54</v>
          </cell>
          <cell r="O275">
            <v>46</v>
          </cell>
        </row>
        <row r="276">
          <cell r="A276" t="str">
            <v>720299</v>
          </cell>
          <cell r="B276" t="str">
            <v>Прочие</v>
          </cell>
          <cell r="C276" t="str">
            <v>23866653</v>
          </cell>
          <cell r="D276" t="str">
            <v>ООО"ТЕХПРОМЭКС"</v>
          </cell>
          <cell r="E276">
            <v>390</v>
          </cell>
          <cell r="F276">
            <v>390</v>
          </cell>
          <cell r="G276">
            <v>0</v>
          </cell>
          <cell r="H276">
            <v>0</v>
          </cell>
          <cell r="I276">
            <v>0</v>
          </cell>
          <cell r="J276">
            <v>0</v>
          </cell>
          <cell r="K276">
            <v>0</v>
          </cell>
          <cell r="L276">
            <v>0</v>
          </cell>
          <cell r="M276">
            <v>0</v>
          </cell>
          <cell r="N276">
            <v>390</v>
          </cell>
        </row>
        <row r="277">
          <cell r="A277" t="str">
            <v>720299</v>
          </cell>
          <cell r="B277" t="str">
            <v>Прочие</v>
          </cell>
          <cell r="C277" t="str">
            <v>45376435</v>
          </cell>
          <cell r="D277" t="str">
            <v>ООО "АЛЕГРЕТИ"</v>
          </cell>
          <cell r="E277">
            <v>273</v>
          </cell>
          <cell r="F277">
            <v>273</v>
          </cell>
          <cell r="G277">
            <v>0</v>
          </cell>
          <cell r="H277">
            <v>0</v>
          </cell>
          <cell r="I277">
            <v>273</v>
          </cell>
        </row>
        <row r="278">
          <cell r="A278" t="str">
            <v>720299</v>
          </cell>
          <cell r="B278" t="str">
            <v>Прочие</v>
          </cell>
          <cell r="C278" t="str">
            <v>00686138</v>
          </cell>
          <cell r="D278" t="str">
            <v>ГУП ЯРОСЛАВСКИЙ ЭЛЕКТРОВОЗОРЕМОНТНЫЙ ЗАВОД</v>
          </cell>
          <cell r="E278">
            <v>137</v>
          </cell>
          <cell r="F278">
            <v>130</v>
          </cell>
          <cell r="G278">
            <v>137</v>
          </cell>
          <cell r="H278">
            <v>130</v>
          </cell>
          <cell r="I278">
            <v>0</v>
          </cell>
          <cell r="J278">
            <v>0</v>
          </cell>
          <cell r="K278">
            <v>0</v>
          </cell>
          <cell r="L278">
            <v>0</v>
          </cell>
          <cell r="M278">
            <v>137</v>
          </cell>
          <cell r="N278">
            <v>0</v>
          </cell>
          <cell r="O278">
            <v>130</v>
          </cell>
        </row>
        <row r="279">
          <cell r="A279" t="str">
            <v>720299</v>
          </cell>
          <cell r="B279" t="str">
            <v>Прочие</v>
          </cell>
          <cell r="C279" t="str">
            <v>35167392</v>
          </cell>
          <cell r="D279" t="str">
            <v>УПТК АООТ "УРАЛТРАНССТРОЙ"</v>
          </cell>
          <cell r="E279">
            <v>71</v>
          </cell>
          <cell r="F279">
            <v>71</v>
          </cell>
          <cell r="G279">
            <v>0</v>
          </cell>
          <cell r="H279">
            <v>0</v>
          </cell>
          <cell r="I279">
            <v>0</v>
          </cell>
          <cell r="J279">
            <v>0</v>
          </cell>
          <cell r="K279">
            <v>0</v>
          </cell>
          <cell r="L279">
            <v>0</v>
          </cell>
          <cell r="M279">
            <v>71</v>
          </cell>
        </row>
        <row r="280">
          <cell r="A280" t="str">
            <v>720299</v>
          </cell>
          <cell r="B280" t="str">
            <v>Прочие</v>
          </cell>
          <cell r="C280" t="str">
            <v>07589912</v>
          </cell>
          <cell r="D280" t="str">
            <v>АОЗТ "РУСЛИЧ"</v>
          </cell>
          <cell r="E280">
            <v>69</v>
          </cell>
          <cell r="F280">
            <v>69</v>
          </cell>
          <cell r="G280">
            <v>0</v>
          </cell>
          <cell r="H280">
            <v>0</v>
          </cell>
          <cell r="I280">
            <v>0</v>
          </cell>
          <cell r="J280">
            <v>0</v>
          </cell>
          <cell r="K280">
            <v>0</v>
          </cell>
          <cell r="L280">
            <v>69</v>
          </cell>
        </row>
        <row r="281">
          <cell r="A281" t="str">
            <v>720299</v>
          </cell>
          <cell r="B281" t="str">
            <v>Прочие</v>
          </cell>
          <cell r="C281" t="str">
            <v>00288372</v>
          </cell>
          <cell r="D281" t="str">
            <v>АООТ "САНТЕХЛИТ"</v>
          </cell>
          <cell r="E281">
            <v>66</v>
          </cell>
          <cell r="F281">
            <v>66</v>
          </cell>
          <cell r="G281">
            <v>0</v>
          </cell>
          <cell r="H281">
            <v>0</v>
          </cell>
          <cell r="I281">
            <v>0</v>
          </cell>
          <cell r="J281">
            <v>0</v>
          </cell>
          <cell r="K281">
            <v>66</v>
          </cell>
        </row>
        <row r="282">
          <cell r="A282" t="str">
            <v>720299</v>
          </cell>
          <cell r="B282" t="str">
            <v>Прочие</v>
          </cell>
          <cell r="C282" t="str">
            <v>00659124</v>
          </cell>
          <cell r="D282" t="str">
            <v>МИЧУРИНСКИЙ ЛОКОМОТИВОРЕМОНТНЫЙ ЗАВОД   /"МИЛОРЕМ"/</v>
          </cell>
          <cell r="E282">
            <v>65</v>
          </cell>
          <cell r="F282">
            <v>65</v>
          </cell>
          <cell r="G282">
            <v>0</v>
          </cell>
          <cell r="H282">
            <v>0</v>
          </cell>
          <cell r="I282">
            <v>0</v>
          </cell>
          <cell r="J282">
            <v>0</v>
          </cell>
          <cell r="K282">
            <v>0</v>
          </cell>
          <cell r="L282">
            <v>0</v>
          </cell>
          <cell r="M282">
            <v>0</v>
          </cell>
          <cell r="N282">
            <v>0</v>
          </cell>
          <cell r="O282">
            <v>65</v>
          </cell>
        </row>
        <row r="283">
          <cell r="A283" t="str">
            <v>720299</v>
          </cell>
          <cell r="B283" t="str">
            <v>Прочие</v>
          </cell>
          <cell r="C283" t="str">
            <v>18371197</v>
          </cell>
          <cell r="D283" t="str">
            <v>ООО "ФИРМА АСТИ+"</v>
          </cell>
          <cell r="E283">
            <v>65</v>
          </cell>
          <cell r="F283">
            <v>65</v>
          </cell>
          <cell r="G283">
            <v>0</v>
          </cell>
          <cell r="H283">
            <v>0</v>
          </cell>
          <cell r="I283">
            <v>0</v>
          </cell>
          <cell r="J283">
            <v>0</v>
          </cell>
          <cell r="K283">
            <v>0</v>
          </cell>
          <cell r="L283">
            <v>0</v>
          </cell>
          <cell r="M283">
            <v>0</v>
          </cell>
          <cell r="N283">
            <v>65</v>
          </cell>
        </row>
        <row r="284">
          <cell r="A284" t="str">
            <v>720299</v>
          </cell>
          <cell r="B284" t="str">
            <v>Прочие</v>
          </cell>
          <cell r="C284" t="str">
            <v>05094106</v>
          </cell>
          <cell r="D284" t="str">
            <v>ООО ВНЕШНЕЭКОН.АГЕНСТВО"СПЕЦИАЛЬНЫЕ МАТЕРИАЛЫ</v>
          </cell>
          <cell r="E284">
            <v>20</v>
          </cell>
          <cell r="F284">
            <v>20</v>
          </cell>
          <cell r="G284">
            <v>0</v>
          </cell>
          <cell r="H284">
            <v>0</v>
          </cell>
          <cell r="I284">
            <v>0</v>
          </cell>
          <cell r="J284">
            <v>0</v>
          </cell>
          <cell r="K284">
            <v>0</v>
          </cell>
          <cell r="L284">
            <v>0</v>
          </cell>
          <cell r="M284">
            <v>0</v>
          </cell>
          <cell r="N284">
            <v>0</v>
          </cell>
          <cell r="O284">
            <v>20</v>
          </cell>
        </row>
        <row r="285">
          <cell r="A285" t="str">
            <v>720299</v>
          </cell>
          <cell r="B285" t="str">
            <v>Прочие</v>
          </cell>
          <cell r="C285" t="str">
            <v>27556464</v>
          </cell>
          <cell r="D285" t="str">
            <v>ООО СП "КОНТЕССА"</v>
          </cell>
          <cell r="E285">
            <v>20</v>
          </cell>
          <cell r="F285">
            <v>20</v>
          </cell>
          <cell r="G285">
            <v>20</v>
          </cell>
        </row>
        <row r="286">
          <cell r="A286" t="str">
            <v>720299</v>
          </cell>
          <cell r="B286" t="str">
            <v>Прочие</v>
          </cell>
          <cell r="C286" t="str">
            <v>00195771</v>
          </cell>
          <cell r="D286" t="str">
            <v>ОАО ПОДОЛЬСКИЙ З-Д ЦВЕТНЫХ МЕТАЛЛОВ</v>
          </cell>
          <cell r="E286">
            <v>4</v>
          </cell>
          <cell r="F286">
            <v>4</v>
          </cell>
          <cell r="G286">
            <v>7</v>
          </cell>
          <cell r="H286">
            <v>4</v>
          </cell>
          <cell r="I286">
            <v>4</v>
          </cell>
          <cell r="J286">
            <v>7</v>
          </cell>
          <cell r="K286">
            <v>4</v>
          </cell>
          <cell r="L286">
            <v>0</v>
          </cell>
          <cell r="M286">
            <v>0</v>
          </cell>
          <cell r="N286">
            <v>7</v>
          </cell>
        </row>
        <row r="287">
          <cell r="A287" t="str">
            <v>720299</v>
          </cell>
          <cell r="B287" t="str">
            <v>Прочие</v>
          </cell>
          <cell r="C287" t="str">
            <v>43155279</v>
          </cell>
          <cell r="D287" t="str">
            <v>ООО "ЛИТМАШ"</v>
          </cell>
          <cell r="E287">
            <v>5</v>
          </cell>
          <cell r="F287">
            <v>5</v>
          </cell>
          <cell r="G287">
            <v>5</v>
          </cell>
          <cell r="H287">
            <v>5</v>
          </cell>
          <cell r="I287">
            <v>5</v>
          </cell>
          <cell r="J287">
            <v>0</v>
          </cell>
          <cell r="K287">
            <v>0</v>
          </cell>
          <cell r="L287">
            <v>0</v>
          </cell>
          <cell r="M287">
            <v>5</v>
          </cell>
        </row>
        <row r="288">
          <cell r="A288" t="str">
            <v>720299</v>
          </cell>
          <cell r="B288" t="str">
            <v>Прочие</v>
          </cell>
          <cell r="C288" t="str">
            <v>46718659</v>
          </cell>
          <cell r="D288" t="str">
            <v>"СЕВЕРБУММАШ", ООО</v>
          </cell>
          <cell r="E288">
            <v>7</v>
          </cell>
          <cell r="F288">
            <v>8</v>
          </cell>
          <cell r="G288">
            <v>7</v>
          </cell>
          <cell r="H288">
            <v>8</v>
          </cell>
          <cell r="I288">
            <v>0</v>
          </cell>
          <cell r="J288">
            <v>7</v>
          </cell>
          <cell r="K288">
            <v>0</v>
          </cell>
          <cell r="L288">
            <v>8</v>
          </cell>
        </row>
        <row r="289">
          <cell r="A289" t="str">
            <v>720299</v>
          </cell>
          <cell r="B289" t="str">
            <v>Прочие</v>
          </cell>
          <cell r="C289" t="str">
            <v>49404252</v>
          </cell>
          <cell r="D289" t="str">
            <v>ООО "ЛИТЕП"</v>
          </cell>
          <cell r="E289">
            <v>3</v>
          </cell>
          <cell r="F289">
            <v>3</v>
          </cell>
          <cell r="G289">
            <v>5</v>
          </cell>
          <cell r="H289">
            <v>5</v>
          </cell>
          <cell r="I289">
            <v>5</v>
          </cell>
          <cell r="J289">
            <v>0</v>
          </cell>
          <cell r="K289">
            <v>0</v>
          </cell>
          <cell r="L289">
            <v>5</v>
          </cell>
        </row>
        <row r="290">
          <cell r="A290" t="str">
            <v>720299</v>
          </cell>
          <cell r="B290" t="str">
            <v>Прочие</v>
          </cell>
          <cell r="C290" t="str">
            <v>00000000</v>
          </cell>
          <cell r="D290" t="str">
            <v>АООТ"ТУАПСИНСКИЙ СУДОРЕМОНТНЫЙ ЗАВОД"</v>
          </cell>
          <cell r="E290">
            <v>4</v>
          </cell>
          <cell r="F290">
            <v>4</v>
          </cell>
          <cell r="G290">
            <v>4</v>
          </cell>
          <cell r="H290">
            <v>4</v>
          </cell>
          <cell r="I290">
            <v>0</v>
          </cell>
          <cell r="J290">
            <v>0</v>
          </cell>
          <cell r="K290">
            <v>4</v>
          </cell>
          <cell r="L290">
            <v>4</v>
          </cell>
        </row>
        <row r="291">
          <cell r="A291" t="str">
            <v>720299</v>
          </cell>
          <cell r="B291" t="str">
            <v>Прочие</v>
          </cell>
          <cell r="C291" t="str">
            <v>12866489</v>
          </cell>
          <cell r="D291" t="str">
            <v>АССОЦИАЦИЯ "СЕВЕРБУММАШ"</v>
          </cell>
          <cell r="E291">
            <v>7</v>
          </cell>
          <cell r="F291">
            <v>7</v>
          </cell>
          <cell r="G291">
            <v>7</v>
          </cell>
        </row>
        <row r="292">
          <cell r="A292" t="str">
            <v>720299</v>
          </cell>
          <cell r="B292" t="str">
            <v>Прочие</v>
          </cell>
          <cell r="C292" t="str">
            <v>07504152</v>
          </cell>
          <cell r="D292" t="str">
            <v>"АРМАЛИТ" АООТ</v>
          </cell>
          <cell r="E292">
            <v>2</v>
          </cell>
          <cell r="F292">
            <v>3</v>
          </cell>
          <cell r="G292">
            <v>3</v>
          </cell>
          <cell r="H292">
            <v>0</v>
          </cell>
          <cell r="I292">
            <v>0</v>
          </cell>
          <cell r="J292">
            <v>0</v>
          </cell>
          <cell r="K292">
            <v>0</v>
          </cell>
          <cell r="L292">
            <v>0</v>
          </cell>
          <cell r="M292">
            <v>3</v>
          </cell>
        </row>
        <row r="293">
          <cell r="A293" t="str">
            <v>720299</v>
          </cell>
          <cell r="B293" t="str">
            <v>Прочие</v>
          </cell>
          <cell r="C293" t="str">
            <v>50953886</v>
          </cell>
          <cell r="D293" t="str">
            <v>ООО "ИНТЕРЛИТ"</v>
          </cell>
          <cell r="E293">
            <v>3</v>
          </cell>
          <cell r="F293">
            <v>3</v>
          </cell>
          <cell r="G293">
            <v>0</v>
          </cell>
          <cell r="H293">
            <v>0</v>
          </cell>
          <cell r="I293">
            <v>0</v>
          </cell>
          <cell r="J293">
            <v>0</v>
          </cell>
          <cell r="K293">
            <v>0</v>
          </cell>
          <cell r="L293">
            <v>0</v>
          </cell>
          <cell r="M293">
            <v>0</v>
          </cell>
          <cell r="N293">
            <v>0</v>
          </cell>
          <cell r="O293">
            <v>3</v>
          </cell>
        </row>
        <row r="294">
          <cell r="A294" t="str">
            <v>720299</v>
          </cell>
          <cell r="B294" t="str">
            <v>Прочие</v>
          </cell>
          <cell r="C294" t="str">
            <v>10856794</v>
          </cell>
          <cell r="D294" t="str">
            <v>ООО "ЭРГА"</v>
          </cell>
          <cell r="E294">
            <v>0</v>
          </cell>
          <cell r="F294">
            <v>0</v>
          </cell>
          <cell r="G294">
            <v>0</v>
          </cell>
          <cell r="H294">
            <v>0</v>
          </cell>
          <cell r="I294">
            <v>0</v>
          </cell>
          <cell r="J294">
            <v>0</v>
          </cell>
          <cell r="K294">
            <v>1</v>
          </cell>
          <cell r="L294">
            <v>0</v>
          </cell>
          <cell r="M294">
            <v>0</v>
          </cell>
        </row>
        <row r="295">
          <cell r="A295" t="str">
            <v>720299</v>
          </cell>
          <cell r="B295" t="str">
            <v>Прочие</v>
          </cell>
          <cell r="C295" t="str">
            <v>07519260</v>
          </cell>
          <cell r="D295" t="str">
            <v>ОКТБ "КРИСТАЛЛ"</v>
          </cell>
          <cell r="E295">
            <v>0</v>
          </cell>
          <cell r="F295">
            <v>0</v>
          </cell>
          <cell r="G295">
            <v>0</v>
          </cell>
          <cell r="H295">
            <v>0</v>
          </cell>
          <cell r="I295">
            <v>0</v>
          </cell>
          <cell r="J295">
            <v>0</v>
          </cell>
          <cell r="K295">
            <v>0</v>
          </cell>
          <cell r="L295">
            <v>0</v>
          </cell>
          <cell r="M295">
            <v>0</v>
          </cell>
          <cell r="N295">
            <v>0</v>
          </cell>
          <cell r="O295">
            <v>0</v>
          </cell>
        </row>
        <row r="296">
          <cell r="A296" t="str">
            <v>720299</v>
          </cell>
          <cell r="B296" t="str">
            <v>Прочие</v>
          </cell>
          <cell r="C296" t="str">
            <v>23061837</v>
          </cell>
          <cell r="D296" t="str">
            <v>ЗАО "ГАРМОНИЯ"</v>
          </cell>
          <cell r="E296">
            <v>0</v>
          </cell>
          <cell r="F296">
            <v>0</v>
          </cell>
          <cell r="G296">
            <v>0</v>
          </cell>
          <cell r="H296">
            <v>0</v>
          </cell>
          <cell r="I296">
            <v>0</v>
          </cell>
          <cell r="J296">
            <v>0</v>
          </cell>
          <cell r="K296">
            <v>0</v>
          </cell>
        </row>
        <row r="297">
          <cell r="A297" t="str">
            <v>720299</v>
          </cell>
          <cell r="B297" t="str">
            <v>Прочие</v>
          </cell>
          <cell r="C297" t="str">
            <v>27147091</v>
          </cell>
          <cell r="D297" t="str">
            <v>"АТЛАНТИС-ПАК" ОOO ПКФ ДИР.ДАВИДЕНКО ОЛЕГ ВЛАДИМ.</v>
          </cell>
          <cell r="E297">
            <v>0</v>
          </cell>
          <cell r="F297">
            <v>0</v>
          </cell>
          <cell r="G297">
            <v>0</v>
          </cell>
          <cell r="H297">
            <v>0</v>
          </cell>
          <cell r="I297">
            <v>0</v>
          </cell>
          <cell r="J297">
            <v>0</v>
          </cell>
          <cell r="K297">
            <v>0</v>
          </cell>
          <cell r="L297">
            <v>0</v>
          </cell>
          <cell r="M297">
            <v>0</v>
          </cell>
          <cell r="N297">
            <v>0</v>
          </cell>
          <cell r="O297">
            <v>0</v>
          </cell>
        </row>
        <row r="298">
          <cell r="A298" t="str">
            <v>720299</v>
          </cell>
          <cell r="B298" t="str">
            <v>Прочие</v>
          </cell>
          <cell r="C298" t="str">
            <v>34248591</v>
          </cell>
          <cell r="D298" t="str">
            <v>ГОСПРЕДПРИЯТИЕ "СОКОЛУЧМЕБЕЛЬ"</v>
          </cell>
          <cell r="E298">
            <v>0</v>
          </cell>
          <cell r="F298">
            <v>0</v>
          </cell>
          <cell r="G298">
            <v>0</v>
          </cell>
          <cell r="H298">
            <v>0</v>
          </cell>
          <cell r="I298">
            <v>0</v>
          </cell>
          <cell r="J298">
            <v>0</v>
          </cell>
        </row>
        <row r="299">
          <cell r="A299" t="str">
            <v>720299</v>
          </cell>
          <cell r="B299" t="str">
            <v>Прочие</v>
          </cell>
          <cell r="C299" t="str">
            <v>35755580</v>
          </cell>
          <cell r="D299" t="str">
            <v>ООО "АМОТЕК"</v>
          </cell>
          <cell r="E299">
            <v>0</v>
          </cell>
          <cell r="F299">
            <v>0</v>
          </cell>
          <cell r="G299">
            <v>0</v>
          </cell>
          <cell r="H299">
            <v>0</v>
          </cell>
          <cell r="I299">
            <v>0</v>
          </cell>
          <cell r="J299">
            <v>0</v>
          </cell>
          <cell r="K299">
            <v>0</v>
          </cell>
          <cell r="L299">
            <v>0</v>
          </cell>
        </row>
        <row r="300">
          <cell r="A300" t="str">
            <v>720299</v>
          </cell>
          <cell r="B300" t="str">
            <v>Прочие</v>
          </cell>
          <cell r="C300" t="str">
            <v>45152687</v>
          </cell>
          <cell r="D300" t="str">
            <v>ЗАО "МЕТАЛИКА"</v>
          </cell>
          <cell r="E300">
            <v>0</v>
          </cell>
          <cell r="F300">
            <v>0</v>
          </cell>
          <cell r="G300">
            <v>0</v>
          </cell>
        </row>
      </sheetData>
      <sheetData sheetId="5" refreshError="1"/>
      <sheetData sheetId="6" refreshError="1">
        <row r="3">
          <cell r="A3" t="str">
            <v>ферросплав</v>
          </cell>
          <cell r="B3" t="str">
            <v>G081</v>
          </cell>
          <cell r="C3" t="str">
            <v>First_G082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00186217</v>
          </cell>
          <cell r="C4" t="str">
            <v>АО "СЕВЕРСТАЛЬ" 162600 ,Г.ЧЕРЕПОВЕЦ</v>
          </cell>
          <cell r="D4">
            <v>1578</v>
          </cell>
          <cell r="E4">
            <v>2442</v>
          </cell>
          <cell r="F4">
            <v>3650</v>
          </cell>
          <cell r="G4">
            <v>4690</v>
          </cell>
          <cell r="H4">
            <v>1578</v>
          </cell>
          <cell r="I4">
            <v>2442</v>
          </cell>
          <cell r="J4">
            <v>3650</v>
          </cell>
          <cell r="K4">
            <v>4690</v>
          </cell>
          <cell r="L4">
            <v>4093</v>
          </cell>
          <cell r="M4">
            <v>9674</v>
          </cell>
          <cell r="N4">
            <v>3823</v>
          </cell>
          <cell r="O4">
            <v>1001</v>
          </cell>
        </row>
        <row r="5">
          <cell r="A5" t="str">
            <v>72021</v>
          </cell>
          <cell r="B5" t="str">
            <v>05757676</v>
          </cell>
          <cell r="C5" t="str">
            <v>АО ЗАПАДНО-СИБИРСКИЙ МЕТАЛЛУРГИЧЕСКИЙ КОМБИНАТ</v>
          </cell>
          <cell r="D5">
            <v>38</v>
          </cell>
          <cell r="E5">
            <v>4907</v>
          </cell>
          <cell r="F5">
            <v>3261</v>
          </cell>
          <cell r="G5">
            <v>2502</v>
          </cell>
          <cell r="H5">
            <v>1507</v>
          </cell>
          <cell r="I5">
            <v>38</v>
          </cell>
          <cell r="J5">
            <v>4907</v>
          </cell>
          <cell r="K5">
            <v>3261</v>
          </cell>
          <cell r="L5">
            <v>2502</v>
          </cell>
          <cell r="M5">
            <v>1507</v>
          </cell>
          <cell r="N5">
            <v>1507</v>
          </cell>
          <cell r="O5">
            <v>4174</v>
          </cell>
        </row>
        <row r="6">
          <cell r="A6" t="str">
            <v>72021</v>
          </cell>
          <cell r="B6" t="str">
            <v>00186424</v>
          </cell>
          <cell r="C6" t="str">
            <v>АО "ММК"</v>
          </cell>
          <cell r="D6">
            <v>1632</v>
          </cell>
          <cell r="E6">
            <v>134</v>
          </cell>
          <cell r="F6">
            <v>1716</v>
          </cell>
          <cell r="G6">
            <v>3991</v>
          </cell>
          <cell r="H6">
            <v>3027</v>
          </cell>
          <cell r="I6">
            <v>1632</v>
          </cell>
          <cell r="J6">
            <v>134</v>
          </cell>
          <cell r="K6">
            <v>1716</v>
          </cell>
          <cell r="L6">
            <v>3991</v>
          </cell>
          <cell r="M6">
            <v>3027</v>
          </cell>
          <cell r="N6">
            <v>1035</v>
          </cell>
          <cell r="O6">
            <v>12228</v>
          </cell>
        </row>
        <row r="7">
          <cell r="A7" t="str">
            <v>72021</v>
          </cell>
          <cell r="B7" t="str">
            <v>00186269</v>
          </cell>
          <cell r="C7" t="str">
            <v>НИЖНЕТАГИЛЬСКИЙ МЕТАЛЛУРГИЧЕСКИЙ КОМБИНАТ ИМЕНИ В.И.ЛЕНИНА</v>
          </cell>
          <cell r="D7">
            <v>1432</v>
          </cell>
          <cell r="E7">
            <v>966</v>
          </cell>
          <cell r="F7">
            <v>3409</v>
          </cell>
          <cell r="G7">
            <v>3467</v>
          </cell>
          <cell r="H7">
            <v>3685</v>
          </cell>
          <cell r="I7">
            <v>1432</v>
          </cell>
          <cell r="J7">
            <v>966</v>
          </cell>
          <cell r="K7">
            <v>966</v>
          </cell>
          <cell r="L7">
            <v>3409</v>
          </cell>
          <cell r="M7">
            <v>3467</v>
          </cell>
          <cell r="N7">
            <v>0</v>
          </cell>
          <cell r="O7">
            <v>3685</v>
          </cell>
        </row>
        <row r="8">
          <cell r="A8" t="str">
            <v>72021</v>
          </cell>
          <cell r="B8" t="str">
            <v>00186465</v>
          </cell>
          <cell r="C8" t="str">
            <v>ОАО "МЕЧЕЛ"</v>
          </cell>
          <cell r="D8">
            <v>2123</v>
          </cell>
          <cell r="E8">
            <v>2123</v>
          </cell>
          <cell r="F8">
            <v>1107</v>
          </cell>
          <cell r="G8">
            <v>1500</v>
          </cell>
          <cell r="H8">
            <v>1000</v>
          </cell>
          <cell r="I8">
            <v>1500</v>
          </cell>
          <cell r="J8">
            <v>3001</v>
          </cell>
          <cell r="K8">
            <v>2255</v>
          </cell>
          <cell r="L8">
            <v>3001</v>
          </cell>
          <cell r="M8">
            <v>0</v>
          </cell>
          <cell r="N8">
            <v>0</v>
          </cell>
          <cell r="O8">
            <v>2255</v>
          </cell>
        </row>
        <row r="9">
          <cell r="A9" t="str">
            <v>72021</v>
          </cell>
          <cell r="B9" t="str">
            <v>05757665</v>
          </cell>
          <cell r="C9" t="str">
            <v>АО "НОВОЛИПЕЦКИЙ МЕТКОМБИНАТ"</v>
          </cell>
          <cell r="D9">
            <v>1066</v>
          </cell>
          <cell r="E9">
            <v>1581</v>
          </cell>
          <cell r="F9">
            <v>206</v>
          </cell>
          <cell r="G9">
            <v>545</v>
          </cell>
          <cell r="H9">
            <v>416</v>
          </cell>
          <cell r="I9">
            <v>969</v>
          </cell>
          <cell r="J9">
            <v>61</v>
          </cell>
          <cell r="K9">
            <v>1478</v>
          </cell>
          <cell r="L9">
            <v>61</v>
          </cell>
          <cell r="M9">
            <v>1478</v>
          </cell>
          <cell r="N9">
            <v>1022</v>
          </cell>
          <cell r="O9">
            <v>618</v>
          </cell>
        </row>
        <row r="10">
          <cell r="A10" t="str">
            <v>72021</v>
          </cell>
          <cell r="B10" t="str">
            <v>АО "НОМИР"</v>
          </cell>
          <cell r="C10" t="str">
            <v>АО "НОМИР"</v>
          </cell>
          <cell r="D10">
            <v>138</v>
          </cell>
          <cell r="E10">
            <v>1622</v>
          </cell>
          <cell r="F10">
            <v>1690</v>
          </cell>
          <cell r="G10">
            <v>989</v>
          </cell>
          <cell r="H10">
            <v>415</v>
          </cell>
          <cell r="I10">
            <v>415</v>
          </cell>
          <cell r="J10">
            <v>138</v>
          </cell>
          <cell r="K10">
            <v>1622</v>
          </cell>
          <cell r="L10">
            <v>1690</v>
          </cell>
          <cell r="M10">
            <v>0</v>
          </cell>
          <cell r="N10">
            <v>989</v>
          </cell>
        </row>
        <row r="11">
          <cell r="A11" t="str">
            <v>72021</v>
          </cell>
          <cell r="B11" t="str">
            <v>00186246</v>
          </cell>
          <cell r="C11" t="str">
            <v>АООТ "НОСТА"</v>
          </cell>
          <cell r="D11">
            <v>2653</v>
          </cell>
          <cell r="E11">
            <v>69</v>
          </cell>
          <cell r="F11">
            <v>271</v>
          </cell>
          <cell r="G11">
            <v>658</v>
          </cell>
          <cell r="H11">
            <v>2653</v>
          </cell>
          <cell r="I11">
            <v>69</v>
          </cell>
          <cell r="J11">
            <v>1560</v>
          </cell>
          <cell r="K11">
            <v>271</v>
          </cell>
          <cell r="L11">
            <v>658</v>
          </cell>
          <cell r="M11">
            <v>480</v>
          </cell>
          <cell r="N11">
            <v>277</v>
          </cell>
          <cell r="O11">
            <v>1560</v>
          </cell>
        </row>
        <row r="12">
          <cell r="A12" t="str">
            <v>72021</v>
          </cell>
          <cell r="B12" t="str">
            <v>45942828</v>
          </cell>
          <cell r="C12" t="str">
            <v>ООО "МП"МОССТРОЙМЕТ"</v>
          </cell>
          <cell r="D12">
            <v>129</v>
          </cell>
          <cell r="E12">
            <v>1073</v>
          </cell>
          <cell r="F12">
            <v>933</v>
          </cell>
          <cell r="G12">
            <v>129</v>
          </cell>
          <cell r="H12">
            <v>129</v>
          </cell>
          <cell r="I12">
            <v>1073</v>
          </cell>
          <cell r="J12">
            <v>933</v>
          </cell>
          <cell r="K12">
            <v>129</v>
          </cell>
          <cell r="L12">
            <v>185</v>
          </cell>
          <cell r="M12">
            <v>558</v>
          </cell>
          <cell r="N12">
            <v>803</v>
          </cell>
        </row>
        <row r="13">
          <cell r="A13" t="str">
            <v>72021</v>
          </cell>
          <cell r="B13" t="str">
            <v>05764417</v>
          </cell>
          <cell r="C13" t="str">
            <v>АООТ "ИЖОРСКИЕ ЗАВОДЫ"</v>
          </cell>
          <cell r="D13">
            <v>2500</v>
          </cell>
          <cell r="E13">
            <v>69</v>
          </cell>
          <cell r="F13">
            <v>69</v>
          </cell>
          <cell r="G13">
            <v>0</v>
          </cell>
          <cell r="H13">
            <v>0</v>
          </cell>
          <cell r="I13">
            <v>0</v>
          </cell>
          <cell r="J13">
            <v>69</v>
          </cell>
        </row>
        <row r="14">
          <cell r="A14" t="str">
            <v>72021</v>
          </cell>
          <cell r="B14" t="str">
            <v>00187895</v>
          </cell>
          <cell r="C14" t="str">
            <v>АКЦИОНЕРНОЕ ОБЩЕСТВО ОТКРЫТОГО ТИПА ОСКОЛЬСКИЙ ЭЛЕКТОРМЕТАЛЛУРГИЧЕСКИЙ КОМБИНАТ</v>
          </cell>
          <cell r="D14">
            <v>479</v>
          </cell>
          <cell r="E14">
            <v>341</v>
          </cell>
          <cell r="F14">
            <v>195</v>
          </cell>
          <cell r="G14">
            <v>479</v>
          </cell>
          <cell r="H14">
            <v>98</v>
          </cell>
          <cell r="I14">
            <v>341</v>
          </cell>
          <cell r="J14">
            <v>195</v>
          </cell>
          <cell r="K14">
            <v>278</v>
          </cell>
          <cell r="L14">
            <v>98</v>
          </cell>
          <cell r="M14">
            <v>266</v>
          </cell>
          <cell r="N14">
            <v>64</v>
          </cell>
        </row>
        <row r="15">
          <cell r="A15" t="str">
            <v>72021</v>
          </cell>
          <cell r="B15" t="str">
            <v>00186602</v>
          </cell>
          <cell r="C15" t="str">
            <v>ОАО"ТАГАНРОГСКИЙ МЕТАЛЛУРГИЧЕСКИЙ ЗАВОД"</v>
          </cell>
          <cell r="D15">
            <v>128</v>
          </cell>
          <cell r="E15">
            <v>133</v>
          </cell>
          <cell r="F15">
            <v>207</v>
          </cell>
          <cell r="G15">
            <v>136</v>
          </cell>
          <cell r="H15">
            <v>47</v>
          </cell>
          <cell r="I15">
            <v>59</v>
          </cell>
          <cell r="J15">
            <v>139</v>
          </cell>
          <cell r="K15">
            <v>68</v>
          </cell>
          <cell r="L15">
            <v>262</v>
          </cell>
          <cell r="M15">
            <v>69</v>
          </cell>
          <cell r="N15">
            <v>198</v>
          </cell>
          <cell r="O15">
            <v>224</v>
          </cell>
        </row>
        <row r="16">
          <cell r="A16" t="str">
            <v>72021</v>
          </cell>
          <cell r="B16" t="str">
            <v>03145696</v>
          </cell>
          <cell r="C16" t="str">
            <v>"УСТЬ-ДОНЕЦКИЙ ПОРТ" АООТ</v>
          </cell>
          <cell r="D16">
            <v>1189</v>
          </cell>
          <cell r="E16">
            <v>120</v>
          </cell>
          <cell r="F16">
            <v>130</v>
          </cell>
          <cell r="G16">
            <v>1189</v>
          </cell>
          <cell r="H16">
            <v>120</v>
          </cell>
          <cell r="I16">
            <v>130</v>
          </cell>
          <cell r="J16">
            <v>0</v>
          </cell>
          <cell r="K16">
            <v>0</v>
          </cell>
          <cell r="L16">
            <v>120</v>
          </cell>
          <cell r="M16">
            <v>0</v>
          </cell>
          <cell r="N16">
            <v>130</v>
          </cell>
        </row>
        <row r="17">
          <cell r="A17" t="str">
            <v>72021</v>
          </cell>
          <cell r="B17" t="str">
            <v>45121669</v>
          </cell>
          <cell r="C17" t="str">
            <v>ЗАО ТОРГОВЫЙ ДОМ "НОВОТРОИЦКСТАЛЬ"</v>
          </cell>
          <cell r="D17">
            <v>478</v>
          </cell>
          <cell r="E17">
            <v>614</v>
          </cell>
          <cell r="F17">
            <v>343</v>
          </cell>
          <cell r="G17">
            <v>478</v>
          </cell>
          <cell r="H17">
            <v>614</v>
          </cell>
          <cell r="I17">
            <v>343</v>
          </cell>
          <cell r="J17">
            <v>478</v>
          </cell>
          <cell r="K17">
            <v>614</v>
          </cell>
          <cell r="L17">
            <v>343</v>
          </cell>
        </row>
        <row r="18">
          <cell r="A18" t="str">
            <v>72021</v>
          </cell>
          <cell r="B18" t="str">
            <v>17407697</v>
          </cell>
          <cell r="C18" t="str">
            <v>426006 АО"ИЖСТАЛЬ" Г.ИЖЕВСК</v>
          </cell>
          <cell r="D18">
            <v>69</v>
          </cell>
          <cell r="E18">
            <v>199</v>
          </cell>
          <cell r="F18">
            <v>268</v>
          </cell>
          <cell r="G18">
            <v>69</v>
          </cell>
          <cell r="H18">
            <v>199</v>
          </cell>
          <cell r="I18">
            <v>268</v>
          </cell>
          <cell r="J18">
            <v>207</v>
          </cell>
          <cell r="K18">
            <v>272</v>
          </cell>
          <cell r="L18">
            <v>200</v>
          </cell>
          <cell r="M18">
            <v>65</v>
          </cell>
          <cell r="N18">
            <v>136</v>
          </cell>
          <cell r="O18">
            <v>136</v>
          </cell>
        </row>
        <row r="19">
          <cell r="A19" t="str">
            <v>72021</v>
          </cell>
          <cell r="B19" t="str">
            <v>42484489</v>
          </cell>
          <cell r="C19" t="str">
            <v>ООО "УРАЛ-СОЮЗ"</v>
          </cell>
          <cell r="D19">
            <v>316</v>
          </cell>
          <cell r="E19">
            <v>543</v>
          </cell>
          <cell r="F19">
            <v>393</v>
          </cell>
          <cell r="G19">
            <v>316</v>
          </cell>
          <cell r="H19">
            <v>316</v>
          </cell>
          <cell r="I19">
            <v>393</v>
          </cell>
          <cell r="J19">
            <v>543</v>
          </cell>
          <cell r="K19">
            <v>0</v>
          </cell>
          <cell r="L19">
            <v>393</v>
          </cell>
        </row>
        <row r="20">
          <cell r="A20" t="str">
            <v>72021</v>
          </cell>
          <cell r="B20" t="str">
            <v>00186252</v>
          </cell>
          <cell r="C20" t="str">
            <v>АО "СТАКС"</v>
          </cell>
          <cell r="D20">
            <v>273</v>
          </cell>
          <cell r="E20">
            <v>38</v>
          </cell>
          <cell r="F20">
            <v>132</v>
          </cell>
          <cell r="G20">
            <v>95</v>
          </cell>
          <cell r="H20">
            <v>95</v>
          </cell>
          <cell r="I20">
            <v>22</v>
          </cell>
          <cell r="J20">
            <v>30</v>
          </cell>
          <cell r="K20">
            <v>190</v>
          </cell>
          <cell r="L20">
            <v>242</v>
          </cell>
          <cell r="M20">
            <v>229</v>
          </cell>
          <cell r="N20">
            <v>229</v>
          </cell>
          <cell r="O20">
            <v>242</v>
          </cell>
        </row>
        <row r="21">
          <cell r="A21" t="str">
            <v>72021</v>
          </cell>
          <cell r="B21" t="str">
            <v>00186625</v>
          </cell>
          <cell r="C21" t="str">
            <v>ОАО СЕВЕРСКИЙ ТРУБНЫЙ ЗАВОД</v>
          </cell>
          <cell r="D21">
            <v>263</v>
          </cell>
          <cell r="E21">
            <v>140</v>
          </cell>
          <cell r="F21">
            <v>129</v>
          </cell>
          <cell r="G21">
            <v>203</v>
          </cell>
          <cell r="H21">
            <v>263</v>
          </cell>
          <cell r="I21">
            <v>140</v>
          </cell>
          <cell r="J21">
            <v>129</v>
          </cell>
          <cell r="K21">
            <v>203</v>
          </cell>
          <cell r="L21">
            <v>266</v>
          </cell>
          <cell r="M21">
            <v>203</v>
          </cell>
          <cell r="N21">
            <v>266</v>
          </cell>
        </row>
        <row r="22">
          <cell r="A22" t="str">
            <v>72021</v>
          </cell>
          <cell r="B22" t="str">
            <v>40458157</v>
          </cell>
          <cell r="C22" t="str">
            <v>ООО "ИНТЕКС ЛТД"</v>
          </cell>
          <cell r="D22">
            <v>260</v>
          </cell>
          <cell r="E22">
            <v>400</v>
          </cell>
          <cell r="F22">
            <v>195</v>
          </cell>
          <cell r="G22">
            <v>130</v>
          </cell>
          <cell r="H22">
            <v>260</v>
          </cell>
          <cell r="I22">
            <v>400</v>
          </cell>
          <cell r="J22">
            <v>400</v>
          </cell>
          <cell r="K22">
            <v>130</v>
          </cell>
          <cell r="L22">
            <v>195</v>
          </cell>
          <cell r="M22">
            <v>130</v>
          </cell>
        </row>
        <row r="23">
          <cell r="A23" t="str">
            <v>72021</v>
          </cell>
          <cell r="B23" t="str">
            <v>00186341</v>
          </cell>
          <cell r="C23" t="str">
            <v>АКЦИОНЕРНОЕ ОБЩЕСТВО "ЧУСОВСКОЙ МЕТАЛЛУРГИЧЕСКИЙ ЗАВОД"</v>
          </cell>
          <cell r="D23">
            <v>203</v>
          </cell>
          <cell r="E23">
            <v>208</v>
          </cell>
          <cell r="F23">
            <v>208</v>
          </cell>
          <cell r="G23">
            <v>69</v>
          </cell>
          <cell r="H23">
            <v>203</v>
          </cell>
          <cell r="I23">
            <v>208</v>
          </cell>
          <cell r="J23">
            <v>208</v>
          </cell>
          <cell r="K23">
            <v>208</v>
          </cell>
          <cell r="L23">
            <v>65</v>
          </cell>
          <cell r="M23">
            <v>69</v>
          </cell>
          <cell r="N23">
            <v>65</v>
          </cell>
          <cell r="O23">
            <v>134</v>
          </cell>
        </row>
        <row r="24">
          <cell r="A24" t="str">
            <v>72021</v>
          </cell>
          <cell r="B24" t="str">
            <v>00187174</v>
          </cell>
          <cell r="C24" t="str">
            <v>АООТ "ЧЕРЕПОВЕЦКИЙ СТАЛЕПРОКАТНЫЙ ЗАВОД"</v>
          </cell>
          <cell r="D24">
            <v>195</v>
          </cell>
          <cell r="E24">
            <v>390</v>
          </cell>
          <cell r="F24">
            <v>195</v>
          </cell>
          <cell r="G24">
            <v>390</v>
          </cell>
          <cell r="H24">
            <v>130</v>
          </cell>
          <cell r="I24">
            <v>390</v>
          </cell>
          <cell r="J24">
            <v>0</v>
          </cell>
          <cell r="K24">
            <v>0</v>
          </cell>
          <cell r="L24">
            <v>130</v>
          </cell>
        </row>
        <row r="25">
          <cell r="A25" t="str">
            <v>72021</v>
          </cell>
          <cell r="B25" t="str">
            <v>00281476</v>
          </cell>
          <cell r="C25" t="str">
            <v>ОАО "УРАЛАСБЕСТ"</v>
          </cell>
          <cell r="D25">
            <v>347</v>
          </cell>
          <cell r="E25">
            <v>68</v>
          </cell>
          <cell r="F25">
            <v>68</v>
          </cell>
          <cell r="G25">
            <v>134</v>
          </cell>
          <cell r="H25">
            <v>68</v>
          </cell>
          <cell r="I25">
            <v>69</v>
          </cell>
          <cell r="J25">
            <v>68</v>
          </cell>
          <cell r="K25">
            <v>134</v>
          </cell>
          <cell r="L25">
            <v>134</v>
          </cell>
          <cell r="M25">
            <v>69</v>
          </cell>
          <cell r="N25">
            <v>68</v>
          </cell>
          <cell r="O25">
            <v>69</v>
          </cell>
        </row>
        <row r="26">
          <cell r="A26" t="str">
            <v>72021</v>
          </cell>
          <cell r="B26" t="str">
            <v>00186499</v>
          </cell>
          <cell r="C26" t="str">
            <v>ОАО  "СЕРОВСКИЙ ЗАВОД ФЕРРОСПЛАВОВ"</v>
          </cell>
          <cell r="D26">
            <v>395</v>
          </cell>
          <cell r="E26">
            <v>134</v>
          </cell>
          <cell r="F26">
            <v>395</v>
          </cell>
          <cell r="G26">
            <v>134</v>
          </cell>
          <cell r="H26">
            <v>395</v>
          </cell>
          <cell r="I26">
            <v>0</v>
          </cell>
          <cell r="J26">
            <v>0</v>
          </cell>
          <cell r="K26">
            <v>0</v>
          </cell>
          <cell r="L26">
            <v>134</v>
          </cell>
        </row>
        <row r="27">
          <cell r="A27" t="str">
            <v>72021</v>
          </cell>
          <cell r="B27" t="str">
            <v>00210855</v>
          </cell>
          <cell r="C27" t="str">
            <v>АООТ "БСЗ" (БЕЖЕЦКИЙ СТАЛЕЛИТЕЙНЫЙ З-Д)</v>
          </cell>
          <cell r="D27">
            <v>140</v>
          </cell>
          <cell r="E27">
            <v>138</v>
          </cell>
          <cell r="F27">
            <v>69</v>
          </cell>
          <cell r="G27">
            <v>132</v>
          </cell>
          <cell r="H27">
            <v>140</v>
          </cell>
          <cell r="I27">
            <v>138</v>
          </cell>
          <cell r="J27">
            <v>138</v>
          </cell>
          <cell r="K27">
            <v>132</v>
          </cell>
          <cell r="L27">
            <v>0</v>
          </cell>
          <cell r="M27">
            <v>69</v>
          </cell>
          <cell r="N27">
            <v>132</v>
          </cell>
        </row>
        <row r="28">
          <cell r="A28" t="str">
            <v>72021</v>
          </cell>
          <cell r="B28" t="str">
            <v>05786040</v>
          </cell>
          <cell r="C28" t="str">
            <v>ЧЕБОКСАРСКИЙ АГРЕГАТНЫЙ ЗАВОД</v>
          </cell>
          <cell r="D28">
            <v>69</v>
          </cell>
          <cell r="E28">
            <v>209</v>
          </cell>
          <cell r="F28">
            <v>133</v>
          </cell>
          <cell r="G28">
            <v>69</v>
          </cell>
          <cell r="H28">
            <v>69</v>
          </cell>
          <cell r="I28">
            <v>133</v>
          </cell>
          <cell r="J28">
            <v>0</v>
          </cell>
          <cell r="K28">
            <v>0</v>
          </cell>
          <cell r="L28">
            <v>209</v>
          </cell>
          <cell r="M28">
            <v>133</v>
          </cell>
        </row>
        <row r="29">
          <cell r="A29" t="str">
            <v>72021</v>
          </cell>
          <cell r="B29" t="str">
            <v>N213017</v>
          </cell>
          <cell r="C29" t="str">
            <v>АООТ "ИСПАТ КАРМЕТ"</v>
          </cell>
          <cell r="D29">
            <v>408</v>
          </cell>
          <cell r="E29">
            <v>408</v>
          </cell>
          <cell r="F29">
            <v>0</v>
          </cell>
          <cell r="G29">
            <v>408</v>
          </cell>
        </row>
        <row r="30">
          <cell r="A30" t="str">
            <v>72021</v>
          </cell>
          <cell r="B30" t="str">
            <v>00187228</v>
          </cell>
          <cell r="C30" t="str">
            <v>АООТ "РЕВДИНСКИЙ МЕТИЗНО-МЕТАЛЛУPГИЧЕСКИЙ ЗАВОД"</v>
          </cell>
          <cell r="D30">
            <v>394</v>
          </cell>
          <cell r="E30">
            <v>394</v>
          </cell>
          <cell r="F30">
            <v>0</v>
          </cell>
          <cell r="G30">
            <v>0</v>
          </cell>
          <cell r="H30">
            <v>0</v>
          </cell>
          <cell r="I30">
            <v>0</v>
          </cell>
          <cell r="J30">
            <v>0</v>
          </cell>
          <cell r="K30">
            <v>0</v>
          </cell>
          <cell r="L30">
            <v>394</v>
          </cell>
        </row>
        <row r="31">
          <cell r="A31" t="str">
            <v>72021</v>
          </cell>
          <cell r="B31" t="str">
            <v>12462473</v>
          </cell>
          <cell r="C31" t="str">
            <v>ОАО "ВАНАДИЙ"</v>
          </cell>
          <cell r="D31">
            <v>133</v>
          </cell>
          <cell r="E31">
            <v>130</v>
          </cell>
          <cell r="F31">
            <v>133</v>
          </cell>
          <cell r="G31">
            <v>130</v>
          </cell>
          <cell r="H31">
            <v>129</v>
          </cell>
          <cell r="I31">
            <v>0</v>
          </cell>
          <cell r="J31">
            <v>0</v>
          </cell>
          <cell r="K31">
            <v>130</v>
          </cell>
          <cell r="L31">
            <v>129</v>
          </cell>
        </row>
        <row r="32">
          <cell r="A32" t="str">
            <v>72021</v>
          </cell>
          <cell r="B32" t="str">
            <v>45049050</v>
          </cell>
          <cell r="C32" t="str">
            <v>ООО "АРСИН"</v>
          </cell>
          <cell r="D32">
            <v>369</v>
          </cell>
          <cell r="E32">
            <v>369</v>
          </cell>
          <cell r="F32">
            <v>0</v>
          </cell>
          <cell r="G32">
            <v>0</v>
          </cell>
          <cell r="H32">
            <v>0</v>
          </cell>
          <cell r="I32">
            <v>0</v>
          </cell>
          <cell r="J32">
            <v>369</v>
          </cell>
        </row>
        <row r="33">
          <cell r="A33" t="str">
            <v>72021</v>
          </cell>
          <cell r="B33" t="str">
            <v>00187240</v>
          </cell>
          <cell r="C33" t="str">
            <v>МАГНИТОГОРСКИЙ МЕТИЗНО-МЕТАЛЛУРГИЧЕСКИЙ ЗАВОД (АОО)</v>
          </cell>
          <cell r="D33">
            <v>45</v>
          </cell>
          <cell r="E33">
            <v>134</v>
          </cell>
          <cell r="F33">
            <v>65</v>
          </cell>
          <cell r="G33">
            <v>134</v>
          </cell>
          <cell r="H33">
            <v>65</v>
          </cell>
          <cell r="I33">
            <v>72</v>
          </cell>
          <cell r="J33">
            <v>0</v>
          </cell>
          <cell r="K33">
            <v>72</v>
          </cell>
        </row>
        <row r="34">
          <cell r="A34" t="str">
            <v>72021</v>
          </cell>
          <cell r="B34" t="str">
            <v>34890761</v>
          </cell>
          <cell r="C34" t="str">
            <v>УПТК АООТ"СПЕЦМОНТАЖМЕХАНИЗАЦИЯ"</v>
          </cell>
          <cell r="D34">
            <v>68</v>
          </cell>
          <cell r="E34">
            <v>69</v>
          </cell>
          <cell r="F34">
            <v>130</v>
          </cell>
          <cell r="G34">
            <v>64</v>
          </cell>
          <cell r="H34">
            <v>68</v>
          </cell>
          <cell r="I34">
            <v>68</v>
          </cell>
          <cell r="J34">
            <v>69</v>
          </cell>
          <cell r="K34">
            <v>64</v>
          </cell>
          <cell r="L34">
            <v>130</v>
          </cell>
          <cell r="M34">
            <v>0</v>
          </cell>
          <cell r="N34">
            <v>0</v>
          </cell>
          <cell r="O34">
            <v>64</v>
          </cell>
        </row>
        <row r="35">
          <cell r="A35" t="str">
            <v>72021</v>
          </cell>
          <cell r="B35" t="str">
            <v>00186329</v>
          </cell>
          <cell r="C35" t="str">
            <v>АООТ "ОМУТНИНСКИЙ МЕТАЛЛУРГИЧЕСКИЙ ЗАВОД"</v>
          </cell>
          <cell r="D35">
            <v>65</v>
          </cell>
          <cell r="E35">
            <v>64</v>
          </cell>
          <cell r="F35">
            <v>64</v>
          </cell>
          <cell r="G35">
            <v>63</v>
          </cell>
          <cell r="H35">
            <v>65</v>
          </cell>
          <cell r="I35">
            <v>64</v>
          </cell>
          <cell r="J35">
            <v>64</v>
          </cell>
          <cell r="K35">
            <v>63</v>
          </cell>
          <cell r="L35">
            <v>64</v>
          </cell>
          <cell r="M35">
            <v>63</v>
          </cell>
        </row>
        <row r="36">
          <cell r="A36" t="str">
            <v>72021</v>
          </cell>
          <cell r="B36" t="str">
            <v>00491771</v>
          </cell>
          <cell r="C36" t="str">
            <v>ОАО "МУРОМСКИЙ СТРЕЛОЧНЫЙ ЗАВОД"</v>
          </cell>
          <cell r="D36">
            <v>121</v>
          </cell>
          <cell r="E36">
            <v>62</v>
          </cell>
          <cell r="F36">
            <v>61</v>
          </cell>
          <cell r="G36">
            <v>121</v>
          </cell>
          <cell r="H36">
            <v>62</v>
          </cell>
          <cell r="I36">
            <v>61</v>
          </cell>
          <cell r="J36">
            <v>0</v>
          </cell>
          <cell r="K36">
            <v>121</v>
          </cell>
          <cell r="L36">
            <v>62</v>
          </cell>
          <cell r="M36">
            <v>0</v>
          </cell>
          <cell r="N36">
            <v>61</v>
          </cell>
        </row>
        <row r="37">
          <cell r="A37" t="str">
            <v>72021</v>
          </cell>
          <cell r="B37" t="str">
            <v>03142640</v>
          </cell>
          <cell r="C37" t="str">
            <v>АО ЗАВОД "ТЕПЛОХОД"</v>
          </cell>
          <cell r="D37">
            <v>134</v>
          </cell>
          <cell r="E37">
            <v>134</v>
          </cell>
          <cell r="F37">
            <v>90</v>
          </cell>
          <cell r="G37">
            <v>0</v>
          </cell>
          <cell r="H37">
            <v>0</v>
          </cell>
          <cell r="I37">
            <v>0</v>
          </cell>
          <cell r="J37">
            <v>0</v>
          </cell>
          <cell r="K37">
            <v>90</v>
          </cell>
        </row>
        <row r="38">
          <cell r="A38" t="str">
            <v>72021</v>
          </cell>
          <cell r="B38" t="str">
            <v>08844200</v>
          </cell>
          <cell r="C38" t="str">
            <v>ЗАКРЫТОЕ АКЦИОНЕРНОЕ ОБЩЕСТВО МЕТАЛЛУРГИЧЕСКИЙ ЗАВОД "ПЕТРОСТАЛЬ"</v>
          </cell>
          <cell r="D38">
            <v>69</v>
          </cell>
          <cell r="E38">
            <v>138</v>
          </cell>
          <cell r="F38">
            <v>69</v>
          </cell>
          <cell r="G38">
            <v>138</v>
          </cell>
          <cell r="H38">
            <v>0</v>
          </cell>
          <cell r="I38">
            <v>0</v>
          </cell>
          <cell r="J38">
            <v>0</v>
          </cell>
          <cell r="K38">
            <v>69</v>
          </cell>
          <cell r="L38">
            <v>138</v>
          </cell>
        </row>
        <row r="39">
          <cell r="A39" t="str">
            <v>72021</v>
          </cell>
          <cell r="B39" t="str">
            <v>00862931</v>
          </cell>
          <cell r="C39" t="str">
            <v>"СЫЧЕВСКИЙ ЭЛЕКТРОДНЫЙ ЗАВОД"- ОПП "МОСТРАНСГАЗ" РОССИЙСКОГО АО "ГАЗПРОМ"</v>
          </cell>
          <cell r="D39">
            <v>206</v>
          </cell>
          <cell r="E39">
            <v>206</v>
          </cell>
        </row>
        <row r="40">
          <cell r="A40" t="str">
            <v>72021</v>
          </cell>
          <cell r="B40" t="str">
            <v>42754859</v>
          </cell>
          <cell r="C40" t="str">
            <v>ООО "НТН:КОКСФОРУМ-Р"</v>
          </cell>
          <cell r="D40">
            <v>206</v>
          </cell>
          <cell r="E40">
            <v>206</v>
          </cell>
          <cell r="F40">
            <v>0</v>
          </cell>
          <cell r="G40">
            <v>0</v>
          </cell>
          <cell r="H40">
            <v>0</v>
          </cell>
          <cell r="I40">
            <v>0</v>
          </cell>
          <cell r="J40">
            <v>0</v>
          </cell>
          <cell r="K40">
            <v>0</v>
          </cell>
          <cell r="L40">
            <v>0</v>
          </cell>
          <cell r="M40">
            <v>206</v>
          </cell>
        </row>
        <row r="41">
          <cell r="A41" t="str">
            <v>72021</v>
          </cell>
          <cell r="B41" t="str">
            <v>45051495</v>
          </cell>
          <cell r="C41" t="str">
            <v>ООО"ФЕРРОТЕХ"</v>
          </cell>
          <cell r="D41">
            <v>65</v>
          </cell>
          <cell r="E41">
            <v>141</v>
          </cell>
          <cell r="F41">
            <v>65</v>
          </cell>
          <cell r="G41">
            <v>141</v>
          </cell>
          <cell r="H41">
            <v>65</v>
          </cell>
          <cell r="I41">
            <v>0</v>
          </cell>
          <cell r="J41">
            <v>0</v>
          </cell>
          <cell r="K41">
            <v>0</v>
          </cell>
          <cell r="L41">
            <v>0</v>
          </cell>
          <cell r="M41">
            <v>141</v>
          </cell>
        </row>
        <row r="42">
          <cell r="A42" t="str">
            <v>72021</v>
          </cell>
          <cell r="B42" t="str">
            <v>36515043</v>
          </cell>
          <cell r="C42" t="str">
            <v>ЗАО ЗАПАД-ЭЛИТ"</v>
          </cell>
          <cell r="D42">
            <v>202</v>
          </cell>
          <cell r="E42">
            <v>202</v>
          </cell>
          <cell r="F42">
            <v>0</v>
          </cell>
          <cell r="G42">
            <v>0</v>
          </cell>
          <cell r="H42">
            <v>202</v>
          </cell>
        </row>
        <row r="43">
          <cell r="A43" t="str">
            <v>72021</v>
          </cell>
          <cell r="B43" t="str">
            <v>05805263</v>
          </cell>
          <cell r="C43" t="str">
            <v>ОАО"ДРОБМАШ"</v>
          </cell>
          <cell r="D43">
            <v>130</v>
          </cell>
          <cell r="E43">
            <v>66</v>
          </cell>
          <cell r="F43">
            <v>130</v>
          </cell>
          <cell r="G43">
            <v>66</v>
          </cell>
          <cell r="H43">
            <v>0</v>
          </cell>
          <cell r="I43">
            <v>0</v>
          </cell>
          <cell r="J43">
            <v>0</v>
          </cell>
          <cell r="K43">
            <v>130</v>
          </cell>
          <cell r="L43">
            <v>0</v>
          </cell>
          <cell r="M43">
            <v>0</v>
          </cell>
          <cell r="N43">
            <v>66</v>
          </cell>
        </row>
        <row r="44">
          <cell r="A44" t="str">
            <v>72021</v>
          </cell>
          <cell r="B44" t="str">
            <v>05799321</v>
          </cell>
          <cell r="C44" t="str">
            <v>АО "БЕЛЭНЕРГОМАШ"</v>
          </cell>
          <cell r="D44">
            <v>193</v>
          </cell>
          <cell r="E44">
            <v>193</v>
          </cell>
          <cell r="F44">
            <v>0</v>
          </cell>
          <cell r="G44">
            <v>0</v>
          </cell>
          <cell r="H44">
            <v>0</v>
          </cell>
          <cell r="I44">
            <v>0</v>
          </cell>
          <cell r="J44">
            <v>193</v>
          </cell>
        </row>
        <row r="45">
          <cell r="A45" t="str">
            <v>72021</v>
          </cell>
          <cell r="B45" t="str">
            <v>04857080</v>
          </cell>
          <cell r="C45" t="str">
            <v>"КУРСКГЛАВСНАБ"-АО ОТКРЫТОГО ТИПА</v>
          </cell>
          <cell r="D45">
            <v>192</v>
          </cell>
          <cell r="E45">
            <v>64</v>
          </cell>
          <cell r="F45">
            <v>192</v>
          </cell>
          <cell r="G45">
            <v>64</v>
          </cell>
          <cell r="H45">
            <v>0</v>
          </cell>
          <cell r="I45">
            <v>0</v>
          </cell>
          <cell r="J45">
            <v>0</v>
          </cell>
          <cell r="K45">
            <v>0</v>
          </cell>
          <cell r="L45">
            <v>0</v>
          </cell>
          <cell r="M45">
            <v>192</v>
          </cell>
          <cell r="N45">
            <v>0</v>
          </cell>
          <cell r="O45">
            <v>64</v>
          </cell>
        </row>
        <row r="46">
          <cell r="A46" t="str">
            <v>72021</v>
          </cell>
          <cell r="B46" t="str">
            <v>00211139</v>
          </cell>
          <cell r="C46" t="str">
            <v>ОАО "АРТЕМОВСКИЙ МАШЗАВОД"-"ВЕНКОН"</v>
          </cell>
          <cell r="D46">
            <v>61</v>
          </cell>
          <cell r="E46">
            <v>122</v>
          </cell>
          <cell r="F46">
            <v>61</v>
          </cell>
          <cell r="G46">
            <v>122</v>
          </cell>
          <cell r="H46">
            <v>0</v>
          </cell>
          <cell r="I46">
            <v>61</v>
          </cell>
          <cell r="J46">
            <v>0</v>
          </cell>
          <cell r="K46">
            <v>0</v>
          </cell>
          <cell r="L46">
            <v>122</v>
          </cell>
        </row>
        <row r="47">
          <cell r="A47" t="str">
            <v>72021</v>
          </cell>
          <cell r="B47" t="str">
            <v>20879520</v>
          </cell>
          <cell r="C47" t="str">
            <v>ЗАО "УРАЛМАШ-МЕТАЛЛУРГ"                                                     0322</v>
          </cell>
          <cell r="D47">
            <v>181</v>
          </cell>
          <cell r="E47">
            <v>181</v>
          </cell>
          <cell r="F47">
            <v>0</v>
          </cell>
          <cell r="G47">
            <v>0</v>
          </cell>
          <cell r="H47">
            <v>0</v>
          </cell>
          <cell r="I47">
            <v>0</v>
          </cell>
          <cell r="J47">
            <v>0</v>
          </cell>
          <cell r="K47">
            <v>0</v>
          </cell>
          <cell r="L47">
            <v>0</v>
          </cell>
          <cell r="M47">
            <v>0</v>
          </cell>
          <cell r="N47">
            <v>181</v>
          </cell>
        </row>
        <row r="48">
          <cell r="A48" t="str">
            <v>72021</v>
          </cell>
          <cell r="B48" t="str">
            <v>05764765</v>
          </cell>
          <cell r="C48" t="str">
            <v>ОСКОЛЬСКИЙ ЗАВОД МЕТАЛЛУРГИЧЕСКОГО МАШИНОСТРОЕНИЯ</v>
          </cell>
          <cell r="D48">
            <v>7</v>
          </cell>
          <cell r="E48">
            <v>7</v>
          </cell>
          <cell r="F48">
            <v>7</v>
          </cell>
          <cell r="G48">
            <v>47</v>
          </cell>
          <cell r="H48">
            <v>6</v>
          </cell>
          <cell r="I48">
            <v>16</v>
          </cell>
          <cell r="J48">
            <v>57</v>
          </cell>
          <cell r="K48">
            <v>6</v>
          </cell>
          <cell r="L48">
            <v>23</v>
          </cell>
        </row>
        <row r="49">
          <cell r="A49" t="str">
            <v>72021</v>
          </cell>
          <cell r="B49" t="str">
            <v>46451185</v>
          </cell>
          <cell r="C49" t="str">
            <v>ООО "ГУРС"</v>
          </cell>
          <cell r="D49">
            <v>34</v>
          </cell>
          <cell r="E49">
            <v>34</v>
          </cell>
          <cell r="F49">
            <v>34</v>
          </cell>
          <cell r="G49">
            <v>28</v>
          </cell>
          <cell r="H49">
            <v>34</v>
          </cell>
          <cell r="I49">
            <v>34</v>
          </cell>
          <cell r="J49">
            <v>34</v>
          </cell>
          <cell r="K49">
            <v>28</v>
          </cell>
          <cell r="L49">
            <v>36</v>
          </cell>
          <cell r="M49">
            <v>0</v>
          </cell>
          <cell r="N49">
            <v>36</v>
          </cell>
        </row>
        <row r="50">
          <cell r="A50" t="str">
            <v>72021</v>
          </cell>
          <cell r="B50" t="str">
            <v>41678576</v>
          </cell>
          <cell r="C50" t="str">
            <v>ООО "ОСПАЗ-СНАБ" (ДХ АО "ОСПАЗ")</v>
          </cell>
          <cell r="D50">
            <v>61</v>
          </cell>
          <cell r="E50">
            <v>36</v>
          </cell>
          <cell r="F50">
            <v>13</v>
          </cell>
          <cell r="G50">
            <v>32</v>
          </cell>
          <cell r="H50">
            <v>61</v>
          </cell>
          <cell r="I50">
            <v>36</v>
          </cell>
          <cell r="J50">
            <v>13</v>
          </cell>
          <cell r="K50">
            <v>32</v>
          </cell>
          <cell r="L50">
            <v>0</v>
          </cell>
          <cell r="M50">
            <v>13</v>
          </cell>
          <cell r="N50">
            <v>32</v>
          </cell>
        </row>
        <row r="51">
          <cell r="A51" t="str">
            <v>72021</v>
          </cell>
          <cell r="B51" t="str">
            <v>40469882</v>
          </cell>
          <cell r="C51" t="str">
            <v>000 ФИРМА МЕКОМ</v>
          </cell>
          <cell r="D51">
            <v>69</v>
          </cell>
          <cell r="E51">
            <v>69</v>
          </cell>
          <cell r="F51">
            <v>69</v>
          </cell>
          <cell r="G51">
            <v>69</v>
          </cell>
          <cell r="H51">
            <v>0</v>
          </cell>
          <cell r="I51">
            <v>0</v>
          </cell>
          <cell r="J51">
            <v>0</v>
          </cell>
          <cell r="K51">
            <v>69</v>
          </cell>
        </row>
        <row r="52">
          <cell r="A52" t="str">
            <v>72021</v>
          </cell>
          <cell r="B52" t="str">
            <v>22227052</v>
          </cell>
          <cell r="C52" t="str">
            <v>АОЗТ "ВЛАДИ-БЕЛ"</v>
          </cell>
          <cell r="D52">
            <v>133</v>
          </cell>
          <cell r="E52">
            <v>65</v>
          </cell>
          <cell r="F52">
            <v>133</v>
          </cell>
          <cell r="G52">
            <v>65</v>
          </cell>
          <cell r="H52">
            <v>0</v>
          </cell>
          <cell r="I52">
            <v>0</v>
          </cell>
          <cell r="J52">
            <v>0</v>
          </cell>
          <cell r="K52">
            <v>0</v>
          </cell>
          <cell r="L52">
            <v>133</v>
          </cell>
          <cell r="M52">
            <v>0</v>
          </cell>
          <cell r="N52">
            <v>0</v>
          </cell>
          <cell r="O52">
            <v>65</v>
          </cell>
        </row>
        <row r="53">
          <cell r="A53" t="str">
            <v>72021</v>
          </cell>
          <cell r="B53" t="str">
            <v>46437736</v>
          </cell>
          <cell r="C53" t="str">
            <v>ЗАО "ФИРМА "МЕКОМ"</v>
          </cell>
          <cell r="D53">
            <v>132</v>
          </cell>
          <cell r="E53">
            <v>132</v>
          </cell>
          <cell r="F53">
            <v>0</v>
          </cell>
          <cell r="G53">
            <v>0</v>
          </cell>
          <cell r="H53">
            <v>0</v>
          </cell>
          <cell r="I53">
            <v>0</v>
          </cell>
          <cell r="J53">
            <v>0</v>
          </cell>
          <cell r="K53">
            <v>0</v>
          </cell>
          <cell r="L53">
            <v>0</v>
          </cell>
          <cell r="M53">
            <v>0</v>
          </cell>
          <cell r="N53">
            <v>132</v>
          </cell>
        </row>
        <row r="54">
          <cell r="A54" t="str">
            <v>72021</v>
          </cell>
          <cell r="B54" t="str">
            <v>40904349</v>
          </cell>
          <cell r="C54" t="str">
            <v>ЗАО "УРАЛЬСКИЙ МЕТАЛЛ"</v>
          </cell>
          <cell r="D54">
            <v>131</v>
          </cell>
          <cell r="E54">
            <v>131</v>
          </cell>
          <cell r="F54">
            <v>0</v>
          </cell>
          <cell r="G54">
            <v>0</v>
          </cell>
          <cell r="H54">
            <v>0</v>
          </cell>
          <cell r="I54">
            <v>0</v>
          </cell>
          <cell r="J54">
            <v>0</v>
          </cell>
          <cell r="K54">
            <v>0</v>
          </cell>
          <cell r="L54">
            <v>0</v>
          </cell>
          <cell r="M54">
            <v>131</v>
          </cell>
        </row>
        <row r="55">
          <cell r="A55" t="str">
            <v>72021</v>
          </cell>
          <cell r="B55" t="str">
            <v>01394544</v>
          </cell>
          <cell r="C55" t="str">
            <v>АОЗТ "СПЕЦМОНТАЖИЗДЕЛИЕ"</v>
          </cell>
          <cell r="D55">
            <v>66</v>
          </cell>
          <cell r="E55">
            <v>66</v>
          </cell>
          <cell r="F55">
            <v>65</v>
          </cell>
          <cell r="G55">
            <v>64</v>
          </cell>
          <cell r="H55">
            <v>65</v>
          </cell>
          <cell r="I55">
            <v>0</v>
          </cell>
          <cell r="J55">
            <v>0</v>
          </cell>
          <cell r="K55">
            <v>0</v>
          </cell>
          <cell r="L55">
            <v>0</v>
          </cell>
          <cell r="M55">
            <v>64</v>
          </cell>
          <cell r="N55">
            <v>0</v>
          </cell>
          <cell r="O55">
            <v>65</v>
          </cell>
        </row>
        <row r="56">
          <cell r="A56" t="str">
            <v>72021</v>
          </cell>
          <cell r="B56" t="str">
            <v>42506251</v>
          </cell>
          <cell r="C56" t="str">
            <v>ЗАО КЦ "МЕТИЗ"</v>
          </cell>
          <cell r="D56">
            <v>130</v>
          </cell>
          <cell r="E56">
            <v>130</v>
          </cell>
          <cell r="F56">
            <v>0</v>
          </cell>
          <cell r="G56">
            <v>0</v>
          </cell>
          <cell r="H56">
            <v>0</v>
          </cell>
          <cell r="I56">
            <v>130</v>
          </cell>
        </row>
        <row r="57">
          <cell r="A57" t="str">
            <v>72021</v>
          </cell>
          <cell r="B57" t="str">
            <v>00186571</v>
          </cell>
          <cell r="C57" t="str">
            <v>АООТ "ВОЛЖСКИЙ ТРУБНЫЙ ЗАВОД"</v>
          </cell>
          <cell r="D57">
            <v>126</v>
          </cell>
          <cell r="E57">
            <v>126</v>
          </cell>
          <cell r="F57">
            <v>0</v>
          </cell>
          <cell r="G57">
            <v>0</v>
          </cell>
          <cell r="H57">
            <v>0</v>
          </cell>
          <cell r="I57">
            <v>0</v>
          </cell>
          <cell r="J57">
            <v>0</v>
          </cell>
          <cell r="K57">
            <v>126</v>
          </cell>
        </row>
        <row r="58">
          <cell r="A58" t="str">
            <v>72021</v>
          </cell>
          <cell r="B58" t="str">
            <v>23672222</v>
          </cell>
          <cell r="C58" t="str">
            <v>АОЗТ "СИБПРОМСНАБ"</v>
          </cell>
          <cell r="D58">
            <v>16</v>
          </cell>
          <cell r="E58">
            <v>16</v>
          </cell>
          <cell r="F58">
            <v>16</v>
          </cell>
          <cell r="G58">
            <v>20</v>
          </cell>
          <cell r="H58">
            <v>26</v>
          </cell>
          <cell r="I58">
            <v>20</v>
          </cell>
          <cell r="J58">
            <v>37</v>
          </cell>
          <cell r="K58">
            <v>37</v>
          </cell>
        </row>
        <row r="59">
          <cell r="A59" t="str">
            <v>72021</v>
          </cell>
          <cell r="B59" t="str">
            <v>01872340</v>
          </cell>
          <cell r="C59" t="str">
            <v>АКПФ "МЕТАЛЛ"</v>
          </cell>
          <cell r="D59">
            <v>46</v>
          </cell>
          <cell r="E59">
            <v>62</v>
          </cell>
          <cell r="F59">
            <v>62</v>
          </cell>
          <cell r="G59">
            <v>0</v>
          </cell>
          <cell r="H59">
            <v>62</v>
          </cell>
        </row>
        <row r="60">
          <cell r="A60" t="str">
            <v>72021</v>
          </cell>
          <cell r="B60" t="str">
            <v>00195375</v>
          </cell>
          <cell r="C60" t="str">
            <v>АООТ КИРОВСКИЙ З-Д ПО ОБРАБОТКЕ ЦВЕТНЫХ МЕТАЛЛОВ</v>
          </cell>
          <cell r="D60">
            <v>14</v>
          </cell>
          <cell r="E60">
            <v>14</v>
          </cell>
          <cell r="F60">
            <v>66</v>
          </cell>
          <cell r="G60">
            <v>0</v>
          </cell>
          <cell r="H60">
            <v>66</v>
          </cell>
        </row>
        <row r="61">
          <cell r="A61" t="str">
            <v>72021</v>
          </cell>
          <cell r="B61" t="str">
            <v>05757765</v>
          </cell>
          <cell r="C61" t="str">
            <v>АООТ "СЕРП И МОЛОТ"</v>
          </cell>
          <cell r="D61">
            <v>70</v>
          </cell>
          <cell r="E61">
            <v>10</v>
          </cell>
          <cell r="F61">
            <v>70</v>
          </cell>
          <cell r="G61">
            <v>70</v>
          </cell>
          <cell r="H61">
            <v>0</v>
          </cell>
          <cell r="I61">
            <v>0</v>
          </cell>
          <cell r="J61">
            <v>10</v>
          </cell>
        </row>
        <row r="62">
          <cell r="A62" t="str">
            <v>72021</v>
          </cell>
          <cell r="B62" t="str">
            <v>17519479</v>
          </cell>
          <cell r="C62" t="str">
            <v>ТОО "ФИРМА ФЕРРОСПЛАВ"</v>
          </cell>
          <cell r="D62">
            <v>71</v>
          </cell>
          <cell r="E62">
            <v>71</v>
          </cell>
          <cell r="F62">
            <v>0</v>
          </cell>
          <cell r="G62">
            <v>0</v>
          </cell>
          <cell r="H62">
            <v>0</v>
          </cell>
          <cell r="I62">
            <v>0</v>
          </cell>
          <cell r="J62">
            <v>0</v>
          </cell>
          <cell r="K62">
            <v>0</v>
          </cell>
          <cell r="L62">
            <v>0</v>
          </cell>
          <cell r="M62">
            <v>0</v>
          </cell>
          <cell r="N62">
            <v>71</v>
          </cell>
        </row>
        <row r="63">
          <cell r="A63" t="str">
            <v>72021</v>
          </cell>
          <cell r="B63" t="str">
            <v>00744002</v>
          </cell>
          <cell r="C63" t="str">
            <v>АООТ "ТЯЖПРЕССМАШ",РОССИЯ</v>
          </cell>
          <cell r="D63">
            <v>70</v>
          </cell>
          <cell r="E63">
            <v>70</v>
          </cell>
          <cell r="F63">
            <v>0</v>
          </cell>
          <cell r="G63">
            <v>0</v>
          </cell>
          <cell r="H63">
            <v>0</v>
          </cell>
          <cell r="I63">
            <v>0</v>
          </cell>
          <cell r="J63">
            <v>0</v>
          </cell>
          <cell r="K63">
            <v>0</v>
          </cell>
          <cell r="L63">
            <v>0</v>
          </cell>
          <cell r="M63">
            <v>70</v>
          </cell>
        </row>
        <row r="64">
          <cell r="A64" t="str">
            <v>72021</v>
          </cell>
          <cell r="B64" t="str">
            <v>05744449</v>
          </cell>
          <cell r="C64" t="str">
            <v>АО "ЯСНОГОРСКИЙ МАШЗАВОД"</v>
          </cell>
          <cell r="D64">
            <v>70</v>
          </cell>
          <cell r="E64">
            <v>70</v>
          </cell>
          <cell r="F64">
            <v>0</v>
          </cell>
          <cell r="G64">
            <v>70</v>
          </cell>
        </row>
        <row r="65">
          <cell r="A65" t="str">
            <v>72021</v>
          </cell>
          <cell r="B65" t="str">
            <v>33883859</v>
          </cell>
          <cell r="C65" t="str">
            <v>ТОО"КАМИНТЕРТОРГ"</v>
          </cell>
          <cell r="D65">
            <v>69</v>
          </cell>
          <cell r="E65">
            <v>69</v>
          </cell>
          <cell r="F65">
            <v>0</v>
          </cell>
          <cell r="G65">
            <v>0</v>
          </cell>
          <cell r="H65">
            <v>69</v>
          </cell>
        </row>
        <row r="66">
          <cell r="A66" t="str">
            <v>72021</v>
          </cell>
          <cell r="B66" t="str">
            <v>43320212</v>
          </cell>
          <cell r="C66" t="str">
            <v>ООО "МЕТКОМПЛЕКТ"</v>
          </cell>
          <cell r="D66">
            <v>69</v>
          </cell>
          <cell r="E66">
            <v>69</v>
          </cell>
          <cell r="F66">
            <v>0</v>
          </cell>
          <cell r="G66">
            <v>0</v>
          </cell>
          <cell r="H66">
            <v>0</v>
          </cell>
          <cell r="I66">
            <v>0</v>
          </cell>
          <cell r="J66">
            <v>0</v>
          </cell>
          <cell r="K66">
            <v>0</v>
          </cell>
          <cell r="L66">
            <v>0</v>
          </cell>
          <cell r="M66">
            <v>69</v>
          </cell>
        </row>
        <row r="67">
          <cell r="A67" t="str">
            <v>72021</v>
          </cell>
          <cell r="B67" t="str">
            <v>46647617</v>
          </cell>
          <cell r="C67" t="str">
            <v>ООО "КОМПАНИЯ ИНТРАД"                                                       2942</v>
          </cell>
          <cell r="D67">
            <v>69</v>
          </cell>
          <cell r="E67">
            <v>69</v>
          </cell>
          <cell r="F67">
            <v>0</v>
          </cell>
          <cell r="G67">
            <v>0</v>
          </cell>
          <cell r="H67">
            <v>0</v>
          </cell>
          <cell r="I67">
            <v>0</v>
          </cell>
          <cell r="J67">
            <v>0</v>
          </cell>
          <cell r="K67">
            <v>0</v>
          </cell>
          <cell r="L67">
            <v>0</v>
          </cell>
          <cell r="M67">
            <v>0</v>
          </cell>
          <cell r="N67">
            <v>69</v>
          </cell>
        </row>
        <row r="68">
          <cell r="A68" t="str">
            <v>72021</v>
          </cell>
          <cell r="B68" t="str">
            <v>00186223</v>
          </cell>
          <cell r="C68" t="str">
            <v>ОАО "ГМЗ"</v>
          </cell>
          <cell r="D68">
            <v>68</v>
          </cell>
          <cell r="E68">
            <v>68</v>
          </cell>
          <cell r="F68">
            <v>0</v>
          </cell>
          <cell r="G68">
            <v>0</v>
          </cell>
          <cell r="H68">
            <v>0</v>
          </cell>
          <cell r="I68">
            <v>0</v>
          </cell>
          <cell r="J68">
            <v>68</v>
          </cell>
        </row>
        <row r="69">
          <cell r="A69" t="str">
            <v>72021</v>
          </cell>
          <cell r="B69" t="str">
            <v>05757759</v>
          </cell>
          <cell r="C69" t="str">
            <v>ЗАВОД "КРАСНЫЙ ОКТЯБРЬ"</v>
          </cell>
          <cell r="D69">
            <v>67</v>
          </cell>
          <cell r="E69">
            <v>66</v>
          </cell>
          <cell r="F69">
            <v>67</v>
          </cell>
          <cell r="G69">
            <v>66</v>
          </cell>
          <cell r="H69">
            <v>0</v>
          </cell>
          <cell r="I69">
            <v>0</v>
          </cell>
          <cell r="J69">
            <v>0</v>
          </cell>
          <cell r="K69">
            <v>0</v>
          </cell>
          <cell r="L69">
            <v>0</v>
          </cell>
          <cell r="M69">
            <v>0</v>
          </cell>
          <cell r="N69">
            <v>0</v>
          </cell>
          <cell r="O69">
            <v>66</v>
          </cell>
        </row>
        <row r="70">
          <cell r="A70" t="str">
            <v>72021</v>
          </cell>
          <cell r="B70" t="str">
            <v>05757848</v>
          </cell>
          <cell r="C70" t="str">
            <v>АО "ВЫКСУНСКИЙ МЕТАЛЛУPГИЧЕСКИЙ ЗАВОД"</v>
          </cell>
          <cell r="D70">
            <v>66</v>
          </cell>
          <cell r="E70">
            <v>66</v>
          </cell>
          <cell r="F70">
            <v>0</v>
          </cell>
          <cell r="G70">
            <v>0</v>
          </cell>
          <cell r="H70">
            <v>0</v>
          </cell>
          <cell r="I70">
            <v>0</v>
          </cell>
          <cell r="J70">
            <v>0</v>
          </cell>
          <cell r="K70">
            <v>66</v>
          </cell>
        </row>
        <row r="71">
          <cell r="A71" t="str">
            <v>72021</v>
          </cell>
          <cell r="B71" t="str">
            <v>46063388</v>
          </cell>
          <cell r="C71" t="str">
            <v>ООО"НУР"</v>
          </cell>
          <cell r="D71">
            <v>66</v>
          </cell>
          <cell r="E71">
            <v>66</v>
          </cell>
          <cell r="F71">
            <v>0</v>
          </cell>
          <cell r="G71">
            <v>66</v>
          </cell>
        </row>
        <row r="72">
          <cell r="A72" t="str">
            <v>72021</v>
          </cell>
          <cell r="B72" t="str">
            <v>00862285</v>
          </cell>
          <cell r="C72" t="str">
            <v>АООТ "ЭЛЕКТРОДНЫЙ ЗАВОД"</v>
          </cell>
          <cell r="D72">
            <v>65</v>
          </cell>
          <cell r="E72">
            <v>20</v>
          </cell>
          <cell r="F72">
            <v>65</v>
          </cell>
          <cell r="G72">
            <v>20</v>
          </cell>
          <cell r="H72">
            <v>65</v>
          </cell>
          <cell r="I72">
            <v>0</v>
          </cell>
          <cell r="J72">
            <v>0</v>
          </cell>
          <cell r="K72">
            <v>0</v>
          </cell>
          <cell r="L72">
            <v>0</v>
          </cell>
          <cell r="M72">
            <v>0</v>
          </cell>
          <cell r="N72">
            <v>0</v>
          </cell>
          <cell r="O72">
            <v>20</v>
          </cell>
        </row>
        <row r="73">
          <cell r="A73" t="str">
            <v>72021</v>
          </cell>
          <cell r="B73" t="str">
            <v>40604363</v>
          </cell>
          <cell r="C73" t="str">
            <v>ТОО "МЕХТЕХНОЦЕНТР"</v>
          </cell>
          <cell r="D73">
            <v>65</v>
          </cell>
          <cell r="E73">
            <v>65</v>
          </cell>
        </row>
        <row r="74">
          <cell r="A74" t="str">
            <v>72021</v>
          </cell>
          <cell r="B74" t="str">
            <v>N246327</v>
          </cell>
          <cell r="C74" t="str">
            <v>АООТ"ИСПАТ КАРМЕТ"</v>
          </cell>
          <cell r="D74">
            <v>64</v>
          </cell>
          <cell r="E74">
            <v>64</v>
          </cell>
          <cell r="F74">
            <v>0</v>
          </cell>
          <cell r="G74">
            <v>64</v>
          </cell>
        </row>
        <row r="75">
          <cell r="A75" t="str">
            <v>72021</v>
          </cell>
          <cell r="B75" t="str">
            <v>29122020</v>
          </cell>
          <cell r="C75" t="str">
            <v>ТОО ФИРМА "МОСТ"</v>
          </cell>
          <cell r="D75">
            <v>62</v>
          </cell>
          <cell r="E75">
            <v>62</v>
          </cell>
          <cell r="F75">
            <v>0</v>
          </cell>
          <cell r="G75">
            <v>0</v>
          </cell>
          <cell r="H75">
            <v>0</v>
          </cell>
          <cell r="I75">
            <v>0</v>
          </cell>
          <cell r="J75">
            <v>0</v>
          </cell>
          <cell r="K75">
            <v>0</v>
          </cell>
          <cell r="L75">
            <v>0</v>
          </cell>
          <cell r="M75">
            <v>0</v>
          </cell>
          <cell r="N75">
            <v>62</v>
          </cell>
        </row>
        <row r="76">
          <cell r="A76" t="str">
            <v>72021</v>
          </cell>
          <cell r="B76" t="str">
            <v>N265255</v>
          </cell>
          <cell r="C76" t="str">
            <v>БАЛХАШСКИЙ ГОРНО-МЕТАЛЛУРГИЧЕСКИЙ КОМБИНАТ</v>
          </cell>
          <cell r="D76">
            <v>62</v>
          </cell>
          <cell r="E76">
            <v>62</v>
          </cell>
          <cell r="F76">
            <v>0</v>
          </cell>
          <cell r="G76">
            <v>62</v>
          </cell>
        </row>
        <row r="77">
          <cell r="A77" t="str">
            <v>72021</v>
          </cell>
          <cell r="B77" t="str">
            <v>41193436</v>
          </cell>
          <cell r="C77" t="str">
            <v>ООО "ДАНКО-БИЗНЕС"</v>
          </cell>
          <cell r="D77">
            <v>61</v>
          </cell>
          <cell r="E77">
            <v>61</v>
          </cell>
          <cell r="F77">
            <v>0</v>
          </cell>
          <cell r="G77">
            <v>0</v>
          </cell>
          <cell r="H77">
            <v>0</v>
          </cell>
          <cell r="I77">
            <v>0</v>
          </cell>
          <cell r="J77">
            <v>0</v>
          </cell>
          <cell r="K77">
            <v>0</v>
          </cell>
          <cell r="L77">
            <v>61</v>
          </cell>
        </row>
        <row r="78">
          <cell r="A78" t="str">
            <v>72021</v>
          </cell>
          <cell r="B78" t="str">
            <v>11665441</v>
          </cell>
          <cell r="C78" t="str">
            <v>ТОО "АМАРАНТ"</v>
          </cell>
          <cell r="D78">
            <v>19</v>
          </cell>
          <cell r="E78">
            <v>38</v>
          </cell>
          <cell r="F78">
            <v>19</v>
          </cell>
          <cell r="G78">
            <v>38</v>
          </cell>
          <cell r="H78">
            <v>0</v>
          </cell>
          <cell r="I78">
            <v>0</v>
          </cell>
          <cell r="J78">
            <v>0</v>
          </cell>
          <cell r="K78">
            <v>0</v>
          </cell>
          <cell r="L78">
            <v>19</v>
          </cell>
          <cell r="M78">
            <v>38</v>
          </cell>
        </row>
        <row r="79">
          <cell r="A79" t="str">
            <v>72021</v>
          </cell>
          <cell r="B79" t="str">
            <v>01872446</v>
          </cell>
          <cell r="C79" t="str">
            <v>АООТ "ЧЕЛЯБМЕТАЛЛОПТТОРГ" *7451017899</v>
          </cell>
          <cell r="D79">
            <v>54</v>
          </cell>
          <cell r="E79">
            <v>54</v>
          </cell>
        </row>
        <row r="80">
          <cell r="A80" t="str">
            <v>72021</v>
          </cell>
          <cell r="B80" t="str">
            <v>00186447</v>
          </cell>
          <cell r="C80" t="str">
            <v>АООТ"АШИНСКИЙ МЕТАЛЛУРГИЧЕСКИЙ ЗАВОД"</v>
          </cell>
          <cell r="D80">
            <v>43</v>
          </cell>
          <cell r="E80">
            <v>43</v>
          </cell>
          <cell r="F80">
            <v>43</v>
          </cell>
        </row>
        <row r="81">
          <cell r="A81" t="str">
            <v>72021</v>
          </cell>
          <cell r="B81" t="str">
            <v>07518941</v>
          </cell>
          <cell r="C81" t="str">
            <v>622051 РОССИЯ Г.НИЖНИЙ ТАГИЛ</v>
          </cell>
          <cell r="D81">
            <v>38</v>
          </cell>
          <cell r="E81">
            <v>38</v>
          </cell>
          <cell r="F81">
            <v>0</v>
          </cell>
          <cell r="G81">
            <v>0</v>
          </cell>
          <cell r="H81">
            <v>0</v>
          </cell>
          <cell r="I81">
            <v>0</v>
          </cell>
          <cell r="J81">
            <v>38</v>
          </cell>
        </row>
        <row r="82">
          <cell r="A82" t="str">
            <v>72021</v>
          </cell>
          <cell r="B82" t="str">
            <v>31049939</v>
          </cell>
          <cell r="C82" t="str">
            <v>АОЗТ "СЕВЕРО-ЗАПАДНАЯ ТОРГОВО- ПРОМЫШЛЕННАЯ КОМПАНИЯ"</v>
          </cell>
          <cell r="D82">
            <v>19</v>
          </cell>
          <cell r="E82">
            <v>19</v>
          </cell>
          <cell r="F82">
            <v>19</v>
          </cell>
          <cell r="G82">
            <v>19</v>
          </cell>
        </row>
        <row r="83">
          <cell r="A83" t="str">
            <v>72021</v>
          </cell>
          <cell r="B83" t="str">
            <v>22320780</v>
          </cell>
          <cell r="C83" t="str">
            <v>АО "ДОН"</v>
          </cell>
          <cell r="D83">
            <v>18</v>
          </cell>
          <cell r="E83">
            <v>17</v>
          </cell>
          <cell r="F83">
            <v>18</v>
          </cell>
          <cell r="G83">
            <v>18</v>
          </cell>
          <cell r="H83">
            <v>18</v>
          </cell>
          <cell r="I83">
            <v>18</v>
          </cell>
          <cell r="J83">
            <v>0</v>
          </cell>
          <cell r="K83">
            <v>0</v>
          </cell>
          <cell r="L83">
            <v>17</v>
          </cell>
          <cell r="M83">
            <v>0</v>
          </cell>
          <cell r="N83">
            <v>0</v>
          </cell>
          <cell r="O83">
            <v>18</v>
          </cell>
        </row>
        <row r="84">
          <cell r="A84" t="str">
            <v>72021</v>
          </cell>
          <cell r="B84" t="str">
            <v>40593062</v>
          </cell>
          <cell r="C84" t="str">
            <v>ООО "ЗАВОД МЕТАЛЛОИЗДЕЛИЙ"</v>
          </cell>
          <cell r="D84">
            <v>7</v>
          </cell>
          <cell r="E84">
            <v>7</v>
          </cell>
          <cell r="F84">
            <v>7</v>
          </cell>
          <cell r="G84">
            <v>6</v>
          </cell>
          <cell r="H84">
            <v>4</v>
          </cell>
          <cell r="I84">
            <v>7</v>
          </cell>
          <cell r="J84">
            <v>6</v>
          </cell>
          <cell r="K84">
            <v>4</v>
          </cell>
          <cell r="L84">
            <v>4</v>
          </cell>
          <cell r="M84">
            <v>0</v>
          </cell>
          <cell r="N84">
            <v>0</v>
          </cell>
          <cell r="O84">
            <v>8</v>
          </cell>
        </row>
        <row r="85">
          <cell r="A85" t="str">
            <v>72021</v>
          </cell>
          <cell r="B85" t="str">
            <v>05785342</v>
          </cell>
          <cell r="C85" t="str">
            <v>АООТ "НОВОСИБИРСКИЙ ОЛОВЯННЫЙ КОМБИНАТ"</v>
          </cell>
          <cell r="D85">
            <v>15</v>
          </cell>
          <cell r="E85">
            <v>15</v>
          </cell>
        </row>
        <row r="86">
          <cell r="A86" t="str">
            <v>72021</v>
          </cell>
          <cell r="B86" t="str">
            <v>00395530</v>
          </cell>
          <cell r="C86" t="str">
            <v>ОАО "ВОЛГОГРАДМОТОРСЕРВИС"</v>
          </cell>
          <cell r="D86">
            <v>13</v>
          </cell>
          <cell r="E86">
            <v>7</v>
          </cell>
          <cell r="F86">
            <v>7</v>
          </cell>
        </row>
        <row r="87">
          <cell r="A87" t="str">
            <v>72021</v>
          </cell>
          <cell r="B87" t="str">
            <v>10964029</v>
          </cell>
          <cell r="C87" t="str">
            <v>АО "ФК"</v>
          </cell>
          <cell r="D87">
            <v>9</v>
          </cell>
          <cell r="E87">
            <v>9</v>
          </cell>
          <cell r="F87">
            <v>9</v>
          </cell>
          <cell r="G87">
            <v>9</v>
          </cell>
          <cell r="H87">
            <v>0</v>
          </cell>
          <cell r="I87">
            <v>0</v>
          </cell>
          <cell r="J87">
            <v>0</v>
          </cell>
          <cell r="K87">
            <v>0</v>
          </cell>
          <cell r="L87">
            <v>9</v>
          </cell>
        </row>
        <row r="88">
          <cell r="A88" t="str">
            <v>72021</v>
          </cell>
          <cell r="B88" t="str">
            <v>05480358</v>
          </cell>
          <cell r="C88" t="str">
            <v>ДАООТ "ЗАПСИБГАЗПРОМ" РАО "ГАЗПРОМ"</v>
          </cell>
          <cell r="D88">
            <v>3</v>
          </cell>
          <cell r="E88">
            <v>12</v>
          </cell>
          <cell r="F88">
            <v>3</v>
          </cell>
          <cell r="G88">
            <v>12</v>
          </cell>
          <cell r="H88">
            <v>0</v>
          </cell>
          <cell r="I88">
            <v>0</v>
          </cell>
          <cell r="J88">
            <v>0</v>
          </cell>
          <cell r="K88">
            <v>12</v>
          </cell>
        </row>
        <row r="89">
          <cell r="A89" t="str">
            <v>72021</v>
          </cell>
          <cell r="B89" t="str">
            <v>05744403</v>
          </cell>
          <cell r="C89" t="str">
            <v>АО "ЭЗТМ" 144005</v>
          </cell>
          <cell r="D89">
            <v>12</v>
          </cell>
          <cell r="E89">
            <v>12</v>
          </cell>
          <cell r="F89">
            <v>0</v>
          </cell>
          <cell r="G89">
            <v>0</v>
          </cell>
          <cell r="H89">
            <v>0</v>
          </cell>
          <cell r="I89">
            <v>0</v>
          </cell>
          <cell r="J89">
            <v>0</v>
          </cell>
          <cell r="K89">
            <v>12</v>
          </cell>
        </row>
        <row r="90">
          <cell r="A90" t="str">
            <v>72021</v>
          </cell>
          <cell r="B90" t="str">
            <v>27771984</v>
          </cell>
          <cell r="C90" t="str">
            <v>ТОО"ХИММАШ-ЭЛЕКТРОД"</v>
          </cell>
          <cell r="D90">
            <v>10</v>
          </cell>
          <cell r="E90">
            <v>10</v>
          </cell>
          <cell r="F90">
            <v>0</v>
          </cell>
          <cell r="G90">
            <v>0</v>
          </cell>
          <cell r="H90">
            <v>0</v>
          </cell>
          <cell r="I90">
            <v>0</v>
          </cell>
          <cell r="J90">
            <v>0</v>
          </cell>
          <cell r="K90">
            <v>0</v>
          </cell>
          <cell r="L90">
            <v>0</v>
          </cell>
          <cell r="M90">
            <v>10</v>
          </cell>
        </row>
        <row r="91">
          <cell r="A91" t="str">
            <v>72021</v>
          </cell>
          <cell r="B91" t="str">
            <v>45569186</v>
          </cell>
          <cell r="C91" t="str">
            <v>ООО "ОМЕГА"</v>
          </cell>
          <cell r="D91">
            <v>9</v>
          </cell>
          <cell r="E91">
            <v>9</v>
          </cell>
          <cell r="F91">
            <v>0</v>
          </cell>
          <cell r="G91">
            <v>0</v>
          </cell>
          <cell r="H91">
            <v>0</v>
          </cell>
          <cell r="I91">
            <v>9</v>
          </cell>
        </row>
        <row r="92">
          <cell r="A92" t="str">
            <v>72021</v>
          </cell>
          <cell r="B92" t="str">
            <v>32023534</v>
          </cell>
          <cell r="C92" t="str">
            <v>ДХО АГИДЕЛЬСКИЙ ЭЛЕКТРОДНЫЙ ЗАВОД</v>
          </cell>
          <cell r="D92">
            <v>8</v>
          </cell>
          <cell r="E92">
            <v>8</v>
          </cell>
          <cell r="F92">
            <v>0</v>
          </cell>
          <cell r="G92">
            <v>0</v>
          </cell>
          <cell r="H92">
            <v>0</v>
          </cell>
          <cell r="I92">
            <v>0</v>
          </cell>
          <cell r="J92">
            <v>0</v>
          </cell>
          <cell r="K92">
            <v>0</v>
          </cell>
          <cell r="L92">
            <v>0</v>
          </cell>
          <cell r="M92">
            <v>8</v>
          </cell>
        </row>
        <row r="93">
          <cell r="A93" t="str">
            <v>72021</v>
          </cell>
          <cell r="B93" t="str">
            <v>01125034</v>
          </cell>
          <cell r="C93" t="str">
            <v>СУДОРЕМОНТНЫЙ ЗАВОД</v>
          </cell>
          <cell r="D93">
            <v>4</v>
          </cell>
          <cell r="E93">
            <v>4</v>
          </cell>
          <cell r="F93">
            <v>0</v>
          </cell>
          <cell r="G93">
            <v>4</v>
          </cell>
        </row>
        <row r="94">
          <cell r="A94" t="str">
            <v>72021</v>
          </cell>
          <cell r="B94" t="str">
            <v>08848824</v>
          </cell>
          <cell r="C94" t="str">
            <v>АО "АМУРСКИЙ СУДОСТРОИТЕЛЬНЫЙ ЗАВОД"</v>
          </cell>
          <cell r="D94">
            <v>2</v>
          </cell>
          <cell r="E94">
            <v>2</v>
          </cell>
          <cell r="F94">
            <v>2</v>
          </cell>
          <cell r="G94">
            <v>2</v>
          </cell>
          <cell r="H94">
            <v>0</v>
          </cell>
          <cell r="I94">
            <v>0</v>
          </cell>
          <cell r="J94">
            <v>2</v>
          </cell>
          <cell r="K94">
            <v>2</v>
          </cell>
        </row>
        <row r="95">
          <cell r="A95" t="str">
            <v>72021</v>
          </cell>
          <cell r="B95" t="str">
            <v>00196368</v>
          </cell>
          <cell r="C95" t="str">
            <v>ОАО"ПО"ГЛИНОЗЕМ"</v>
          </cell>
          <cell r="D95">
            <v>9</v>
          </cell>
          <cell r="E95">
            <v>9</v>
          </cell>
          <cell r="F95">
            <v>0</v>
          </cell>
          <cell r="G95">
            <v>0</v>
          </cell>
          <cell r="H95">
            <v>0</v>
          </cell>
          <cell r="I95">
            <v>0</v>
          </cell>
          <cell r="J95">
            <v>0</v>
          </cell>
          <cell r="K95">
            <v>0</v>
          </cell>
          <cell r="L95">
            <v>0</v>
          </cell>
          <cell r="M95">
            <v>0</v>
          </cell>
          <cell r="N95">
            <v>0</v>
          </cell>
          <cell r="O95">
            <v>9</v>
          </cell>
        </row>
        <row r="96">
          <cell r="A96" t="str">
            <v>72021</v>
          </cell>
          <cell r="B96" t="str">
            <v>00210571</v>
          </cell>
          <cell r="C96" t="str">
            <v>ОАО "УРАЛМАШ"                                                               0446</v>
          </cell>
          <cell r="D96">
            <v>484</v>
          </cell>
          <cell r="E96">
            <v>484</v>
          </cell>
          <cell r="F96">
            <v>0</v>
          </cell>
          <cell r="G96">
            <v>0</v>
          </cell>
          <cell r="H96">
            <v>0</v>
          </cell>
          <cell r="I96">
            <v>0</v>
          </cell>
          <cell r="J96">
            <v>0</v>
          </cell>
          <cell r="K96">
            <v>0</v>
          </cell>
          <cell r="L96">
            <v>0</v>
          </cell>
          <cell r="M96">
            <v>0</v>
          </cell>
          <cell r="N96">
            <v>0</v>
          </cell>
          <cell r="O96">
            <v>484</v>
          </cell>
        </row>
        <row r="97">
          <cell r="A97" t="str">
            <v>72021</v>
          </cell>
          <cell r="B97" t="str">
            <v>01055859</v>
          </cell>
          <cell r="C97" t="str">
            <v>ОАО"ЛОСИНООСТРОВСКИЙ ЭЛЕКТРОДНЫЙ ЗАВОД"</v>
          </cell>
          <cell r="D97">
            <v>60</v>
          </cell>
          <cell r="E97">
            <v>60</v>
          </cell>
          <cell r="F97">
            <v>0</v>
          </cell>
          <cell r="G97">
            <v>0</v>
          </cell>
          <cell r="H97">
            <v>0</v>
          </cell>
          <cell r="I97">
            <v>0</v>
          </cell>
          <cell r="J97">
            <v>0</v>
          </cell>
          <cell r="K97">
            <v>0</v>
          </cell>
          <cell r="L97">
            <v>0</v>
          </cell>
          <cell r="M97">
            <v>0</v>
          </cell>
          <cell r="N97">
            <v>0</v>
          </cell>
          <cell r="O97">
            <v>60</v>
          </cell>
        </row>
        <row r="98">
          <cell r="A98" t="str">
            <v>72021</v>
          </cell>
          <cell r="B98" t="str">
            <v>05808586</v>
          </cell>
          <cell r="C98" t="str">
            <v>ОАО "УРАЛЬСКИЙ АВТОМОБИЛЬНЫЙ ЗАВОД"</v>
          </cell>
          <cell r="D98">
            <v>69</v>
          </cell>
          <cell r="E98">
            <v>69</v>
          </cell>
          <cell r="F98">
            <v>0</v>
          </cell>
          <cell r="G98">
            <v>0</v>
          </cell>
          <cell r="H98">
            <v>0</v>
          </cell>
          <cell r="I98">
            <v>0</v>
          </cell>
          <cell r="J98">
            <v>0</v>
          </cell>
          <cell r="K98">
            <v>0</v>
          </cell>
          <cell r="L98">
            <v>0</v>
          </cell>
          <cell r="M98">
            <v>0</v>
          </cell>
          <cell r="N98">
            <v>0</v>
          </cell>
          <cell r="O98">
            <v>69</v>
          </cell>
        </row>
        <row r="99">
          <cell r="A99" t="str">
            <v>72021</v>
          </cell>
          <cell r="B99" t="str">
            <v>07519550</v>
          </cell>
          <cell r="C99" t="str">
            <v>ВОЛГОГРАДСКИЙ СУДОСТРОИТЕЛЬНЫЙ ЗАВОД</v>
          </cell>
          <cell r="D99">
            <v>69</v>
          </cell>
          <cell r="E99">
            <v>69</v>
          </cell>
          <cell r="F99">
            <v>0</v>
          </cell>
          <cell r="G99">
            <v>0</v>
          </cell>
          <cell r="H99">
            <v>0</v>
          </cell>
          <cell r="I99">
            <v>0</v>
          </cell>
          <cell r="J99">
            <v>0</v>
          </cell>
          <cell r="K99">
            <v>0</v>
          </cell>
          <cell r="L99">
            <v>0</v>
          </cell>
          <cell r="M99">
            <v>0</v>
          </cell>
          <cell r="N99">
            <v>0</v>
          </cell>
          <cell r="O99">
            <v>69</v>
          </cell>
        </row>
        <row r="100">
          <cell r="A100" t="str">
            <v>72021</v>
          </cell>
          <cell r="B100" t="str">
            <v>44327593</v>
          </cell>
          <cell r="C100" t="str">
            <v>"СЕВЕРО-ЗАПАДНАЯ ЛАБОРАТОРИЯ" ЗАО</v>
          </cell>
          <cell r="D100">
            <v>0</v>
          </cell>
          <cell r="E100">
            <v>0</v>
          </cell>
          <cell r="F100">
            <v>0</v>
          </cell>
          <cell r="G100">
            <v>0</v>
          </cell>
          <cell r="H100">
            <v>0</v>
          </cell>
          <cell r="I100">
            <v>0</v>
          </cell>
          <cell r="J100">
            <v>0</v>
          </cell>
          <cell r="K100">
            <v>0</v>
          </cell>
          <cell r="L100">
            <v>0</v>
          </cell>
        </row>
        <row r="101">
          <cell r="A101" t="str">
            <v>72021</v>
          </cell>
          <cell r="B101" t="str">
            <v>45809957</v>
          </cell>
          <cell r="C101" t="str">
            <v>ООО "ПОСАД"</v>
          </cell>
          <cell r="D101">
            <v>203</v>
          </cell>
          <cell r="E101">
            <v>203</v>
          </cell>
          <cell r="F101">
            <v>0</v>
          </cell>
          <cell r="G101">
            <v>0</v>
          </cell>
          <cell r="H101">
            <v>0</v>
          </cell>
          <cell r="I101">
            <v>0</v>
          </cell>
          <cell r="J101">
            <v>0</v>
          </cell>
          <cell r="K101">
            <v>0</v>
          </cell>
          <cell r="L101">
            <v>0</v>
          </cell>
          <cell r="M101">
            <v>0</v>
          </cell>
          <cell r="N101">
            <v>0</v>
          </cell>
          <cell r="O101">
            <v>203</v>
          </cell>
        </row>
        <row r="102">
          <cell r="A102" t="str">
            <v>72021</v>
          </cell>
          <cell r="B102" t="str">
            <v>46357339</v>
          </cell>
          <cell r="C102" t="str">
            <v>ООО"МЕТАЛПРОМ"</v>
          </cell>
          <cell r="D102">
            <v>69</v>
          </cell>
          <cell r="E102">
            <v>69</v>
          </cell>
          <cell r="F102">
            <v>0</v>
          </cell>
          <cell r="G102">
            <v>0</v>
          </cell>
          <cell r="H102">
            <v>0</v>
          </cell>
          <cell r="I102">
            <v>0</v>
          </cell>
          <cell r="J102">
            <v>0</v>
          </cell>
          <cell r="K102">
            <v>0</v>
          </cell>
          <cell r="L102">
            <v>0</v>
          </cell>
          <cell r="M102">
            <v>0</v>
          </cell>
          <cell r="N102">
            <v>0</v>
          </cell>
          <cell r="O102">
            <v>69</v>
          </cell>
        </row>
        <row r="103">
          <cell r="A103" t="str">
            <v>72021</v>
          </cell>
          <cell r="B103" t="str">
            <v>46523157</v>
          </cell>
          <cell r="C103" t="str">
            <v>ЗАО "МЕТСПЛАВ"</v>
          </cell>
          <cell r="D103">
            <v>824</v>
          </cell>
          <cell r="E103">
            <v>824</v>
          </cell>
          <cell r="F103">
            <v>0</v>
          </cell>
          <cell r="G103">
            <v>0</v>
          </cell>
          <cell r="H103">
            <v>0</v>
          </cell>
          <cell r="I103">
            <v>0</v>
          </cell>
          <cell r="J103">
            <v>0</v>
          </cell>
          <cell r="K103">
            <v>0</v>
          </cell>
          <cell r="L103">
            <v>0</v>
          </cell>
          <cell r="M103">
            <v>0</v>
          </cell>
          <cell r="N103">
            <v>0</v>
          </cell>
          <cell r="O103">
            <v>824</v>
          </cell>
        </row>
        <row r="104">
          <cell r="A104" t="str">
            <v>72021 Всего</v>
          </cell>
          <cell r="B104">
            <v>4449</v>
          </cell>
          <cell r="C104">
            <v>4443</v>
          </cell>
          <cell r="D104">
            <v>4449</v>
          </cell>
          <cell r="E104">
            <v>4443</v>
          </cell>
          <cell r="F104">
            <v>2286</v>
          </cell>
          <cell r="G104">
            <v>3371</v>
          </cell>
          <cell r="H104">
            <v>8567</v>
          </cell>
          <cell r="I104">
            <v>11379</v>
          </cell>
          <cell r="J104">
            <v>13068</v>
          </cell>
          <cell r="K104">
            <v>15255</v>
          </cell>
          <cell r="L104">
            <v>23113</v>
          </cell>
          <cell r="M104">
            <v>20693</v>
          </cell>
          <cell r="N104">
            <v>11318</v>
          </cell>
        </row>
        <row r="105">
          <cell r="A105" t="str">
            <v>72022</v>
          </cell>
          <cell r="B105" t="str">
            <v>00186465</v>
          </cell>
          <cell r="C105" t="str">
            <v>ОАО "МЕЧЕЛ"</v>
          </cell>
          <cell r="D105">
            <v>250</v>
          </cell>
          <cell r="E105">
            <v>250</v>
          </cell>
          <cell r="F105">
            <v>1461</v>
          </cell>
          <cell r="G105">
            <v>621</v>
          </cell>
          <cell r="H105">
            <v>1461</v>
          </cell>
          <cell r="I105">
            <v>1116</v>
          </cell>
          <cell r="J105">
            <v>2677</v>
          </cell>
          <cell r="K105">
            <v>1793</v>
          </cell>
          <cell r="L105">
            <v>1227</v>
          </cell>
          <cell r="M105">
            <v>1227</v>
          </cell>
          <cell r="N105">
            <v>0</v>
          </cell>
          <cell r="O105">
            <v>2677</v>
          </cell>
        </row>
        <row r="106">
          <cell r="A106" t="str">
            <v>72022</v>
          </cell>
          <cell r="B106" t="str">
            <v>05757665</v>
          </cell>
          <cell r="C106" t="str">
            <v>АО "НОВОЛИПЕЦКИЙ МЕТКОМБИНАТ"</v>
          </cell>
          <cell r="D106">
            <v>1420</v>
          </cell>
          <cell r="E106">
            <v>825</v>
          </cell>
          <cell r="F106">
            <v>825</v>
          </cell>
          <cell r="G106">
            <v>486</v>
          </cell>
          <cell r="H106">
            <v>816</v>
          </cell>
          <cell r="I106">
            <v>486</v>
          </cell>
          <cell r="J106">
            <v>548</v>
          </cell>
          <cell r="K106">
            <v>280</v>
          </cell>
          <cell r="L106">
            <v>337</v>
          </cell>
        </row>
        <row r="107">
          <cell r="A107" t="str">
            <v>72022</v>
          </cell>
          <cell r="B107" t="str">
            <v>00187895</v>
          </cell>
          <cell r="C107" t="str">
            <v>АКЦИОНЕРНОЕ ОБЩЕСТВО ОТКРЫТОГО ТИПА ОСКОЛЬСКИЙ ЭЛЕКТОРМЕТАЛЛУРГИЧЕСКИЙ КОМБИНАТ</v>
          </cell>
          <cell r="D107">
            <v>205</v>
          </cell>
          <cell r="E107">
            <v>1098</v>
          </cell>
          <cell r="F107">
            <v>1173</v>
          </cell>
          <cell r="G107">
            <v>1379</v>
          </cell>
          <cell r="H107">
            <v>1098</v>
          </cell>
          <cell r="I107">
            <v>1173</v>
          </cell>
          <cell r="J107">
            <v>1379</v>
          </cell>
          <cell r="K107">
            <v>138</v>
          </cell>
          <cell r="L107">
            <v>134</v>
          </cell>
          <cell r="M107">
            <v>266</v>
          </cell>
        </row>
        <row r="108">
          <cell r="A108" t="str">
            <v>72022</v>
          </cell>
          <cell r="B108" t="str">
            <v>00186246</v>
          </cell>
          <cell r="C108" t="str">
            <v>АООТ "НОСТА"</v>
          </cell>
          <cell r="D108">
            <v>1300</v>
          </cell>
          <cell r="E108">
            <v>1320</v>
          </cell>
          <cell r="F108">
            <v>1300</v>
          </cell>
          <cell r="G108">
            <v>1320</v>
          </cell>
          <cell r="H108">
            <v>0</v>
          </cell>
          <cell r="I108">
            <v>0</v>
          </cell>
          <cell r="J108">
            <v>0</v>
          </cell>
          <cell r="K108">
            <v>1300</v>
          </cell>
          <cell r="L108">
            <v>1320</v>
          </cell>
        </row>
        <row r="109">
          <cell r="A109" t="str">
            <v>72022</v>
          </cell>
          <cell r="B109" t="str">
            <v>22227052</v>
          </cell>
          <cell r="C109" t="str">
            <v>АОЗТ "ВЛАДИ-БЕЛ"</v>
          </cell>
          <cell r="D109">
            <v>403</v>
          </cell>
          <cell r="E109">
            <v>268</v>
          </cell>
          <cell r="F109">
            <v>339</v>
          </cell>
          <cell r="G109">
            <v>335</v>
          </cell>
          <cell r="H109">
            <v>403</v>
          </cell>
          <cell r="I109">
            <v>268</v>
          </cell>
          <cell r="J109">
            <v>134</v>
          </cell>
          <cell r="K109">
            <v>339</v>
          </cell>
          <cell r="L109">
            <v>335</v>
          </cell>
          <cell r="M109">
            <v>339</v>
          </cell>
          <cell r="N109">
            <v>272</v>
          </cell>
          <cell r="O109">
            <v>134</v>
          </cell>
        </row>
        <row r="110">
          <cell r="A110" t="str">
            <v>72022</v>
          </cell>
          <cell r="B110" t="str">
            <v>00186602</v>
          </cell>
          <cell r="C110" t="str">
            <v>ОАО"ТАГАНРОГСКИЙ МЕТАЛЛУРГИЧЕСКИЙ ЗАВОД"</v>
          </cell>
          <cell r="D110">
            <v>69</v>
          </cell>
          <cell r="E110">
            <v>131</v>
          </cell>
          <cell r="F110">
            <v>131</v>
          </cell>
          <cell r="G110">
            <v>204</v>
          </cell>
          <cell r="H110">
            <v>207</v>
          </cell>
          <cell r="I110">
            <v>334</v>
          </cell>
          <cell r="J110">
            <v>275</v>
          </cell>
          <cell r="K110">
            <v>550</v>
          </cell>
        </row>
        <row r="111">
          <cell r="A111" t="str">
            <v>72022</v>
          </cell>
          <cell r="B111" t="str">
            <v>00232934</v>
          </cell>
          <cell r="C111" t="str">
            <v>АО "АВТОВАЗ"</v>
          </cell>
          <cell r="D111">
            <v>70</v>
          </cell>
          <cell r="E111">
            <v>237</v>
          </cell>
          <cell r="F111">
            <v>70</v>
          </cell>
          <cell r="G111">
            <v>237</v>
          </cell>
          <cell r="H111">
            <v>120</v>
          </cell>
          <cell r="I111">
            <v>91</v>
          </cell>
          <cell r="J111">
            <v>212</v>
          </cell>
          <cell r="K111">
            <v>46</v>
          </cell>
          <cell r="L111">
            <v>91</v>
          </cell>
          <cell r="M111">
            <v>52</v>
          </cell>
          <cell r="N111">
            <v>261</v>
          </cell>
          <cell r="O111">
            <v>118</v>
          </cell>
        </row>
        <row r="112">
          <cell r="A112" t="str">
            <v>72022</v>
          </cell>
          <cell r="B112" t="str">
            <v>00186217</v>
          </cell>
          <cell r="C112" t="str">
            <v>АО "СЕВЕРСТАЛЬ",Г.ЧЕРЕПОВЕЦ</v>
          </cell>
          <cell r="D112">
            <v>968</v>
          </cell>
          <cell r="E112">
            <v>69</v>
          </cell>
          <cell r="F112">
            <v>968</v>
          </cell>
          <cell r="G112">
            <v>69</v>
          </cell>
          <cell r="H112">
            <v>0</v>
          </cell>
          <cell r="I112">
            <v>968</v>
          </cell>
          <cell r="J112">
            <v>0</v>
          </cell>
          <cell r="K112">
            <v>0</v>
          </cell>
          <cell r="L112">
            <v>0</v>
          </cell>
          <cell r="M112">
            <v>69</v>
          </cell>
        </row>
        <row r="113">
          <cell r="A113" t="str">
            <v>72022</v>
          </cell>
          <cell r="B113" t="str">
            <v>00186341</v>
          </cell>
          <cell r="C113" t="str">
            <v>АКЦИОНЕРНОЕ ОБЩЕСТВО "ЧУСОВСКОЙ МЕТАЛЛУРГИЧЕСКИЙ ЗАВОД"</v>
          </cell>
          <cell r="D113">
            <v>139</v>
          </cell>
          <cell r="E113">
            <v>243</v>
          </cell>
          <cell r="F113">
            <v>64</v>
          </cell>
          <cell r="G113">
            <v>203</v>
          </cell>
          <cell r="H113">
            <v>42</v>
          </cell>
          <cell r="I113">
            <v>69</v>
          </cell>
          <cell r="J113">
            <v>42</v>
          </cell>
          <cell r="K113">
            <v>69</v>
          </cell>
          <cell r="L113">
            <v>205</v>
          </cell>
        </row>
        <row r="114">
          <cell r="A114" t="str">
            <v>72022</v>
          </cell>
          <cell r="B114" t="str">
            <v>05799321</v>
          </cell>
          <cell r="C114" t="str">
            <v>АО "БЕЛЭНЕРГОМАШ"</v>
          </cell>
          <cell r="D114">
            <v>346</v>
          </cell>
          <cell r="E114">
            <v>199</v>
          </cell>
          <cell r="F114">
            <v>199</v>
          </cell>
          <cell r="G114">
            <v>69</v>
          </cell>
          <cell r="H114">
            <v>70</v>
          </cell>
          <cell r="I114">
            <v>346</v>
          </cell>
          <cell r="J114">
            <v>346</v>
          </cell>
          <cell r="K114">
            <v>199</v>
          </cell>
          <cell r="L114">
            <v>199</v>
          </cell>
          <cell r="M114">
            <v>69</v>
          </cell>
          <cell r="N114">
            <v>70</v>
          </cell>
          <cell r="O114">
            <v>346</v>
          </cell>
        </row>
        <row r="115">
          <cell r="A115" t="str">
            <v>72022</v>
          </cell>
          <cell r="B115" t="str">
            <v>05744892</v>
          </cell>
          <cell r="C115" t="str">
            <v>АО "ГАЗ"</v>
          </cell>
          <cell r="D115">
            <v>137</v>
          </cell>
          <cell r="E115">
            <v>69</v>
          </cell>
          <cell r="F115">
            <v>61</v>
          </cell>
          <cell r="G115">
            <v>137</v>
          </cell>
          <cell r="H115">
            <v>69</v>
          </cell>
          <cell r="I115">
            <v>61</v>
          </cell>
          <cell r="J115">
            <v>530</v>
          </cell>
          <cell r="K115">
            <v>61</v>
          </cell>
          <cell r="L115">
            <v>530</v>
          </cell>
          <cell r="M115">
            <v>0</v>
          </cell>
          <cell r="N115">
            <v>69</v>
          </cell>
        </row>
        <row r="116">
          <cell r="A116" t="str">
            <v>72022</v>
          </cell>
          <cell r="B116" t="str">
            <v>02921052</v>
          </cell>
          <cell r="C116" t="str">
            <v>АОЗТ "ВИМКОМ"</v>
          </cell>
          <cell r="D116">
            <v>550</v>
          </cell>
          <cell r="E116">
            <v>550</v>
          </cell>
          <cell r="F116">
            <v>140</v>
          </cell>
          <cell r="G116">
            <v>138</v>
          </cell>
        </row>
        <row r="117">
          <cell r="A117" t="str">
            <v>72022</v>
          </cell>
          <cell r="B117" t="str">
            <v>05015331</v>
          </cell>
          <cell r="C117" t="str">
            <v>ОАО "ПОДОЛЬСКИЙ МАШЗАВОД"</v>
          </cell>
          <cell r="D117">
            <v>268</v>
          </cell>
          <cell r="E117">
            <v>135</v>
          </cell>
          <cell r="F117">
            <v>278</v>
          </cell>
          <cell r="G117">
            <v>69</v>
          </cell>
          <cell r="H117">
            <v>138</v>
          </cell>
          <cell r="I117">
            <v>268</v>
          </cell>
          <cell r="J117">
            <v>135</v>
          </cell>
          <cell r="K117">
            <v>278</v>
          </cell>
          <cell r="L117">
            <v>69</v>
          </cell>
          <cell r="M117">
            <v>278</v>
          </cell>
          <cell r="N117">
            <v>69</v>
          </cell>
          <cell r="O117">
            <v>138</v>
          </cell>
        </row>
        <row r="118">
          <cell r="A118" t="str">
            <v>72022</v>
          </cell>
          <cell r="B118" t="str">
            <v>31548223</v>
          </cell>
          <cell r="C118" t="str">
            <v>АОЗТ "КАМАСТАЛЬ"</v>
          </cell>
          <cell r="D118">
            <v>58</v>
          </cell>
          <cell r="E118">
            <v>138</v>
          </cell>
          <cell r="F118">
            <v>139</v>
          </cell>
          <cell r="G118">
            <v>271</v>
          </cell>
          <cell r="H118">
            <v>271</v>
          </cell>
          <cell r="I118">
            <v>68</v>
          </cell>
          <cell r="J118">
            <v>65</v>
          </cell>
          <cell r="K118">
            <v>65</v>
          </cell>
          <cell r="L118">
            <v>68</v>
          </cell>
        </row>
        <row r="119">
          <cell r="A119" t="str">
            <v>72022</v>
          </cell>
          <cell r="B119" t="str">
            <v>17407697</v>
          </cell>
          <cell r="C119" t="str">
            <v>АО"ИЖСТАЛЬ"</v>
          </cell>
          <cell r="D119">
            <v>177</v>
          </cell>
          <cell r="E119">
            <v>177</v>
          </cell>
          <cell r="F119">
            <v>130</v>
          </cell>
          <cell r="G119">
            <v>130</v>
          </cell>
          <cell r="H119">
            <v>69</v>
          </cell>
          <cell r="I119">
            <v>130</v>
          </cell>
          <cell r="J119">
            <v>130</v>
          </cell>
          <cell r="K119">
            <v>130</v>
          </cell>
          <cell r="L119">
            <v>130</v>
          </cell>
          <cell r="M119">
            <v>0</v>
          </cell>
          <cell r="N119">
            <v>69</v>
          </cell>
        </row>
        <row r="120">
          <cell r="A120" t="str">
            <v>72022</v>
          </cell>
          <cell r="B120" t="str">
            <v>10836194</v>
          </cell>
          <cell r="C120" t="str">
            <v>АО "КИРОВСКИЙ ЗАВОД"</v>
          </cell>
          <cell r="D120">
            <v>67</v>
          </cell>
          <cell r="E120">
            <v>68</v>
          </cell>
          <cell r="F120">
            <v>138</v>
          </cell>
          <cell r="G120">
            <v>66</v>
          </cell>
          <cell r="H120">
            <v>69</v>
          </cell>
          <cell r="I120">
            <v>138</v>
          </cell>
          <cell r="J120">
            <v>66</v>
          </cell>
          <cell r="K120">
            <v>69</v>
          </cell>
          <cell r="L120">
            <v>65</v>
          </cell>
          <cell r="M120">
            <v>93</v>
          </cell>
          <cell r="N120">
            <v>69</v>
          </cell>
          <cell r="O120">
            <v>65</v>
          </cell>
        </row>
        <row r="121">
          <cell r="A121" t="str">
            <v>72022</v>
          </cell>
          <cell r="B121" t="str">
            <v>12462473</v>
          </cell>
          <cell r="C121" t="str">
            <v>ОАО"ВАНАДИЙ-ТУЛАЧЕРМЕТ" 300017 Г.ТУЛА НОВОТУЛЬСКАЯ 1</v>
          </cell>
          <cell r="D121">
            <v>345</v>
          </cell>
          <cell r="E121">
            <v>345</v>
          </cell>
          <cell r="F121">
            <v>0</v>
          </cell>
          <cell r="G121">
            <v>0</v>
          </cell>
          <cell r="H121">
            <v>0</v>
          </cell>
          <cell r="I121">
            <v>0</v>
          </cell>
          <cell r="J121">
            <v>0</v>
          </cell>
          <cell r="K121">
            <v>0</v>
          </cell>
          <cell r="L121">
            <v>345</v>
          </cell>
        </row>
        <row r="122">
          <cell r="A122" t="str">
            <v>72022</v>
          </cell>
          <cell r="B122" t="str">
            <v>00211033</v>
          </cell>
          <cell r="C122" t="str">
            <v xml:space="preserve"> ОАО"СОМЗ" 309530 Г.СТАРЫЙ ОСКОЛ,</v>
          </cell>
          <cell r="D122">
            <v>69</v>
          </cell>
          <cell r="E122">
            <v>203</v>
          </cell>
          <cell r="F122">
            <v>69</v>
          </cell>
          <cell r="G122">
            <v>69</v>
          </cell>
          <cell r="H122">
            <v>69</v>
          </cell>
          <cell r="I122">
            <v>69</v>
          </cell>
          <cell r="J122">
            <v>203</v>
          </cell>
          <cell r="K122">
            <v>0</v>
          </cell>
          <cell r="L122">
            <v>0</v>
          </cell>
          <cell r="M122">
            <v>0</v>
          </cell>
          <cell r="N122">
            <v>69</v>
          </cell>
        </row>
        <row r="123">
          <cell r="A123" t="str">
            <v>72022</v>
          </cell>
          <cell r="B123" t="str">
            <v>АО ДОНСКОЙ ГОК</v>
          </cell>
          <cell r="C123" t="str">
            <v>АО ДОНСКОЙ ГОК</v>
          </cell>
          <cell r="D123">
            <v>60</v>
          </cell>
          <cell r="E123">
            <v>277</v>
          </cell>
          <cell r="F123">
            <v>60</v>
          </cell>
          <cell r="G123">
            <v>0</v>
          </cell>
          <cell r="H123">
            <v>0</v>
          </cell>
          <cell r="I123">
            <v>277</v>
          </cell>
          <cell r="J123">
            <v>0</v>
          </cell>
          <cell r="K123">
            <v>0</v>
          </cell>
          <cell r="L123">
            <v>0</v>
          </cell>
          <cell r="M123">
            <v>0</v>
          </cell>
          <cell r="N123">
            <v>60</v>
          </cell>
        </row>
        <row r="124">
          <cell r="A124" t="str">
            <v>72022</v>
          </cell>
          <cell r="B124" t="str">
            <v>00186424</v>
          </cell>
          <cell r="C124" t="str">
            <v>АО МАГНИТОГОРСКИЙ МЕТАЛЛУРГИЧЕСКИЙ КОМБИНАТ</v>
          </cell>
          <cell r="D124">
            <v>314</v>
          </cell>
        </row>
        <row r="125">
          <cell r="A125" t="str">
            <v>72022</v>
          </cell>
          <cell r="B125" t="str">
            <v>00288389</v>
          </cell>
          <cell r="C125" t="str">
            <v>АО "ДУМИНИЧСКИЙ ЗАВОД"</v>
          </cell>
          <cell r="D125">
            <v>70</v>
          </cell>
          <cell r="E125">
            <v>65</v>
          </cell>
          <cell r="F125">
            <v>70</v>
          </cell>
          <cell r="G125">
            <v>65</v>
          </cell>
          <cell r="H125">
            <v>65</v>
          </cell>
          <cell r="I125">
            <v>69</v>
          </cell>
          <cell r="J125">
            <v>0</v>
          </cell>
          <cell r="K125">
            <v>65</v>
          </cell>
          <cell r="L125">
            <v>0</v>
          </cell>
          <cell r="M125">
            <v>69</v>
          </cell>
        </row>
        <row r="126">
          <cell r="A126" t="str">
            <v>72022</v>
          </cell>
          <cell r="B126" t="str">
            <v>00186507</v>
          </cell>
          <cell r="C126" t="str">
            <v>ОАО "ЧЭМК"</v>
          </cell>
          <cell r="D126">
            <v>208</v>
          </cell>
          <cell r="E126">
            <v>208</v>
          </cell>
          <cell r="F126">
            <v>0</v>
          </cell>
          <cell r="G126">
            <v>0</v>
          </cell>
          <cell r="H126">
            <v>0</v>
          </cell>
          <cell r="I126">
            <v>0</v>
          </cell>
          <cell r="J126">
            <v>0</v>
          </cell>
          <cell r="K126">
            <v>0</v>
          </cell>
          <cell r="L126">
            <v>0</v>
          </cell>
          <cell r="M126">
            <v>0</v>
          </cell>
          <cell r="N126">
            <v>208</v>
          </cell>
        </row>
        <row r="127">
          <cell r="A127" t="str">
            <v>72022</v>
          </cell>
          <cell r="B127" t="str">
            <v>34141516</v>
          </cell>
          <cell r="C127" t="str">
            <v>ТОО "НАША МАРКА"</v>
          </cell>
          <cell r="D127">
            <v>204</v>
          </cell>
          <cell r="E127">
            <v>204</v>
          </cell>
          <cell r="F127">
            <v>0</v>
          </cell>
          <cell r="G127">
            <v>0</v>
          </cell>
          <cell r="H127">
            <v>0</v>
          </cell>
          <cell r="I127">
            <v>0</v>
          </cell>
          <cell r="J127">
            <v>0</v>
          </cell>
          <cell r="K127">
            <v>0</v>
          </cell>
          <cell r="L127">
            <v>0</v>
          </cell>
          <cell r="M127">
            <v>0</v>
          </cell>
          <cell r="N127">
            <v>204</v>
          </cell>
        </row>
        <row r="128">
          <cell r="A128" t="str">
            <v>72022</v>
          </cell>
          <cell r="B128" t="str">
            <v>00186631</v>
          </cell>
          <cell r="C128" t="str">
            <v>ОАО "СИНАРСКИЙ ТРУБНЫЙ ЗАВОД"</v>
          </cell>
          <cell r="D128">
            <v>69</v>
          </cell>
          <cell r="E128">
            <v>69</v>
          </cell>
          <cell r="F128">
            <v>134</v>
          </cell>
          <cell r="G128">
            <v>134</v>
          </cell>
        </row>
        <row r="129">
          <cell r="A129" t="str">
            <v>72022</v>
          </cell>
          <cell r="B129" t="str">
            <v>24073015</v>
          </cell>
          <cell r="C129" t="str">
            <v>АОЗТ "УРАЛАПИС"                         Г.Е.УШАКОВ</v>
          </cell>
          <cell r="D129">
            <v>133</v>
          </cell>
          <cell r="E129">
            <v>65</v>
          </cell>
          <cell r="F129">
            <v>65</v>
          </cell>
          <cell r="G129">
            <v>0</v>
          </cell>
          <cell r="H129">
            <v>0</v>
          </cell>
          <cell r="I129">
            <v>0</v>
          </cell>
          <cell r="J129">
            <v>0</v>
          </cell>
          <cell r="K129">
            <v>65</v>
          </cell>
        </row>
        <row r="130">
          <cell r="A130" t="str">
            <v>72022</v>
          </cell>
          <cell r="B130" t="str">
            <v>45627073</v>
          </cell>
          <cell r="C130" t="str">
            <v>ООО"ФЕРРОСИСТЕМЫ"</v>
          </cell>
          <cell r="D130">
            <v>49</v>
          </cell>
          <cell r="E130">
            <v>49</v>
          </cell>
          <cell r="F130">
            <v>60</v>
          </cell>
          <cell r="G130">
            <v>49</v>
          </cell>
          <cell r="H130">
            <v>49</v>
          </cell>
          <cell r="I130">
            <v>60</v>
          </cell>
          <cell r="J130">
            <v>49</v>
          </cell>
          <cell r="K130">
            <v>0</v>
          </cell>
          <cell r="L130">
            <v>0</v>
          </cell>
          <cell r="M130">
            <v>0</v>
          </cell>
          <cell r="N130">
            <v>60</v>
          </cell>
        </row>
        <row r="131">
          <cell r="A131" t="str">
            <v>72022</v>
          </cell>
          <cell r="B131" t="str">
            <v>42484489</v>
          </cell>
          <cell r="C131" t="str">
            <v>ООО"УРАЛ-СОЮЗ"</v>
          </cell>
          <cell r="D131">
            <v>123</v>
          </cell>
          <cell r="E131">
            <v>26</v>
          </cell>
          <cell r="F131">
            <v>123</v>
          </cell>
          <cell r="G131">
            <v>26</v>
          </cell>
        </row>
        <row r="132">
          <cell r="A132" t="str">
            <v>72022</v>
          </cell>
          <cell r="B132" t="str">
            <v>05757765</v>
          </cell>
          <cell r="C132" t="str">
            <v>АО ЗАВОД "СЕРП И МОЛОТ"</v>
          </cell>
          <cell r="D132">
            <v>9</v>
          </cell>
          <cell r="E132">
            <v>69</v>
          </cell>
          <cell r="F132">
            <v>65</v>
          </cell>
          <cell r="G132">
            <v>9</v>
          </cell>
          <cell r="H132">
            <v>69</v>
          </cell>
          <cell r="I132">
            <v>65</v>
          </cell>
          <cell r="J132">
            <v>9</v>
          </cell>
          <cell r="K132">
            <v>0</v>
          </cell>
          <cell r="L132">
            <v>0</v>
          </cell>
          <cell r="M132">
            <v>69</v>
          </cell>
          <cell r="N132">
            <v>65</v>
          </cell>
        </row>
        <row r="133">
          <cell r="A133" t="str">
            <v>72022</v>
          </cell>
          <cell r="B133" t="str">
            <v>00186329</v>
          </cell>
          <cell r="C133" t="str">
            <v>АООТ "ОМУТНИНСКИЙ МЕТАЛЛУРГИЧЕСКИЙ ЗАВОД"</v>
          </cell>
          <cell r="D133">
            <v>139</v>
          </cell>
          <cell r="E133">
            <v>139</v>
          </cell>
          <cell r="F133">
            <v>0</v>
          </cell>
          <cell r="G133">
            <v>0</v>
          </cell>
          <cell r="H133">
            <v>139</v>
          </cell>
        </row>
        <row r="134">
          <cell r="A134" t="str">
            <v>72022</v>
          </cell>
          <cell r="B134" t="str">
            <v>01410533</v>
          </cell>
          <cell r="C134" t="str">
            <v>АООТ МУПК "МОНТАЖРЕСУРСЫ"</v>
          </cell>
          <cell r="D134">
            <v>138</v>
          </cell>
        </row>
        <row r="135">
          <cell r="A135" t="str">
            <v>72022</v>
          </cell>
          <cell r="B135" t="str">
            <v>05764432</v>
          </cell>
          <cell r="C135" t="str">
            <v>ОАО ТКЗ "КРАСНЫЙ КОТЕЛЬЩИК"</v>
          </cell>
          <cell r="D135">
            <v>138</v>
          </cell>
          <cell r="E135">
            <v>138</v>
          </cell>
          <cell r="F135">
            <v>0</v>
          </cell>
          <cell r="G135">
            <v>0</v>
          </cell>
          <cell r="H135">
            <v>0</v>
          </cell>
          <cell r="I135">
            <v>0</v>
          </cell>
          <cell r="J135">
            <v>0</v>
          </cell>
          <cell r="K135">
            <v>138</v>
          </cell>
        </row>
        <row r="136">
          <cell r="A136" t="str">
            <v>72022</v>
          </cell>
          <cell r="B136" t="str">
            <v>27154441</v>
          </cell>
          <cell r="C136" t="str">
            <v>"СПЕКТР-2"ДОЧЕРНЕЕ ПРЕДПРИЯТИЕ АО ЗАКРЫТОГО ТИПА</v>
          </cell>
          <cell r="D136">
            <v>27</v>
          </cell>
          <cell r="E136">
            <v>27</v>
          </cell>
          <cell r="F136">
            <v>38</v>
          </cell>
          <cell r="G136">
            <v>9</v>
          </cell>
          <cell r="H136">
            <v>36</v>
          </cell>
          <cell r="I136">
            <v>9</v>
          </cell>
          <cell r="J136">
            <v>8</v>
          </cell>
          <cell r="K136">
            <v>19</v>
          </cell>
          <cell r="L136">
            <v>19</v>
          </cell>
          <cell r="M136">
            <v>0</v>
          </cell>
          <cell r="N136">
            <v>0</v>
          </cell>
          <cell r="O136">
            <v>28</v>
          </cell>
        </row>
        <row r="137">
          <cell r="A137" t="str">
            <v>72022</v>
          </cell>
          <cell r="B137" t="str">
            <v>00231515</v>
          </cell>
          <cell r="C137" t="str">
            <v>АО "КАМАЗ"КАМАЗМЕТАЛЛОСНАБ"</v>
          </cell>
          <cell r="D137">
            <v>134</v>
          </cell>
          <cell r="E137">
            <v>134</v>
          </cell>
          <cell r="F137">
            <v>0</v>
          </cell>
          <cell r="G137">
            <v>0</v>
          </cell>
          <cell r="H137">
            <v>0</v>
          </cell>
          <cell r="I137">
            <v>0</v>
          </cell>
          <cell r="J137">
            <v>134</v>
          </cell>
        </row>
        <row r="138">
          <cell r="A138" t="str">
            <v>72022</v>
          </cell>
          <cell r="B138" t="str">
            <v>36421774</v>
          </cell>
          <cell r="C138" t="str">
            <v>ТОО "УРАЛКОМ ЛТД"                                                           0216</v>
          </cell>
          <cell r="D138">
            <v>133</v>
          </cell>
          <cell r="E138">
            <v>133</v>
          </cell>
          <cell r="F138">
            <v>0</v>
          </cell>
          <cell r="G138">
            <v>0</v>
          </cell>
          <cell r="H138">
            <v>0</v>
          </cell>
          <cell r="I138">
            <v>0</v>
          </cell>
          <cell r="J138">
            <v>0</v>
          </cell>
          <cell r="K138">
            <v>0</v>
          </cell>
          <cell r="L138">
            <v>0</v>
          </cell>
          <cell r="M138">
            <v>0</v>
          </cell>
          <cell r="N138">
            <v>133</v>
          </cell>
        </row>
        <row r="139">
          <cell r="A139" t="str">
            <v>72022</v>
          </cell>
          <cell r="B139" t="str">
            <v>05785922</v>
          </cell>
          <cell r="C139" t="str">
            <v>ОАО"РОСТСЕЛЬМАШ"</v>
          </cell>
          <cell r="D139">
            <v>94</v>
          </cell>
          <cell r="E139">
            <v>94</v>
          </cell>
          <cell r="F139">
            <v>0</v>
          </cell>
          <cell r="G139">
            <v>0</v>
          </cell>
          <cell r="H139">
            <v>0</v>
          </cell>
          <cell r="I139">
            <v>0</v>
          </cell>
          <cell r="J139">
            <v>0</v>
          </cell>
          <cell r="K139">
            <v>94</v>
          </cell>
        </row>
        <row r="140">
          <cell r="A140" t="str">
            <v>72022</v>
          </cell>
          <cell r="B140" t="str">
            <v>00186447</v>
          </cell>
          <cell r="C140" t="str">
            <v>АООТ"АШИНСКИЙ МЕТАЛЛУРГИЧЕСКИЙ ЗАВОД"</v>
          </cell>
          <cell r="D140">
            <v>69</v>
          </cell>
          <cell r="E140">
            <v>69</v>
          </cell>
          <cell r="F140">
            <v>0</v>
          </cell>
          <cell r="G140">
            <v>0</v>
          </cell>
          <cell r="H140">
            <v>69</v>
          </cell>
        </row>
        <row r="141">
          <cell r="A141" t="str">
            <v>72022</v>
          </cell>
          <cell r="B141" t="str">
            <v>00195481</v>
          </cell>
          <cell r="C141" t="str">
            <v>ОАО "ГОРНАС"</v>
          </cell>
          <cell r="D141">
            <v>69</v>
          </cell>
          <cell r="E141">
            <v>69</v>
          </cell>
          <cell r="F141">
            <v>0</v>
          </cell>
          <cell r="G141">
            <v>0</v>
          </cell>
          <cell r="H141">
            <v>0</v>
          </cell>
          <cell r="I141">
            <v>0</v>
          </cell>
          <cell r="J141">
            <v>0</v>
          </cell>
          <cell r="K141">
            <v>0</v>
          </cell>
          <cell r="L141">
            <v>69</v>
          </cell>
        </row>
        <row r="142">
          <cell r="A142" t="str">
            <v>72022</v>
          </cell>
          <cell r="B142" t="str">
            <v>00217923</v>
          </cell>
          <cell r="C142" t="str">
            <v>АО"КАТАЙСКИЙ  НАСОСНЫЙ ЗАВОД"</v>
          </cell>
          <cell r="D142">
            <v>69</v>
          </cell>
          <cell r="E142">
            <v>69</v>
          </cell>
          <cell r="F142">
            <v>0</v>
          </cell>
          <cell r="G142">
            <v>0</v>
          </cell>
          <cell r="H142">
            <v>0</v>
          </cell>
          <cell r="I142">
            <v>69</v>
          </cell>
        </row>
        <row r="143">
          <cell r="A143" t="str">
            <v>72022</v>
          </cell>
          <cell r="B143" t="str">
            <v>00288403</v>
          </cell>
          <cell r="C143" t="str">
            <v>АООТ "КРОНТИФ"-СУКРЕМЛЬСКИЙ ЧУГУНО   ЛИТЕЙНЫЙ ЗАВОД</v>
          </cell>
          <cell r="D143">
            <v>69</v>
          </cell>
          <cell r="E143">
            <v>69</v>
          </cell>
          <cell r="F143">
            <v>0</v>
          </cell>
          <cell r="G143">
            <v>0</v>
          </cell>
          <cell r="H143">
            <v>0</v>
          </cell>
          <cell r="I143">
            <v>0</v>
          </cell>
          <cell r="J143">
            <v>0</v>
          </cell>
          <cell r="K143">
            <v>0</v>
          </cell>
          <cell r="L143">
            <v>69</v>
          </cell>
        </row>
        <row r="144">
          <cell r="A144" t="str">
            <v>72022</v>
          </cell>
          <cell r="B144" t="str">
            <v>00512131</v>
          </cell>
          <cell r="C144" t="str">
            <v>ОАО НТКРЗ</v>
          </cell>
          <cell r="D144">
            <v>69</v>
          </cell>
          <cell r="E144">
            <v>69</v>
          </cell>
        </row>
        <row r="145">
          <cell r="A145" t="str">
            <v>72022</v>
          </cell>
          <cell r="B145" t="str">
            <v>05778365</v>
          </cell>
          <cell r="C145" t="str">
            <v>ОАО"ЭЛЕКТРОЦЕНТРОЛИТ" ЧУГУНО-ЛИТЕЙНЫЙ</v>
          </cell>
          <cell r="D145">
            <v>69</v>
          </cell>
        </row>
        <row r="146">
          <cell r="A146" t="str">
            <v>72022</v>
          </cell>
          <cell r="B146" t="str">
            <v>40469882</v>
          </cell>
          <cell r="C146" t="str">
            <v>000 ФИРМА МЕКОМ</v>
          </cell>
          <cell r="D146">
            <v>69</v>
          </cell>
          <cell r="E146">
            <v>69</v>
          </cell>
          <cell r="F146">
            <v>69</v>
          </cell>
        </row>
        <row r="147">
          <cell r="A147" t="str">
            <v>72022</v>
          </cell>
          <cell r="B147" t="str">
            <v>45965284</v>
          </cell>
          <cell r="C147" t="str">
            <v>ООО "ГИДРОМАШ"   РОССИЯ</v>
          </cell>
          <cell r="D147">
            <v>69</v>
          </cell>
          <cell r="E147">
            <v>69</v>
          </cell>
          <cell r="F147">
            <v>0</v>
          </cell>
          <cell r="G147">
            <v>0</v>
          </cell>
          <cell r="H147">
            <v>0</v>
          </cell>
          <cell r="I147">
            <v>0</v>
          </cell>
          <cell r="J147">
            <v>0</v>
          </cell>
          <cell r="K147">
            <v>0</v>
          </cell>
          <cell r="L147">
            <v>69</v>
          </cell>
        </row>
        <row r="148">
          <cell r="A148" t="str">
            <v>72022</v>
          </cell>
          <cell r="B148" t="str">
            <v>00232868</v>
          </cell>
          <cell r="C148" t="str">
            <v>ЗАО "ЯРЦЕВСКИЙ З-Д "ДВИГАТЕЛЬ" АМО ЗИЛ"</v>
          </cell>
          <cell r="D148">
            <v>65</v>
          </cell>
          <cell r="E148">
            <v>65</v>
          </cell>
          <cell r="F148">
            <v>0</v>
          </cell>
          <cell r="G148">
            <v>0</v>
          </cell>
          <cell r="H148">
            <v>0</v>
          </cell>
          <cell r="I148">
            <v>0</v>
          </cell>
          <cell r="J148">
            <v>0</v>
          </cell>
          <cell r="K148">
            <v>0</v>
          </cell>
          <cell r="L148">
            <v>65</v>
          </cell>
        </row>
        <row r="149">
          <cell r="A149" t="str">
            <v>72022</v>
          </cell>
          <cell r="B149" t="str">
            <v>07514512</v>
          </cell>
          <cell r="C149" t="str">
            <v>АООТ "РЫБИНСКИЕ МОТОРЫ"</v>
          </cell>
          <cell r="D149">
            <v>65</v>
          </cell>
          <cell r="E149">
            <v>65</v>
          </cell>
          <cell r="F149">
            <v>65</v>
          </cell>
        </row>
        <row r="150">
          <cell r="A150" t="str">
            <v>72022</v>
          </cell>
          <cell r="B150" t="str">
            <v>N211282</v>
          </cell>
          <cell r="C150" t="str">
            <v>ФИРМА "РАУТАРУУККИ ОЙ"</v>
          </cell>
          <cell r="D150">
            <v>65</v>
          </cell>
          <cell r="E150">
            <v>65</v>
          </cell>
          <cell r="F150">
            <v>0</v>
          </cell>
          <cell r="G150">
            <v>65</v>
          </cell>
        </row>
        <row r="151">
          <cell r="A151" t="str">
            <v>72022</v>
          </cell>
          <cell r="B151" t="str">
            <v>05757759</v>
          </cell>
          <cell r="C151" t="str">
            <v>ЗАВОД "КРАСНЫЙ ОКТЯБРЬ"</v>
          </cell>
          <cell r="D151">
            <v>63</v>
          </cell>
        </row>
        <row r="152">
          <cell r="A152" t="str">
            <v>72022</v>
          </cell>
          <cell r="B152" t="str">
            <v>05785543</v>
          </cell>
          <cell r="C152" t="str">
            <v>"ПЕТРОЗАВОДСКМАШ" АОЗТ</v>
          </cell>
          <cell r="D152">
            <v>62</v>
          </cell>
          <cell r="E152">
            <v>62</v>
          </cell>
          <cell r="F152">
            <v>0</v>
          </cell>
          <cell r="G152">
            <v>62</v>
          </cell>
        </row>
        <row r="153">
          <cell r="A153" t="str">
            <v>72022</v>
          </cell>
          <cell r="B153" t="str">
            <v>35415737</v>
          </cell>
          <cell r="C153" t="str">
            <v>"ЛИТЕЙНЫЙ З-Д"-Ф/Л АО ОТКРЫТОГО ТИПА"КУРСКАГРОМАШ"</v>
          </cell>
          <cell r="D153">
            <v>62</v>
          </cell>
          <cell r="E153">
            <v>62</v>
          </cell>
          <cell r="F153">
            <v>62</v>
          </cell>
        </row>
        <row r="154">
          <cell r="A154" t="str">
            <v>72022</v>
          </cell>
          <cell r="B154" t="str">
            <v>31260143</v>
          </cell>
          <cell r="C154" t="str">
            <v>ТОО "ЛУЧ ЛТД"</v>
          </cell>
          <cell r="D154">
            <v>60</v>
          </cell>
        </row>
        <row r="155">
          <cell r="A155" t="str">
            <v>72022</v>
          </cell>
          <cell r="B155" t="str">
            <v>47210532</v>
          </cell>
          <cell r="C155" t="str">
            <v>ООО"ИНСАЮР"</v>
          </cell>
          <cell r="D155">
            <v>58</v>
          </cell>
          <cell r="E155">
            <v>58</v>
          </cell>
          <cell r="F155">
            <v>0</v>
          </cell>
          <cell r="G155">
            <v>0</v>
          </cell>
          <cell r="H155">
            <v>0</v>
          </cell>
          <cell r="I155">
            <v>0</v>
          </cell>
          <cell r="J155">
            <v>0</v>
          </cell>
          <cell r="K155">
            <v>0</v>
          </cell>
          <cell r="L155">
            <v>58</v>
          </cell>
        </row>
        <row r="156">
          <cell r="A156" t="str">
            <v>72022</v>
          </cell>
          <cell r="B156" t="str">
            <v>00863050</v>
          </cell>
          <cell r="C156" t="str">
            <v>ОАО "ЧЕРНЯХОВСКИЙ АВТОРЕМЗАВОД"</v>
          </cell>
          <cell r="D156">
            <v>19</v>
          </cell>
          <cell r="E156">
            <v>19</v>
          </cell>
          <cell r="F156">
            <v>19</v>
          </cell>
          <cell r="G156">
            <v>19</v>
          </cell>
          <cell r="H156">
            <v>19</v>
          </cell>
          <cell r="I156">
            <v>19</v>
          </cell>
          <cell r="J156">
            <v>0</v>
          </cell>
          <cell r="K156">
            <v>0</v>
          </cell>
          <cell r="L156">
            <v>19</v>
          </cell>
        </row>
        <row r="157">
          <cell r="A157" t="str">
            <v>72022</v>
          </cell>
          <cell r="B157" t="str">
            <v>01872446</v>
          </cell>
          <cell r="C157" t="str">
            <v>АООТ "ЧЕЛЯБМЕТАЛЛОПТТОРГ" *7451017899</v>
          </cell>
          <cell r="D157">
            <v>55</v>
          </cell>
          <cell r="E157">
            <v>55</v>
          </cell>
        </row>
        <row r="158">
          <cell r="A158" t="str">
            <v>72022</v>
          </cell>
          <cell r="B158" t="str">
            <v>N283202</v>
          </cell>
          <cell r="C158" t="str">
            <v>ООО"ЛОЦИЯ"</v>
          </cell>
          <cell r="D158">
            <v>50</v>
          </cell>
          <cell r="E158">
            <v>50</v>
          </cell>
          <cell r="F158">
            <v>0</v>
          </cell>
          <cell r="G158">
            <v>0</v>
          </cell>
          <cell r="H158">
            <v>50</v>
          </cell>
        </row>
        <row r="159">
          <cell r="A159" t="str">
            <v>72022</v>
          </cell>
          <cell r="B159" t="str">
            <v>34536999</v>
          </cell>
          <cell r="C159" t="str">
            <v>ГП "МЕТТЕРМ"</v>
          </cell>
          <cell r="D159">
            <v>48</v>
          </cell>
        </row>
        <row r="160">
          <cell r="A160" t="str">
            <v>72022</v>
          </cell>
          <cell r="B160" t="str">
            <v>22244168</v>
          </cell>
          <cell r="C160" t="str">
            <v>ТОО "ПИРС"</v>
          </cell>
          <cell r="D160">
            <v>18</v>
          </cell>
          <cell r="E160">
            <v>18</v>
          </cell>
          <cell r="F160">
            <v>18</v>
          </cell>
          <cell r="G160">
            <v>18</v>
          </cell>
          <cell r="H160">
            <v>0</v>
          </cell>
          <cell r="I160">
            <v>0</v>
          </cell>
          <cell r="J160">
            <v>0</v>
          </cell>
          <cell r="K160">
            <v>0</v>
          </cell>
          <cell r="L160">
            <v>18</v>
          </cell>
          <cell r="M160">
            <v>0</v>
          </cell>
          <cell r="N160">
            <v>18</v>
          </cell>
        </row>
        <row r="161">
          <cell r="A161" t="str">
            <v>72022</v>
          </cell>
          <cell r="B161" t="str">
            <v>00186252</v>
          </cell>
          <cell r="C161" t="str">
            <v>АО СУЛИНСКИЙ МЕТАЛЛУРГИЧЕСКИЙ ЗАВОД,"СТАКС"</v>
          </cell>
          <cell r="D161">
            <v>20</v>
          </cell>
          <cell r="E161">
            <v>20</v>
          </cell>
          <cell r="F161">
            <v>10</v>
          </cell>
          <cell r="G161">
            <v>10</v>
          </cell>
        </row>
        <row r="162">
          <cell r="A162" t="str">
            <v>72022</v>
          </cell>
          <cell r="B162" t="str">
            <v>01125034</v>
          </cell>
          <cell r="C162" t="str">
            <v>СУДОРЕМОНТНЫЙ ЗАВОД</v>
          </cell>
          <cell r="D162">
            <v>11</v>
          </cell>
          <cell r="E162">
            <v>11</v>
          </cell>
          <cell r="F162">
            <v>0</v>
          </cell>
          <cell r="G162">
            <v>11</v>
          </cell>
        </row>
        <row r="163">
          <cell r="A163" t="str">
            <v>72022</v>
          </cell>
          <cell r="B163" t="str">
            <v>12866489</v>
          </cell>
          <cell r="C163" t="str">
            <v>"СЕВЕРБУММАШ" АССОЦИАЦИЯ</v>
          </cell>
          <cell r="D163">
            <v>11</v>
          </cell>
          <cell r="E163">
            <v>11</v>
          </cell>
          <cell r="F163">
            <v>2</v>
          </cell>
          <cell r="G163">
            <v>0</v>
          </cell>
          <cell r="H163">
            <v>0</v>
          </cell>
          <cell r="I163">
            <v>0</v>
          </cell>
          <cell r="J163">
            <v>0</v>
          </cell>
          <cell r="K163">
            <v>0</v>
          </cell>
          <cell r="L163">
            <v>0</v>
          </cell>
          <cell r="M163">
            <v>0</v>
          </cell>
          <cell r="N163">
            <v>0</v>
          </cell>
          <cell r="O163">
            <v>2</v>
          </cell>
        </row>
        <row r="164">
          <cell r="A164" t="str">
            <v>72022</v>
          </cell>
          <cell r="B164" t="str">
            <v>35590529</v>
          </cell>
          <cell r="C164" t="str">
            <v>ИЧП"АРСЕН"</v>
          </cell>
          <cell r="D164">
            <v>10</v>
          </cell>
          <cell r="E164">
            <v>10</v>
          </cell>
          <cell r="F164">
            <v>0</v>
          </cell>
          <cell r="G164">
            <v>0</v>
          </cell>
          <cell r="H164">
            <v>0</v>
          </cell>
          <cell r="I164">
            <v>0</v>
          </cell>
          <cell r="J164">
            <v>0</v>
          </cell>
          <cell r="K164">
            <v>0</v>
          </cell>
          <cell r="L164">
            <v>10</v>
          </cell>
        </row>
        <row r="165">
          <cell r="A165" t="str">
            <v>72022</v>
          </cell>
          <cell r="B165" t="str">
            <v>00235172</v>
          </cell>
          <cell r="C165" t="str">
            <v>АООТ "СТАПРИ" ЗАВОД ПОРШНЕВЫХ КОЛЕЦ</v>
          </cell>
          <cell r="D165">
            <v>1</v>
          </cell>
          <cell r="E165">
            <v>1</v>
          </cell>
          <cell r="F165">
            <v>0</v>
          </cell>
          <cell r="G165">
            <v>0</v>
          </cell>
          <cell r="H165">
            <v>0</v>
          </cell>
          <cell r="I165">
            <v>0</v>
          </cell>
          <cell r="J165">
            <v>0</v>
          </cell>
          <cell r="K165">
            <v>0</v>
          </cell>
          <cell r="L165">
            <v>0</v>
          </cell>
          <cell r="M165">
            <v>1</v>
          </cell>
        </row>
        <row r="166">
          <cell r="A166" t="str">
            <v>72022</v>
          </cell>
          <cell r="B166" t="str">
            <v>00195819</v>
          </cell>
          <cell r="C166" t="str">
            <v>АООТ "ПЕРМЦВЕТМЕТ"</v>
          </cell>
          <cell r="D166">
            <v>53</v>
          </cell>
          <cell r="E166">
            <v>53</v>
          </cell>
          <cell r="F166">
            <v>0</v>
          </cell>
          <cell r="G166">
            <v>0</v>
          </cell>
          <cell r="H166">
            <v>0</v>
          </cell>
          <cell r="I166">
            <v>0</v>
          </cell>
          <cell r="J166">
            <v>0</v>
          </cell>
          <cell r="K166">
            <v>0</v>
          </cell>
          <cell r="L166">
            <v>0</v>
          </cell>
          <cell r="M166">
            <v>0</v>
          </cell>
          <cell r="N166">
            <v>0</v>
          </cell>
          <cell r="O166">
            <v>53</v>
          </cell>
        </row>
        <row r="167">
          <cell r="A167" t="str">
            <v>72022</v>
          </cell>
          <cell r="B167" t="str">
            <v>07504152</v>
          </cell>
          <cell r="C167" t="str">
            <v>АООТ "АРМАЛИТ"</v>
          </cell>
          <cell r="D167">
            <v>0</v>
          </cell>
          <cell r="E167">
            <v>0</v>
          </cell>
          <cell r="F167">
            <v>0</v>
          </cell>
          <cell r="G167">
            <v>0</v>
          </cell>
          <cell r="H167">
            <v>0</v>
          </cell>
          <cell r="I167">
            <v>0</v>
          </cell>
          <cell r="J167">
            <v>0</v>
          </cell>
          <cell r="K167">
            <v>0</v>
          </cell>
          <cell r="L167">
            <v>0</v>
          </cell>
          <cell r="M167">
            <v>0</v>
          </cell>
          <cell r="N167">
            <v>0</v>
          </cell>
          <cell r="O167">
            <v>0</v>
          </cell>
        </row>
        <row r="168">
          <cell r="A168" t="str">
            <v>72022</v>
          </cell>
          <cell r="B168" t="str">
            <v>18160276</v>
          </cell>
          <cell r="C168" t="str">
            <v>ДЗАО "ЛИТЕЙНЫЙ ЗАВОД" ОАО "ЗИНГЕР"</v>
          </cell>
          <cell r="D168">
            <v>0</v>
          </cell>
          <cell r="E168">
            <v>0</v>
          </cell>
          <cell r="F168">
            <v>0</v>
          </cell>
          <cell r="G168">
            <v>0</v>
          </cell>
          <cell r="H168">
            <v>0</v>
          </cell>
          <cell r="I168">
            <v>0</v>
          </cell>
          <cell r="J168">
            <v>0</v>
          </cell>
          <cell r="K168">
            <v>0</v>
          </cell>
          <cell r="L168">
            <v>0</v>
          </cell>
        </row>
        <row r="169">
          <cell r="A169" t="str">
            <v>72022</v>
          </cell>
          <cell r="B169" t="str">
            <v>33407484</v>
          </cell>
          <cell r="C169" t="str">
            <v>ООО"СФК-АВТО"</v>
          </cell>
          <cell r="D169">
            <v>59</v>
          </cell>
          <cell r="E169">
            <v>59</v>
          </cell>
          <cell r="F169">
            <v>0</v>
          </cell>
          <cell r="G169">
            <v>0</v>
          </cell>
          <cell r="H169">
            <v>0</v>
          </cell>
          <cell r="I169">
            <v>0</v>
          </cell>
          <cell r="J169">
            <v>0</v>
          </cell>
          <cell r="K169">
            <v>0</v>
          </cell>
          <cell r="L169">
            <v>0</v>
          </cell>
          <cell r="M169">
            <v>0</v>
          </cell>
          <cell r="N169">
            <v>0</v>
          </cell>
          <cell r="O169">
            <v>59</v>
          </cell>
        </row>
        <row r="170">
          <cell r="A170" t="str">
            <v>72022</v>
          </cell>
          <cell r="B170" t="str">
            <v>45942828</v>
          </cell>
          <cell r="C170" t="str">
            <v>ООО"МП МОССТРОЙМЕТ"</v>
          </cell>
          <cell r="D170">
            <v>480</v>
          </cell>
          <cell r="E170">
            <v>480</v>
          </cell>
          <cell r="F170">
            <v>0</v>
          </cell>
          <cell r="G170">
            <v>0</v>
          </cell>
          <cell r="H170">
            <v>0</v>
          </cell>
          <cell r="I170">
            <v>0</v>
          </cell>
          <cell r="J170">
            <v>0</v>
          </cell>
          <cell r="K170">
            <v>0</v>
          </cell>
          <cell r="L170">
            <v>0</v>
          </cell>
          <cell r="M170">
            <v>0</v>
          </cell>
          <cell r="N170">
            <v>0</v>
          </cell>
          <cell r="O170">
            <v>480</v>
          </cell>
        </row>
        <row r="171">
          <cell r="A171" t="str">
            <v>72022 Всего</v>
          </cell>
          <cell r="B171">
            <v>2532</v>
          </cell>
          <cell r="C171">
            <v>1696</v>
          </cell>
          <cell r="D171">
            <v>2532</v>
          </cell>
          <cell r="E171">
            <v>1696</v>
          </cell>
          <cell r="F171">
            <v>0</v>
          </cell>
          <cell r="G171">
            <v>0</v>
          </cell>
          <cell r="H171">
            <v>0</v>
          </cell>
          <cell r="I171">
            <v>0</v>
          </cell>
          <cell r="J171">
            <v>0</v>
          </cell>
          <cell r="K171">
            <v>0</v>
          </cell>
          <cell r="L171">
            <v>0</v>
          </cell>
          <cell r="M171">
            <v>2532</v>
          </cell>
          <cell r="N171">
            <v>1696</v>
          </cell>
        </row>
        <row r="172">
          <cell r="A172" t="str">
            <v>72023</v>
          </cell>
          <cell r="B172" t="str">
            <v>00186424</v>
          </cell>
          <cell r="C172" t="str">
            <v>МАГНИТОГОРСКИЙ МЕТ. КОМБИНАТ</v>
          </cell>
          <cell r="D172">
            <v>2433</v>
          </cell>
          <cell r="E172">
            <v>2584</v>
          </cell>
          <cell r="F172">
            <v>2173</v>
          </cell>
          <cell r="G172">
            <v>8453</v>
          </cell>
          <cell r="H172">
            <v>5628</v>
          </cell>
          <cell r="I172">
            <v>2433</v>
          </cell>
          <cell r="J172">
            <v>2584</v>
          </cell>
          <cell r="K172">
            <v>2584</v>
          </cell>
          <cell r="L172">
            <v>2173</v>
          </cell>
          <cell r="M172">
            <v>8453</v>
          </cell>
          <cell r="N172">
            <v>5628</v>
          </cell>
          <cell r="O172">
            <v>10259</v>
          </cell>
        </row>
        <row r="173">
          <cell r="A173" t="str">
            <v>72023</v>
          </cell>
          <cell r="B173" t="str">
            <v>05757665</v>
          </cell>
          <cell r="C173" t="str">
            <v>АО "НОВОЛИПЕЦКИЙ МЕТКОМБИНАТ"</v>
          </cell>
          <cell r="D173">
            <v>2379</v>
          </cell>
          <cell r="E173">
            <v>1796</v>
          </cell>
          <cell r="F173">
            <v>2467</v>
          </cell>
          <cell r="G173">
            <v>1714</v>
          </cell>
          <cell r="H173">
            <v>3332</v>
          </cell>
          <cell r="I173">
            <v>1848</v>
          </cell>
          <cell r="J173">
            <v>1773</v>
          </cell>
          <cell r="K173">
            <v>1497</v>
          </cell>
          <cell r="L173">
            <v>1016</v>
          </cell>
          <cell r="M173">
            <v>1024</v>
          </cell>
          <cell r="N173">
            <v>415</v>
          </cell>
          <cell r="O173">
            <v>415</v>
          </cell>
        </row>
        <row r="174">
          <cell r="A174" t="str">
            <v>72023</v>
          </cell>
          <cell r="B174" t="str">
            <v>00186269</v>
          </cell>
          <cell r="C174" t="str">
            <v>НИЖНЕТАГИЛЬСКИЙ МЕТАЛЛУРГИЧЕСКИЙ КОМБИНАТ ИМЕНИ В.И.ЛЕНИНА</v>
          </cell>
          <cell r="D174">
            <v>4044</v>
          </cell>
          <cell r="E174">
            <v>610</v>
          </cell>
          <cell r="F174">
            <v>3672</v>
          </cell>
          <cell r="G174">
            <v>5768</v>
          </cell>
          <cell r="H174">
            <v>1080</v>
          </cell>
          <cell r="I174">
            <v>4044</v>
          </cell>
          <cell r="J174">
            <v>610</v>
          </cell>
          <cell r="K174">
            <v>610</v>
          </cell>
          <cell r="L174">
            <v>3672</v>
          </cell>
          <cell r="M174">
            <v>5768</v>
          </cell>
          <cell r="N174">
            <v>1080</v>
          </cell>
          <cell r="O174">
            <v>3630</v>
          </cell>
        </row>
        <row r="175">
          <cell r="A175" t="str">
            <v>72023</v>
          </cell>
          <cell r="B175" t="str">
            <v>00186465</v>
          </cell>
          <cell r="C175" t="str">
            <v>ОАО "МЕЧЕЛ"</v>
          </cell>
          <cell r="D175">
            <v>1426</v>
          </cell>
          <cell r="E175">
            <v>250</v>
          </cell>
          <cell r="F175">
            <v>250</v>
          </cell>
          <cell r="G175">
            <v>3672</v>
          </cell>
          <cell r="H175">
            <v>2124</v>
          </cell>
          <cell r="I175">
            <v>409</v>
          </cell>
          <cell r="J175">
            <v>2124</v>
          </cell>
          <cell r="K175">
            <v>1970</v>
          </cell>
          <cell r="L175">
            <v>1967</v>
          </cell>
          <cell r="M175">
            <v>2031</v>
          </cell>
          <cell r="N175">
            <v>875</v>
          </cell>
          <cell r="O175">
            <v>1971</v>
          </cell>
        </row>
        <row r="176">
          <cell r="A176" t="str">
            <v>72023</v>
          </cell>
          <cell r="B176" t="str">
            <v>00187895</v>
          </cell>
          <cell r="C176" t="str">
            <v xml:space="preserve"> ОСКОЛЬСКИЙ ЭЛЕКТОРМЕТАЛЛУРГИЧЕСКИЙ КОМБИНАТ</v>
          </cell>
          <cell r="D176">
            <v>1641</v>
          </cell>
          <cell r="E176">
            <v>625</v>
          </cell>
          <cell r="F176">
            <v>625</v>
          </cell>
          <cell r="G176">
            <v>65</v>
          </cell>
          <cell r="H176">
            <v>2879</v>
          </cell>
          <cell r="I176">
            <v>1717</v>
          </cell>
          <cell r="J176">
            <v>2243</v>
          </cell>
          <cell r="K176">
            <v>399</v>
          </cell>
          <cell r="L176">
            <v>885</v>
          </cell>
          <cell r="M176">
            <v>1334</v>
          </cell>
          <cell r="N176">
            <v>206</v>
          </cell>
          <cell r="O176">
            <v>3348</v>
          </cell>
        </row>
        <row r="177">
          <cell r="A177" t="str">
            <v>72023</v>
          </cell>
          <cell r="B177" t="str">
            <v>00186217</v>
          </cell>
          <cell r="C177" t="str">
            <v>АО "СЕВЕРСТАЛЬ" 162600 ,Г.ЧЕРЕПОВЕЦ</v>
          </cell>
          <cell r="D177">
            <v>69</v>
          </cell>
          <cell r="E177">
            <v>1978</v>
          </cell>
          <cell r="F177">
            <v>4967</v>
          </cell>
          <cell r="G177">
            <v>69</v>
          </cell>
          <cell r="H177">
            <v>1707</v>
          </cell>
          <cell r="I177">
            <v>553</v>
          </cell>
          <cell r="J177">
            <v>1978</v>
          </cell>
          <cell r="K177">
            <v>4967</v>
          </cell>
          <cell r="L177">
            <v>1495</v>
          </cell>
          <cell r="M177">
            <v>1707</v>
          </cell>
          <cell r="N177">
            <v>553</v>
          </cell>
          <cell r="O177">
            <v>1096</v>
          </cell>
        </row>
        <row r="178">
          <cell r="A178" t="str">
            <v>72023</v>
          </cell>
          <cell r="B178" t="str">
            <v>АО "ИСПАТ КАРМЕТ"</v>
          </cell>
          <cell r="C178" t="str">
            <v>АО "ИСПАТ КАРМЕТ"</v>
          </cell>
          <cell r="D178">
            <v>547</v>
          </cell>
          <cell r="E178">
            <v>1914</v>
          </cell>
          <cell r="F178">
            <v>1452</v>
          </cell>
          <cell r="G178">
            <v>1741</v>
          </cell>
          <cell r="H178">
            <v>1391</v>
          </cell>
          <cell r="I178">
            <v>1391</v>
          </cell>
          <cell r="J178">
            <v>547</v>
          </cell>
          <cell r="K178">
            <v>1914</v>
          </cell>
          <cell r="L178">
            <v>1452</v>
          </cell>
          <cell r="M178">
            <v>0</v>
          </cell>
          <cell r="N178">
            <v>1741</v>
          </cell>
        </row>
        <row r="179">
          <cell r="A179" t="str">
            <v>72023</v>
          </cell>
          <cell r="B179" t="str">
            <v>00186246</v>
          </cell>
          <cell r="C179" t="str">
            <v>АООТ "НОСТА"</v>
          </cell>
          <cell r="D179">
            <v>1440</v>
          </cell>
          <cell r="E179">
            <v>1937</v>
          </cell>
          <cell r="F179">
            <v>1504</v>
          </cell>
          <cell r="G179">
            <v>270</v>
          </cell>
          <cell r="H179">
            <v>1440</v>
          </cell>
          <cell r="I179">
            <v>1937</v>
          </cell>
          <cell r="J179">
            <v>1504</v>
          </cell>
          <cell r="K179">
            <v>270</v>
          </cell>
          <cell r="L179">
            <v>1366</v>
          </cell>
          <cell r="M179">
            <v>1641</v>
          </cell>
          <cell r="N179">
            <v>0</v>
          </cell>
          <cell r="O179">
            <v>1641</v>
          </cell>
        </row>
        <row r="180">
          <cell r="A180" t="str">
            <v>72023</v>
          </cell>
          <cell r="B180" t="str">
            <v>45942828</v>
          </cell>
          <cell r="C180" t="str">
            <v>ООО "МП"МОССТРОЙМЕТ"</v>
          </cell>
          <cell r="D180">
            <v>207</v>
          </cell>
          <cell r="E180">
            <v>1700</v>
          </cell>
          <cell r="F180">
            <v>2034</v>
          </cell>
          <cell r="G180">
            <v>599</v>
          </cell>
          <cell r="H180">
            <v>207</v>
          </cell>
          <cell r="I180">
            <v>207</v>
          </cell>
          <cell r="J180">
            <v>2034</v>
          </cell>
          <cell r="K180">
            <v>599</v>
          </cell>
          <cell r="L180">
            <v>0</v>
          </cell>
          <cell r="M180">
            <v>1700</v>
          </cell>
          <cell r="N180">
            <v>2034</v>
          </cell>
          <cell r="O180">
            <v>599</v>
          </cell>
        </row>
        <row r="181">
          <cell r="A181" t="str">
            <v>72023</v>
          </cell>
          <cell r="B181" t="str">
            <v>05757676</v>
          </cell>
          <cell r="C181" t="str">
            <v>ОАО "ЗАПСИБМЕТКОМБИНАТ"</v>
          </cell>
          <cell r="D181">
            <v>1581</v>
          </cell>
          <cell r="E181">
            <v>617</v>
          </cell>
          <cell r="F181">
            <v>881</v>
          </cell>
          <cell r="G181">
            <v>480</v>
          </cell>
          <cell r="H181">
            <v>68</v>
          </cell>
          <cell r="I181">
            <v>2811</v>
          </cell>
          <cell r="J181">
            <v>1581</v>
          </cell>
          <cell r="K181">
            <v>617</v>
          </cell>
          <cell r="L181">
            <v>881</v>
          </cell>
          <cell r="M181">
            <v>480</v>
          </cell>
          <cell r="N181">
            <v>68</v>
          </cell>
          <cell r="O181">
            <v>2811</v>
          </cell>
        </row>
        <row r="182">
          <cell r="A182" t="str">
            <v>72023</v>
          </cell>
          <cell r="B182" t="str">
            <v>45121669</v>
          </cell>
          <cell r="C182" t="str">
            <v>ЗАО ТОРГОВЫЙ ДОМ "НОВОТРОИЦКСТАЛЬ"</v>
          </cell>
          <cell r="D182">
            <v>829</v>
          </cell>
          <cell r="E182">
            <v>1034</v>
          </cell>
          <cell r="F182">
            <v>341</v>
          </cell>
          <cell r="G182">
            <v>69</v>
          </cell>
          <cell r="H182">
            <v>829</v>
          </cell>
          <cell r="I182">
            <v>1034</v>
          </cell>
          <cell r="J182">
            <v>341</v>
          </cell>
          <cell r="K182">
            <v>829</v>
          </cell>
          <cell r="L182">
            <v>1034</v>
          </cell>
          <cell r="M182">
            <v>341</v>
          </cell>
          <cell r="N182">
            <v>69</v>
          </cell>
        </row>
        <row r="183">
          <cell r="A183" t="str">
            <v>72023</v>
          </cell>
          <cell r="B183" t="str">
            <v>00186341</v>
          </cell>
          <cell r="C183" t="str">
            <v>АКЦИОНЕРНОЕ ОБЩЕСТВО "ЧУСОВСКОЙ МЕТАЛЛУРГИЧЕСКИЙ ЗАВОД"</v>
          </cell>
          <cell r="D183">
            <v>138</v>
          </cell>
          <cell r="E183">
            <v>819</v>
          </cell>
          <cell r="F183">
            <v>62</v>
          </cell>
          <cell r="G183">
            <v>195</v>
          </cell>
          <cell r="H183">
            <v>138</v>
          </cell>
          <cell r="I183">
            <v>819</v>
          </cell>
          <cell r="J183">
            <v>62</v>
          </cell>
          <cell r="K183">
            <v>195</v>
          </cell>
          <cell r="L183">
            <v>262</v>
          </cell>
          <cell r="M183">
            <v>134</v>
          </cell>
          <cell r="N183">
            <v>139</v>
          </cell>
          <cell r="O183">
            <v>130</v>
          </cell>
        </row>
        <row r="184">
          <cell r="A184" t="str">
            <v>72023</v>
          </cell>
          <cell r="B184" t="str">
            <v>00186625</v>
          </cell>
          <cell r="C184" t="str">
            <v>ОАО СЕВЕРСКИЙ ТРУБНЫЙ ЗАВОД</v>
          </cell>
          <cell r="D184">
            <v>335</v>
          </cell>
          <cell r="E184">
            <v>497</v>
          </cell>
          <cell r="F184">
            <v>207</v>
          </cell>
          <cell r="G184">
            <v>207</v>
          </cell>
          <cell r="H184">
            <v>335</v>
          </cell>
          <cell r="I184">
            <v>64</v>
          </cell>
          <cell r="J184">
            <v>497</v>
          </cell>
          <cell r="K184">
            <v>207</v>
          </cell>
          <cell r="L184">
            <v>207</v>
          </cell>
          <cell r="M184">
            <v>340</v>
          </cell>
          <cell r="N184">
            <v>64</v>
          </cell>
          <cell r="O184">
            <v>137</v>
          </cell>
        </row>
        <row r="185">
          <cell r="A185" t="str">
            <v>72023</v>
          </cell>
          <cell r="B185" t="str">
            <v>00186430</v>
          </cell>
          <cell r="C185" t="str">
            <v>АО"ЗЛАТОУСТОВСКИЙ МЕТАЛЛУРГИЧЕСКИЙ ЗАВОД</v>
          </cell>
          <cell r="D185">
            <v>412</v>
          </cell>
          <cell r="E185">
            <v>412</v>
          </cell>
          <cell r="F185">
            <v>408</v>
          </cell>
          <cell r="G185">
            <v>206</v>
          </cell>
          <cell r="H185">
            <v>208</v>
          </cell>
          <cell r="I185">
            <v>408</v>
          </cell>
          <cell r="J185">
            <v>204</v>
          </cell>
          <cell r="K185">
            <v>208</v>
          </cell>
          <cell r="L185">
            <v>208</v>
          </cell>
        </row>
        <row r="186">
          <cell r="A186" t="str">
            <v>72023</v>
          </cell>
          <cell r="B186" t="str">
            <v>00186602</v>
          </cell>
          <cell r="C186" t="str">
            <v>ОАО"ТАГАНРОГСКИЙ МЕТАЛЛУРГИЧЕСКИЙ ЗАВОД"</v>
          </cell>
          <cell r="D186">
            <v>69</v>
          </cell>
          <cell r="E186">
            <v>202</v>
          </cell>
          <cell r="F186">
            <v>129</v>
          </cell>
          <cell r="G186">
            <v>64</v>
          </cell>
          <cell r="H186">
            <v>133</v>
          </cell>
          <cell r="I186">
            <v>275</v>
          </cell>
          <cell r="J186">
            <v>66</v>
          </cell>
          <cell r="K186">
            <v>66</v>
          </cell>
          <cell r="L186">
            <v>68</v>
          </cell>
          <cell r="M186">
            <v>71</v>
          </cell>
          <cell r="N186">
            <v>71</v>
          </cell>
          <cell r="O186">
            <v>70</v>
          </cell>
        </row>
        <row r="187">
          <cell r="A187" t="str">
            <v>72023</v>
          </cell>
          <cell r="B187" t="str">
            <v>08844200</v>
          </cell>
          <cell r="C187" t="str">
            <v>ЗАКРЫТОЕ АКЦИОНЕРНОЕ ОБЩЕСТВО МЕТАЛЛУРГИЧЕСКИЙ ЗАВОД "ПЕТРОСТАЛЬ"</v>
          </cell>
          <cell r="D187">
            <v>133</v>
          </cell>
          <cell r="E187">
            <v>133</v>
          </cell>
          <cell r="F187">
            <v>134</v>
          </cell>
          <cell r="G187">
            <v>206</v>
          </cell>
          <cell r="H187">
            <v>133</v>
          </cell>
          <cell r="I187">
            <v>134</v>
          </cell>
          <cell r="J187">
            <v>206</v>
          </cell>
          <cell r="K187">
            <v>63</v>
          </cell>
          <cell r="L187">
            <v>63</v>
          </cell>
          <cell r="M187">
            <v>266</v>
          </cell>
          <cell r="N187">
            <v>0</v>
          </cell>
          <cell r="O187">
            <v>277</v>
          </cell>
        </row>
        <row r="188">
          <cell r="A188" t="str">
            <v>72023</v>
          </cell>
          <cell r="B188" t="str">
            <v>05757653</v>
          </cell>
          <cell r="C188" t="str">
            <v>АО КУЗНЕЦКИЙ МЕТАЛЛУРГИЧЕСКИЙ КОМБИНАТ</v>
          </cell>
          <cell r="D188">
            <v>620</v>
          </cell>
          <cell r="E188">
            <v>198</v>
          </cell>
          <cell r="F188">
            <v>620</v>
          </cell>
          <cell r="G188">
            <v>198</v>
          </cell>
          <cell r="H188">
            <v>0</v>
          </cell>
          <cell r="I188">
            <v>0</v>
          </cell>
          <cell r="J188">
            <v>620</v>
          </cell>
          <cell r="K188">
            <v>198</v>
          </cell>
        </row>
        <row r="189">
          <cell r="A189" t="str">
            <v>72023</v>
          </cell>
          <cell r="B189" t="str">
            <v>00186387</v>
          </cell>
          <cell r="C189" t="str">
            <v>ОАО  "МЕТАЛЛУРГИЧЕСКИЙ ЗАВОД ИМ.А.К.CЕРОВА"</v>
          </cell>
          <cell r="D189">
            <v>344</v>
          </cell>
          <cell r="E189">
            <v>344</v>
          </cell>
          <cell r="F189">
            <v>414</v>
          </cell>
          <cell r="G189">
            <v>0</v>
          </cell>
          <cell r="H189">
            <v>0</v>
          </cell>
          <cell r="I189">
            <v>0</v>
          </cell>
          <cell r="J189">
            <v>0</v>
          </cell>
          <cell r="K189">
            <v>414</v>
          </cell>
        </row>
        <row r="190">
          <cell r="A190" t="str">
            <v>72023</v>
          </cell>
          <cell r="B190" t="str">
            <v>05786040</v>
          </cell>
          <cell r="C190" t="str">
            <v>ЧЕБОКСАРСКИЙ АГРЕГАТНЫЙ ЗАВОД</v>
          </cell>
          <cell r="D190">
            <v>484</v>
          </cell>
          <cell r="E190">
            <v>271</v>
          </cell>
          <cell r="F190">
            <v>484</v>
          </cell>
          <cell r="G190">
            <v>271</v>
          </cell>
          <cell r="H190">
            <v>0</v>
          </cell>
          <cell r="I190">
            <v>0</v>
          </cell>
          <cell r="J190">
            <v>484</v>
          </cell>
          <cell r="K190">
            <v>271</v>
          </cell>
        </row>
        <row r="191">
          <cell r="A191" t="str">
            <v>72023</v>
          </cell>
          <cell r="B191" t="str">
            <v>31548223</v>
          </cell>
          <cell r="C191" t="str">
            <v>АОЗТ "КАМАСТАЛЬ"</v>
          </cell>
          <cell r="D191">
            <v>70</v>
          </cell>
          <cell r="E191">
            <v>138</v>
          </cell>
          <cell r="F191">
            <v>137</v>
          </cell>
          <cell r="G191">
            <v>133</v>
          </cell>
          <cell r="H191">
            <v>134</v>
          </cell>
          <cell r="I191">
            <v>133</v>
          </cell>
          <cell r="J191">
            <v>134</v>
          </cell>
          <cell r="K191">
            <v>133</v>
          </cell>
          <cell r="L191">
            <v>0</v>
          </cell>
          <cell r="M191">
            <v>134</v>
          </cell>
        </row>
        <row r="192">
          <cell r="A192" t="str">
            <v>72023</v>
          </cell>
          <cell r="B192" t="str">
            <v>N213017</v>
          </cell>
          <cell r="C192" t="str">
            <v>АООТ "ИСПАТ КАРМЕТ"</v>
          </cell>
          <cell r="D192">
            <v>611</v>
          </cell>
          <cell r="E192">
            <v>611</v>
          </cell>
          <cell r="F192">
            <v>0</v>
          </cell>
          <cell r="G192">
            <v>611</v>
          </cell>
        </row>
        <row r="193">
          <cell r="A193" t="str">
            <v>72023</v>
          </cell>
          <cell r="B193" t="str">
            <v>32531590</v>
          </cell>
          <cell r="C193" t="str">
            <v>ТОО "СИЛИКАТЧИК"</v>
          </cell>
          <cell r="D193">
            <v>411</v>
          </cell>
          <cell r="E193">
            <v>411</v>
          </cell>
          <cell r="F193">
            <v>133</v>
          </cell>
        </row>
        <row r="194">
          <cell r="A194" t="str">
            <v>72023</v>
          </cell>
          <cell r="B194" t="str">
            <v>00232934</v>
          </cell>
          <cell r="C194" t="str">
            <v>АО "АВТОВАЗ"</v>
          </cell>
          <cell r="D194">
            <v>140</v>
          </cell>
          <cell r="E194">
            <v>68</v>
          </cell>
          <cell r="F194">
            <v>69</v>
          </cell>
          <cell r="G194">
            <v>68</v>
          </cell>
          <cell r="H194">
            <v>137</v>
          </cell>
          <cell r="I194">
            <v>68</v>
          </cell>
          <cell r="J194">
            <v>69</v>
          </cell>
          <cell r="K194">
            <v>69</v>
          </cell>
          <cell r="L194">
            <v>68</v>
          </cell>
          <cell r="M194">
            <v>137</v>
          </cell>
        </row>
        <row r="195">
          <cell r="A195" t="str">
            <v>72023</v>
          </cell>
          <cell r="B195" t="str">
            <v>17407697</v>
          </cell>
          <cell r="C195" t="str">
            <v>426006 АО"ИЖСТАЛЬ" Г.ИЖЕВСК</v>
          </cell>
          <cell r="D195">
            <v>134</v>
          </cell>
          <cell r="E195">
            <v>279</v>
          </cell>
          <cell r="F195">
            <v>68</v>
          </cell>
          <cell r="G195">
            <v>70</v>
          </cell>
          <cell r="H195">
            <v>134</v>
          </cell>
          <cell r="I195">
            <v>134</v>
          </cell>
          <cell r="J195">
            <v>279</v>
          </cell>
          <cell r="K195">
            <v>70</v>
          </cell>
          <cell r="L195">
            <v>0</v>
          </cell>
          <cell r="M195">
            <v>68</v>
          </cell>
          <cell r="N195">
            <v>0</v>
          </cell>
          <cell r="O195">
            <v>70</v>
          </cell>
        </row>
        <row r="196">
          <cell r="A196" t="str">
            <v>72023</v>
          </cell>
          <cell r="B196" t="str">
            <v>05757848</v>
          </cell>
          <cell r="C196" t="str">
            <v>АО "ВЫКСУНСКИЙ МЕТАЛЛУPГИЧЕСКИЙ ЗАВОД"</v>
          </cell>
          <cell r="D196">
            <v>75</v>
          </cell>
          <cell r="E196">
            <v>294</v>
          </cell>
          <cell r="F196">
            <v>71</v>
          </cell>
          <cell r="G196">
            <v>75</v>
          </cell>
          <cell r="H196">
            <v>75</v>
          </cell>
          <cell r="I196">
            <v>294</v>
          </cell>
          <cell r="J196">
            <v>0</v>
          </cell>
          <cell r="K196">
            <v>0</v>
          </cell>
          <cell r="L196">
            <v>0</v>
          </cell>
          <cell r="M196">
            <v>0</v>
          </cell>
          <cell r="N196">
            <v>71</v>
          </cell>
        </row>
        <row r="197">
          <cell r="A197" t="str">
            <v>72023</v>
          </cell>
          <cell r="B197" t="str">
            <v>N213005</v>
          </cell>
          <cell r="C197" t="str">
            <v>ФИРМА "РАУТАРУУККИ ОЙ"</v>
          </cell>
          <cell r="D197">
            <v>376</v>
          </cell>
          <cell r="E197">
            <v>376</v>
          </cell>
          <cell r="F197">
            <v>0</v>
          </cell>
          <cell r="G197">
            <v>376</v>
          </cell>
        </row>
        <row r="198">
          <cell r="A198" t="str">
            <v>72023</v>
          </cell>
          <cell r="B198" t="str">
            <v>22227052</v>
          </cell>
          <cell r="C198" t="str">
            <v>АОЗТ "ВЛАДИ-БЕЛ"</v>
          </cell>
          <cell r="D198">
            <v>68</v>
          </cell>
          <cell r="E198">
            <v>68</v>
          </cell>
          <cell r="F198">
            <v>69</v>
          </cell>
          <cell r="G198">
            <v>139</v>
          </cell>
          <cell r="H198">
            <v>68</v>
          </cell>
          <cell r="I198">
            <v>68</v>
          </cell>
          <cell r="J198">
            <v>68</v>
          </cell>
          <cell r="K198">
            <v>139</v>
          </cell>
          <cell r="L198">
            <v>69</v>
          </cell>
          <cell r="M198">
            <v>0</v>
          </cell>
          <cell r="N198">
            <v>139</v>
          </cell>
        </row>
        <row r="199">
          <cell r="A199" t="str">
            <v>72023</v>
          </cell>
          <cell r="B199" t="str">
            <v>45049050</v>
          </cell>
          <cell r="C199" t="str">
            <v>ООО "АРСИН"</v>
          </cell>
          <cell r="D199">
            <v>329</v>
          </cell>
          <cell r="E199">
            <v>329</v>
          </cell>
          <cell r="F199">
            <v>0</v>
          </cell>
          <cell r="G199">
            <v>0</v>
          </cell>
          <cell r="H199">
            <v>0</v>
          </cell>
          <cell r="I199">
            <v>0</v>
          </cell>
          <cell r="J199">
            <v>329</v>
          </cell>
        </row>
        <row r="200">
          <cell r="A200" t="str">
            <v>72023</v>
          </cell>
          <cell r="B200" t="str">
            <v>N220629</v>
          </cell>
          <cell r="C200" t="str">
            <v>ФИРМА "РАУТАРУУККИ ОЙ"</v>
          </cell>
          <cell r="D200">
            <v>267</v>
          </cell>
          <cell r="E200">
            <v>267</v>
          </cell>
          <cell r="F200">
            <v>0</v>
          </cell>
          <cell r="G200">
            <v>267</v>
          </cell>
        </row>
        <row r="201">
          <cell r="A201" t="str">
            <v>72023</v>
          </cell>
          <cell r="B201" t="str">
            <v>40341640</v>
          </cell>
          <cell r="C201" t="str">
            <v>ЗАО "СТАЛЬ-ХА"</v>
          </cell>
          <cell r="D201">
            <v>54</v>
          </cell>
          <cell r="E201">
            <v>40</v>
          </cell>
          <cell r="F201">
            <v>40</v>
          </cell>
          <cell r="G201">
            <v>54</v>
          </cell>
          <cell r="H201">
            <v>40</v>
          </cell>
          <cell r="I201">
            <v>40</v>
          </cell>
          <cell r="J201">
            <v>120</v>
          </cell>
          <cell r="K201">
            <v>120</v>
          </cell>
        </row>
        <row r="202">
          <cell r="A202" t="str">
            <v>72023</v>
          </cell>
          <cell r="B202" t="str">
            <v>05763694</v>
          </cell>
          <cell r="C202" t="str">
            <v>ОАО "ЮЖУРАЛМАШ"</v>
          </cell>
          <cell r="D202">
            <v>132</v>
          </cell>
          <cell r="E202">
            <v>120</v>
          </cell>
          <cell r="F202">
            <v>132</v>
          </cell>
          <cell r="G202">
            <v>120</v>
          </cell>
          <cell r="H202">
            <v>0</v>
          </cell>
          <cell r="I202">
            <v>0</v>
          </cell>
          <cell r="J202">
            <v>0</v>
          </cell>
          <cell r="K202">
            <v>132</v>
          </cell>
          <cell r="L202">
            <v>0</v>
          </cell>
          <cell r="M202">
            <v>120</v>
          </cell>
        </row>
        <row r="203">
          <cell r="A203" t="str">
            <v>72023</v>
          </cell>
          <cell r="B203" t="str">
            <v>00186654</v>
          </cell>
          <cell r="C203" t="str">
            <v>АО ОТ "ЧЕЛЯБИНСКИЙ ТРУБОПРОКАТНЫЙ ЗАВОД"</v>
          </cell>
          <cell r="D203">
            <v>133</v>
          </cell>
          <cell r="E203">
            <v>70</v>
          </cell>
          <cell r="F203">
            <v>133</v>
          </cell>
          <cell r="G203">
            <v>70</v>
          </cell>
          <cell r="H203">
            <v>0</v>
          </cell>
          <cell r="I203">
            <v>0</v>
          </cell>
          <cell r="J203">
            <v>0</v>
          </cell>
          <cell r="K203">
            <v>0</v>
          </cell>
          <cell r="L203">
            <v>133</v>
          </cell>
          <cell r="M203">
            <v>70</v>
          </cell>
        </row>
        <row r="204">
          <cell r="A204" t="str">
            <v>72023</v>
          </cell>
          <cell r="B204" t="str">
            <v>N247075</v>
          </cell>
          <cell r="C204" t="str">
            <v>АО "ИСПАТ КАРМЕТ"</v>
          </cell>
          <cell r="D204">
            <v>202</v>
          </cell>
          <cell r="E204">
            <v>202</v>
          </cell>
          <cell r="F204">
            <v>0</v>
          </cell>
          <cell r="G204">
            <v>202</v>
          </cell>
        </row>
        <row r="205">
          <cell r="A205" t="str">
            <v>72023</v>
          </cell>
          <cell r="B205" t="str">
            <v>00186329</v>
          </cell>
          <cell r="C205" t="str">
            <v>ОАО "ОМУТНИНСКИЙ МЕТАЛЛУРГИЧЕСКИЙ ЗАВОД"</v>
          </cell>
          <cell r="D205">
            <v>68</v>
          </cell>
          <cell r="E205">
            <v>129</v>
          </cell>
          <cell r="F205">
            <v>68</v>
          </cell>
          <cell r="G205">
            <v>129</v>
          </cell>
          <cell r="H205">
            <v>0</v>
          </cell>
          <cell r="I205">
            <v>0</v>
          </cell>
          <cell r="J205">
            <v>0</v>
          </cell>
          <cell r="K205">
            <v>68</v>
          </cell>
          <cell r="L205">
            <v>129</v>
          </cell>
        </row>
        <row r="206">
          <cell r="A206" t="str">
            <v>72023</v>
          </cell>
          <cell r="B206" t="str">
            <v>N213008</v>
          </cell>
          <cell r="C206" t="str">
            <v>ФИРМА"РАУТАРУУККИ ОЙ"</v>
          </cell>
          <cell r="D206">
            <v>197</v>
          </cell>
          <cell r="E206">
            <v>197</v>
          </cell>
          <cell r="F206">
            <v>0</v>
          </cell>
          <cell r="G206">
            <v>197</v>
          </cell>
        </row>
        <row r="207">
          <cell r="A207" t="str">
            <v>72023</v>
          </cell>
          <cell r="B207" t="str">
            <v>02921052</v>
          </cell>
          <cell r="C207" t="str">
            <v>АОЗТ "ВИМКОМ"</v>
          </cell>
          <cell r="D207">
            <v>68</v>
          </cell>
          <cell r="E207">
            <v>65</v>
          </cell>
          <cell r="F207">
            <v>68</v>
          </cell>
          <cell r="G207">
            <v>65</v>
          </cell>
          <cell r="H207">
            <v>68</v>
          </cell>
          <cell r="I207">
            <v>65</v>
          </cell>
        </row>
        <row r="208">
          <cell r="A208" t="str">
            <v>72023</v>
          </cell>
          <cell r="B208" t="str">
            <v>17519479</v>
          </cell>
          <cell r="C208" t="str">
            <v>ТОО "ФИРМА ФЕРРОСПЛАВ"</v>
          </cell>
          <cell r="D208">
            <v>132</v>
          </cell>
          <cell r="E208">
            <v>132</v>
          </cell>
          <cell r="F208">
            <v>132</v>
          </cell>
          <cell r="G208">
            <v>132</v>
          </cell>
          <cell r="H208">
            <v>0</v>
          </cell>
          <cell r="I208">
            <v>132</v>
          </cell>
          <cell r="J208">
            <v>0</v>
          </cell>
          <cell r="K208">
            <v>0</v>
          </cell>
          <cell r="L208">
            <v>0</v>
          </cell>
          <cell r="M208">
            <v>0</v>
          </cell>
          <cell r="N208">
            <v>0</v>
          </cell>
          <cell r="O208">
            <v>132</v>
          </cell>
        </row>
        <row r="209">
          <cell r="A209" t="str">
            <v>72023</v>
          </cell>
          <cell r="B209" t="str">
            <v>20879520</v>
          </cell>
          <cell r="C209" t="str">
            <v>ЗАО "УРАЛМАШ-МЕТАЛЛУРГ"                                                     0322</v>
          </cell>
          <cell r="D209">
            <v>110</v>
          </cell>
          <cell r="E209">
            <v>110</v>
          </cell>
          <cell r="F209">
            <v>0</v>
          </cell>
          <cell r="G209">
            <v>0</v>
          </cell>
          <cell r="H209">
            <v>0</v>
          </cell>
          <cell r="I209">
            <v>0</v>
          </cell>
          <cell r="J209">
            <v>0</v>
          </cell>
          <cell r="K209">
            <v>110</v>
          </cell>
        </row>
        <row r="210">
          <cell r="A210" t="str">
            <v>72023</v>
          </cell>
          <cell r="B210" t="str">
            <v>24707750</v>
          </cell>
          <cell r="C210" t="str">
            <v>ТОО "ТАЛНАХ"</v>
          </cell>
          <cell r="D210">
            <v>70</v>
          </cell>
          <cell r="E210">
            <v>70</v>
          </cell>
          <cell r="F210">
            <v>0</v>
          </cell>
          <cell r="G210">
            <v>0</v>
          </cell>
          <cell r="H210">
            <v>0</v>
          </cell>
          <cell r="I210">
            <v>70</v>
          </cell>
        </row>
        <row r="211">
          <cell r="A211" t="str">
            <v>72023</v>
          </cell>
          <cell r="B211" t="str">
            <v>05757759</v>
          </cell>
          <cell r="C211" t="str">
            <v>ЗАВОД "КРАСНЫЙ ОКТЯБРЬ"</v>
          </cell>
          <cell r="D211">
            <v>69</v>
          </cell>
        </row>
        <row r="212">
          <cell r="A212" t="str">
            <v>72023</v>
          </cell>
          <cell r="B212" t="str">
            <v>40469882</v>
          </cell>
          <cell r="C212" t="str">
            <v>000 ФИРМА МЕКОМ</v>
          </cell>
          <cell r="D212">
            <v>69</v>
          </cell>
          <cell r="E212">
            <v>69</v>
          </cell>
          <cell r="F212">
            <v>0</v>
          </cell>
          <cell r="G212">
            <v>69</v>
          </cell>
        </row>
        <row r="213">
          <cell r="A213" t="str">
            <v>72023</v>
          </cell>
          <cell r="B213" t="str">
            <v>00210855</v>
          </cell>
          <cell r="C213" t="str">
            <v>ОАО "БСЗ" (БЕЖЕЦКИЙ СТАЛЕЛИТЕЙНЫЙ З-Д)</v>
          </cell>
          <cell r="D213">
            <v>65</v>
          </cell>
          <cell r="E213">
            <v>65</v>
          </cell>
          <cell r="F213">
            <v>0</v>
          </cell>
          <cell r="G213">
            <v>0</v>
          </cell>
          <cell r="H213">
            <v>0</v>
          </cell>
          <cell r="I213">
            <v>65</v>
          </cell>
        </row>
        <row r="214">
          <cell r="A214" t="str">
            <v>72023</v>
          </cell>
          <cell r="B214" t="str">
            <v>07518544</v>
          </cell>
          <cell r="C214" t="str">
            <v>ОАО "ЗАВОД ТРАНСМАШ"</v>
          </cell>
          <cell r="D214">
            <v>65</v>
          </cell>
          <cell r="E214">
            <v>65</v>
          </cell>
          <cell r="F214">
            <v>0</v>
          </cell>
          <cell r="G214">
            <v>65</v>
          </cell>
        </row>
        <row r="215">
          <cell r="A215" t="str">
            <v>72023</v>
          </cell>
          <cell r="B215" t="str">
            <v>45051495</v>
          </cell>
          <cell r="C215" t="str">
            <v>ООО"ФЕРРОТЕХ"</v>
          </cell>
          <cell r="D215">
            <v>65</v>
          </cell>
          <cell r="E215">
            <v>65</v>
          </cell>
          <cell r="F215">
            <v>0</v>
          </cell>
          <cell r="G215">
            <v>0</v>
          </cell>
          <cell r="H215">
            <v>0</v>
          </cell>
          <cell r="I215">
            <v>65</v>
          </cell>
        </row>
        <row r="216">
          <cell r="A216" t="str">
            <v>72023</v>
          </cell>
          <cell r="B216" t="str">
            <v>04857080</v>
          </cell>
          <cell r="C216" t="str">
            <v>"КУРСКГЛАВСНАБ"-АО ОТКРЫТОГО ТИПА</v>
          </cell>
          <cell r="D216">
            <v>64</v>
          </cell>
          <cell r="E216">
            <v>64</v>
          </cell>
        </row>
        <row r="217">
          <cell r="A217" t="str">
            <v>72023</v>
          </cell>
          <cell r="B217" t="str">
            <v>N215883</v>
          </cell>
          <cell r="C217" t="str">
            <v>А/О "РАУТАРУУККИ"</v>
          </cell>
          <cell r="D217">
            <v>64</v>
          </cell>
          <cell r="E217">
            <v>64</v>
          </cell>
          <cell r="F217">
            <v>0</v>
          </cell>
          <cell r="G217">
            <v>64</v>
          </cell>
        </row>
        <row r="218">
          <cell r="A218" t="str">
            <v>72023</v>
          </cell>
          <cell r="B218" t="str">
            <v>00187263</v>
          </cell>
          <cell r="C218" t="str">
            <v>ОАО БЕЛОРЕЦКИЙ МЕТАЛЛУРГИЧЕСКИЙ КОМБИНАТ</v>
          </cell>
          <cell r="D218">
            <v>28</v>
          </cell>
          <cell r="E218">
            <v>28</v>
          </cell>
          <cell r="F218">
            <v>0</v>
          </cell>
          <cell r="G218">
            <v>0</v>
          </cell>
          <cell r="H218">
            <v>0</v>
          </cell>
          <cell r="I218">
            <v>0</v>
          </cell>
          <cell r="J218">
            <v>0</v>
          </cell>
          <cell r="K218">
            <v>28</v>
          </cell>
        </row>
        <row r="219">
          <cell r="A219" t="str">
            <v>72023</v>
          </cell>
          <cell r="B219" t="str">
            <v>00186252</v>
          </cell>
          <cell r="C219" t="str">
            <v>АО СУЛИНСКИЙ МЕТАЛЛУРГИЧЕСКИЙ ЗАВОД,"СТАКС"</v>
          </cell>
          <cell r="D219">
            <v>22</v>
          </cell>
        </row>
        <row r="220">
          <cell r="A220" t="str">
            <v>72023</v>
          </cell>
          <cell r="B220" t="str">
            <v>05757765</v>
          </cell>
          <cell r="C220" t="str">
            <v>ММЗ  "СЕРП И МОЛОТ"</v>
          </cell>
          <cell r="D220">
            <v>17</v>
          </cell>
          <cell r="E220">
            <v>17</v>
          </cell>
          <cell r="F220">
            <v>0</v>
          </cell>
          <cell r="G220">
            <v>0</v>
          </cell>
          <cell r="H220">
            <v>0</v>
          </cell>
          <cell r="I220">
            <v>0</v>
          </cell>
          <cell r="J220">
            <v>17</v>
          </cell>
        </row>
        <row r="221">
          <cell r="A221" t="str">
            <v>72023</v>
          </cell>
          <cell r="B221" t="str">
            <v>40593062</v>
          </cell>
          <cell r="C221" t="str">
            <v>ООО"ЗАВОД МЕТАЛЛОИЗЕЛИЙ"</v>
          </cell>
          <cell r="D221">
            <v>8</v>
          </cell>
          <cell r="E221">
            <v>8</v>
          </cell>
          <cell r="F221">
            <v>0</v>
          </cell>
          <cell r="G221">
            <v>0</v>
          </cell>
          <cell r="H221">
            <v>8</v>
          </cell>
        </row>
        <row r="222">
          <cell r="A222" t="str">
            <v>72023 Всего</v>
          </cell>
          <cell r="B222">
            <v>5816</v>
          </cell>
          <cell r="C222">
            <v>3500</v>
          </cell>
          <cell r="D222">
            <v>5816</v>
          </cell>
          <cell r="E222">
            <v>3500</v>
          </cell>
          <cell r="F222">
            <v>3741</v>
          </cell>
          <cell r="G222">
            <v>7695</v>
          </cell>
          <cell r="H222">
            <v>8581</v>
          </cell>
          <cell r="I222">
            <v>16623</v>
          </cell>
          <cell r="J222">
            <v>14516</v>
          </cell>
          <cell r="K222">
            <v>17668</v>
          </cell>
          <cell r="L222">
            <v>17148</v>
          </cell>
          <cell r="M222">
            <v>24178</v>
          </cell>
          <cell r="N222">
            <v>12738</v>
          </cell>
        </row>
        <row r="223">
          <cell r="A223" t="str">
            <v>72024</v>
          </cell>
          <cell r="B223" t="str">
            <v>17407697</v>
          </cell>
          <cell r="C223" t="str">
            <v>АО"ИЖСТАЛЬ"</v>
          </cell>
          <cell r="D223">
            <v>64</v>
          </cell>
          <cell r="E223">
            <v>68</v>
          </cell>
          <cell r="F223">
            <v>133</v>
          </cell>
          <cell r="G223">
            <v>68</v>
          </cell>
          <cell r="H223">
            <v>138</v>
          </cell>
          <cell r="I223">
            <v>68</v>
          </cell>
          <cell r="J223">
            <v>410</v>
          </cell>
          <cell r="K223">
            <v>68</v>
          </cell>
          <cell r="L223">
            <v>410</v>
          </cell>
          <cell r="M223">
            <v>68</v>
          </cell>
          <cell r="N223">
            <v>533</v>
          </cell>
          <cell r="O223">
            <v>132</v>
          </cell>
        </row>
        <row r="224">
          <cell r="A224" t="str">
            <v>72024</v>
          </cell>
          <cell r="B224" t="str">
            <v>20879520</v>
          </cell>
          <cell r="C224" t="str">
            <v>ЗАО "УРАЛМАШ-МЕТАЛЛУРГ"</v>
          </cell>
          <cell r="D224">
            <v>202</v>
          </cell>
          <cell r="E224">
            <v>202</v>
          </cell>
          <cell r="F224">
            <v>403</v>
          </cell>
          <cell r="G224">
            <v>199</v>
          </cell>
          <cell r="H224">
            <v>198</v>
          </cell>
          <cell r="I224">
            <v>403</v>
          </cell>
          <cell r="J224">
            <v>199</v>
          </cell>
          <cell r="K224">
            <v>199</v>
          </cell>
        </row>
        <row r="225">
          <cell r="A225" t="str">
            <v>72024</v>
          </cell>
          <cell r="B225" t="str">
            <v>00186465</v>
          </cell>
          <cell r="C225" t="str">
            <v>ОАО "МЕЧЕЛ"</v>
          </cell>
          <cell r="D225">
            <v>769</v>
          </cell>
          <cell r="E225">
            <v>769</v>
          </cell>
        </row>
        <row r="226">
          <cell r="A226" t="str">
            <v>72024</v>
          </cell>
          <cell r="B226" t="str">
            <v>41605888</v>
          </cell>
          <cell r="C226" t="str">
            <v>ООО "ЗЕВС"</v>
          </cell>
          <cell r="D226">
            <v>65</v>
          </cell>
          <cell r="E226">
            <v>65</v>
          </cell>
          <cell r="F226">
            <v>69</v>
          </cell>
          <cell r="G226">
            <v>199</v>
          </cell>
          <cell r="H226">
            <v>140</v>
          </cell>
          <cell r="I226">
            <v>199</v>
          </cell>
          <cell r="J226">
            <v>45</v>
          </cell>
          <cell r="K226">
            <v>45</v>
          </cell>
          <cell r="L226">
            <v>134</v>
          </cell>
        </row>
        <row r="227">
          <cell r="A227" t="str">
            <v>72024</v>
          </cell>
          <cell r="B227" t="str">
            <v>00187895</v>
          </cell>
          <cell r="C227" t="str">
            <v>АКЦИОНЕРНОЕ ОБЩЕСТВО ОТКРЫТОГО ТИПА ОСКОЛЬСКИЙ ЭЛЕКТОРМЕТАЛЛУРГИЧЕСКИЙ КОМБИНАТ</v>
          </cell>
          <cell r="D227">
            <v>405</v>
          </cell>
          <cell r="E227">
            <v>240</v>
          </cell>
          <cell r="F227">
            <v>240</v>
          </cell>
          <cell r="G227">
            <v>0</v>
          </cell>
          <cell r="H227">
            <v>240</v>
          </cell>
        </row>
        <row r="228">
          <cell r="A228" t="str">
            <v>72024</v>
          </cell>
          <cell r="B228" t="str">
            <v>32531590</v>
          </cell>
          <cell r="C228" t="str">
            <v>ТОО "СИЛИКАТЧИК"</v>
          </cell>
          <cell r="D228">
            <v>612</v>
          </cell>
        </row>
        <row r="229">
          <cell r="A229" t="str">
            <v>72024</v>
          </cell>
          <cell r="B229" t="str">
            <v>39478924</v>
          </cell>
          <cell r="C229" t="str">
            <v>ЗАО"СЕВЗАПВТОРМЕТ"</v>
          </cell>
          <cell r="D229">
            <v>132</v>
          </cell>
          <cell r="E229">
            <v>69</v>
          </cell>
          <cell r="F229">
            <v>202</v>
          </cell>
          <cell r="G229">
            <v>66</v>
          </cell>
          <cell r="H229">
            <v>132</v>
          </cell>
          <cell r="I229">
            <v>70</v>
          </cell>
          <cell r="J229">
            <v>69</v>
          </cell>
          <cell r="K229">
            <v>69</v>
          </cell>
          <cell r="L229">
            <v>202</v>
          </cell>
          <cell r="M229">
            <v>66</v>
          </cell>
          <cell r="N229">
            <v>132</v>
          </cell>
          <cell r="O229">
            <v>70</v>
          </cell>
        </row>
        <row r="230">
          <cell r="A230" t="str">
            <v>72024</v>
          </cell>
          <cell r="B230" t="str">
            <v>18165256</v>
          </cell>
          <cell r="C230" t="str">
            <v>ТОО СП"ГРАНЭЛ"</v>
          </cell>
          <cell r="D230">
            <v>69</v>
          </cell>
          <cell r="E230">
            <v>137</v>
          </cell>
          <cell r="F230">
            <v>203</v>
          </cell>
          <cell r="G230">
            <v>69</v>
          </cell>
          <cell r="H230">
            <v>137</v>
          </cell>
          <cell r="I230">
            <v>203</v>
          </cell>
          <cell r="J230">
            <v>0</v>
          </cell>
          <cell r="K230">
            <v>69</v>
          </cell>
          <cell r="L230">
            <v>137</v>
          </cell>
          <cell r="M230">
            <v>0</v>
          </cell>
          <cell r="N230">
            <v>203</v>
          </cell>
        </row>
        <row r="231">
          <cell r="A231" t="str">
            <v>72024</v>
          </cell>
          <cell r="B231" t="str">
            <v>00186387</v>
          </cell>
          <cell r="C231" t="str">
            <v>ОАО "МЕТАЛЛУРГИЧЕСКИЙ З-Д ИМ.А.К.СЕРОВА"</v>
          </cell>
          <cell r="D231">
            <v>345</v>
          </cell>
          <cell r="E231">
            <v>345</v>
          </cell>
          <cell r="F231">
            <v>0</v>
          </cell>
          <cell r="G231">
            <v>0</v>
          </cell>
          <cell r="H231">
            <v>345</v>
          </cell>
        </row>
        <row r="232">
          <cell r="A232" t="str">
            <v>72024</v>
          </cell>
          <cell r="B232" t="str">
            <v>43656685</v>
          </cell>
          <cell r="C232" t="str">
            <v>ЗАО "НАУКА.ТЕХНОЛОГИЯ.ПРОИЗВОДСТВО"     ДАШЕВСКИЙ В.Д.</v>
          </cell>
          <cell r="D232">
            <v>269</v>
          </cell>
          <cell r="E232">
            <v>269</v>
          </cell>
          <cell r="F232">
            <v>0</v>
          </cell>
          <cell r="G232">
            <v>0</v>
          </cell>
          <cell r="H232">
            <v>0</v>
          </cell>
          <cell r="I232">
            <v>0</v>
          </cell>
          <cell r="J232">
            <v>0</v>
          </cell>
          <cell r="K232">
            <v>269</v>
          </cell>
        </row>
        <row r="233">
          <cell r="A233" t="str">
            <v>72024</v>
          </cell>
          <cell r="B233" t="str">
            <v>ДОНЕЦКИЙ МЕТАЛЛУРГИЧЕСКИЙ ЗАВОД</v>
          </cell>
          <cell r="C233" t="str">
            <v>ДОНЕЦКИЙ МЕТАЛЛУРГИЧЕСКИЙ ЗАВОД</v>
          </cell>
          <cell r="D233">
            <v>66</v>
          </cell>
          <cell r="E233">
            <v>63</v>
          </cell>
          <cell r="F233">
            <v>137</v>
          </cell>
          <cell r="G233">
            <v>66</v>
          </cell>
          <cell r="H233">
            <v>63</v>
          </cell>
          <cell r="I233">
            <v>0</v>
          </cell>
          <cell r="J233">
            <v>137</v>
          </cell>
          <cell r="K233">
            <v>66</v>
          </cell>
          <cell r="L233">
            <v>0</v>
          </cell>
          <cell r="M233">
            <v>0</v>
          </cell>
          <cell r="N233">
            <v>63</v>
          </cell>
        </row>
        <row r="234">
          <cell r="A234" t="str">
            <v>72024</v>
          </cell>
          <cell r="B234" t="str">
            <v>42484489</v>
          </cell>
          <cell r="C234" t="str">
            <v>ООО"УРАЛ-СОЮЗ"</v>
          </cell>
          <cell r="D234">
            <v>248</v>
          </cell>
          <cell r="E234">
            <v>8</v>
          </cell>
          <cell r="F234">
            <v>248</v>
          </cell>
          <cell r="G234">
            <v>8</v>
          </cell>
        </row>
        <row r="235">
          <cell r="A235" t="str">
            <v>72024</v>
          </cell>
          <cell r="B235" t="str">
            <v>44280733</v>
          </cell>
          <cell r="C235" t="str">
            <v>ООО"ТЭД-М"</v>
          </cell>
          <cell r="D235">
            <v>68</v>
          </cell>
          <cell r="E235">
            <v>68</v>
          </cell>
          <cell r="F235">
            <v>67</v>
          </cell>
          <cell r="G235">
            <v>68</v>
          </cell>
          <cell r="H235">
            <v>68</v>
          </cell>
          <cell r="I235">
            <v>67</v>
          </cell>
          <cell r="J235">
            <v>0</v>
          </cell>
          <cell r="K235">
            <v>68</v>
          </cell>
          <cell r="L235">
            <v>68</v>
          </cell>
          <cell r="M235">
            <v>67</v>
          </cell>
        </row>
        <row r="236">
          <cell r="A236" t="str">
            <v>72024</v>
          </cell>
          <cell r="B236" t="str">
            <v>00186341</v>
          </cell>
          <cell r="C236" t="str">
            <v>АКЦИОНЕРНОЕ ОБЩЕСТВО "ЧУСОВСКОЙ МЕТАЛЛУРГИЧЕСКИЙ ЗАВОД"</v>
          </cell>
          <cell r="D236">
            <v>64</v>
          </cell>
          <cell r="E236">
            <v>68</v>
          </cell>
          <cell r="F236">
            <v>21</v>
          </cell>
          <cell r="G236">
            <v>21</v>
          </cell>
          <cell r="H236">
            <v>0</v>
          </cell>
          <cell r="I236">
            <v>0</v>
          </cell>
          <cell r="J236">
            <v>21</v>
          </cell>
        </row>
        <row r="237">
          <cell r="A237" t="str">
            <v>72024</v>
          </cell>
          <cell r="B237" t="str">
            <v>05015147</v>
          </cell>
          <cell r="C237" t="str">
            <v>АО "ЭЛЕКТРОСТАЛЬ"</v>
          </cell>
          <cell r="D237">
            <v>64</v>
          </cell>
          <cell r="E237">
            <v>85</v>
          </cell>
          <cell r="F237">
            <v>64</v>
          </cell>
          <cell r="G237">
            <v>85</v>
          </cell>
          <cell r="H237">
            <v>0</v>
          </cell>
          <cell r="I237">
            <v>64</v>
          </cell>
          <cell r="J237">
            <v>0</v>
          </cell>
          <cell r="K237">
            <v>0</v>
          </cell>
          <cell r="L237">
            <v>85</v>
          </cell>
        </row>
        <row r="238">
          <cell r="A238" t="str">
            <v>72024</v>
          </cell>
          <cell r="B238" t="str">
            <v>27493628</v>
          </cell>
          <cell r="C238" t="str">
            <v>ТОО " Е.С.Н "</v>
          </cell>
          <cell r="D238">
            <v>140</v>
          </cell>
          <cell r="E238">
            <v>140</v>
          </cell>
          <cell r="F238">
            <v>0</v>
          </cell>
          <cell r="G238">
            <v>140</v>
          </cell>
        </row>
        <row r="239">
          <cell r="A239" t="str">
            <v>72024</v>
          </cell>
          <cell r="B239" t="str">
            <v>00239445</v>
          </cell>
          <cell r="C239" t="str">
            <v>АО "ВОЛГОЦЕММАШ"</v>
          </cell>
          <cell r="D239">
            <v>137</v>
          </cell>
          <cell r="E239">
            <v>137</v>
          </cell>
          <cell r="F239">
            <v>0</v>
          </cell>
          <cell r="G239">
            <v>0</v>
          </cell>
          <cell r="H239">
            <v>0</v>
          </cell>
          <cell r="I239">
            <v>0</v>
          </cell>
          <cell r="J239">
            <v>0</v>
          </cell>
          <cell r="K239">
            <v>0</v>
          </cell>
          <cell r="L239">
            <v>0</v>
          </cell>
          <cell r="M239">
            <v>137</v>
          </cell>
        </row>
        <row r="240">
          <cell r="A240" t="str">
            <v>72024</v>
          </cell>
          <cell r="B240" t="str">
            <v>13193288</v>
          </cell>
          <cell r="C240" t="str">
            <v>АО "ИНТЕРКОН"</v>
          </cell>
          <cell r="D240">
            <v>65</v>
          </cell>
          <cell r="E240">
            <v>65</v>
          </cell>
          <cell r="F240">
            <v>65</v>
          </cell>
          <cell r="G240">
            <v>65</v>
          </cell>
        </row>
        <row r="241">
          <cell r="A241" t="str">
            <v>72024</v>
          </cell>
          <cell r="B241" t="str">
            <v>05757665</v>
          </cell>
          <cell r="C241" t="str">
            <v>АО "НОВОЛИПЕЦКИЙ МЕТКОМБИНАТ"</v>
          </cell>
          <cell r="D241">
            <v>129</v>
          </cell>
          <cell r="E241">
            <v>129</v>
          </cell>
        </row>
        <row r="242">
          <cell r="A242" t="str">
            <v>72024</v>
          </cell>
          <cell r="B242" t="str">
            <v>N98532</v>
          </cell>
          <cell r="C242" t="str">
            <v>АООТ "ИЖСТАЛЬ"</v>
          </cell>
          <cell r="D242">
            <v>71</v>
          </cell>
          <cell r="E242">
            <v>71</v>
          </cell>
        </row>
        <row r="243">
          <cell r="A243" t="str">
            <v>72024</v>
          </cell>
          <cell r="B243" t="str">
            <v>05763694</v>
          </cell>
          <cell r="C243" t="str">
            <v>ОАО "ЮЖУРАЛМАШ"</v>
          </cell>
          <cell r="D243">
            <v>68</v>
          </cell>
          <cell r="E243">
            <v>68</v>
          </cell>
          <cell r="F243">
            <v>0</v>
          </cell>
          <cell r="G243">
            <v>0</v>
          </cell>
          <cell r="H243">
            <v>0</v>
          </cell>
          <cell r="I243">
            <v>68</v>
          </cell>
        </row>
        <row r="244">
          <cell r="A244" t="str">
            <v>72024</v>
          </cell>
          <cell r="B244" t="str">
            <v>13182184</v>
          </cell>
          <cell r="C244" t="str">
            <v>ЗАО ТФД "БРОК-ИНВЕСТ-СЕРВИС И К"</v>
          </cell>
          <cell r="D244">
            <v>68</v>
          </cell>
          <cell r="E244">
            <v>68</v>
          </cell>
          <cell r="F244">
            <v>0</v>
          </cell>
          <cell r="G244">
            <v>0</v>
          </cell>
          <cell r="H244">
            <v>0</v>
          </cell>
          <cell r="I244">
            <v>0</v>
          </cell>
          <cell r="J244">
            <v>0</v>
          </cell>
          <cell r="K244">
            <v>0</v>
          </cell>
          <cell r="L244">
            <v>68</v>
          </cell>
        </row>
        <row r="245">
          <cell r="A245" t="str">
            <v>72024</v>
          </cell>
          <cell r="B245" t="str">
            <v>21265122</v>
          </cell>
          <cell r="C245" t="str">
            <v>ФИРМА "ЮЛС" (ИНДИВИД.ЧАСТНОЕ ПРЕДПР.)</v>
          </cell>
          <cell r="D245">
            <v>65</v>
          </cell>
          <cell r="E245">
            <v>65</v>
          </cell>
          <cell r="F245">
            <v>0</v>
          </cell>
          <cell r="G245">
            <v>0</v>
          </cell>
          <cell r="H245">
            <v>0</v>
          </cell>
          <cell r="I245">
            <v>0</v>
          </cell>
          <cell r="J245">
            <v>0</v>
          </cell>
          <cell r="K245">
            <v>0</v>
          </cell>
          <cell r="L245">
            <v>65</v>
          </cell>
        </row>
        <row r="246">
          <cell r="A246" t="str">
            <v>72024</v>
          </cell>
          <cell r="B246" t="str">
            <v>39462656</v>
          </cell>
          <cell r="C246" t="str">
            <v>ЗАО"ТРАНСМЕТ"</v>
          </cell>
          <cell r="D246">
            <v>63</v>
          </cell>
        </row>
        <row r="247">
          <cell r="A247" t="str">
            <v>72024</v>
          </cell>
          <cell r="B247" t="str">
            <v>31548223</v>
          </cell>
          <cell r="C247" t="str">
            <v>АОЗТ "КАМАСТАЛЬ"</v>
          </cell>
          <cell r="D247">
            <v>50</v>
          </cell>
          <cell r="E247">
            <v>50</v>
          </cell>
          <cell r="F247">
            <v>0</v>
          </cell>
          <cell r="G247">
            <v>50</v>
          </cell>
        </row>
        <row r="248">
          <cell r="A248" t="str">
            <v>72024</v>
          </cell>
          <cell r="B248" t="str">
            <v>18010097</v>
          </cell>
          <cell r="C248" t="str">
            <v>ИНЖЕНЕРНЫЙ ЦЕНТР "СПЛАВ"</v>
          </cell>
          <cell r="D248">
            <v>11</v>
          </cell>
        </row>
        <row r="249">
          <cell r="A249" t="str">
            <v>72024</v>
          </cell>
          <cell r="B249" t="str">
            <v>05785968</v>
          </cell>
          <cell r="C249" t="str">
            <v>"КРАСНЫЙ АКСАЙ" АО</v>
          </cell>
          <cell r="D249">
            <v>3</v>
          </cell>
          <cell r="E249">
            <v>3</v>
          </cell>
          <cell r="F249">
            <v>0</v>
          </cell>
          <cell r="G249">
            <v>0</v>
          </cell>
          <cell r="H249">
            <v>3</v>
          </cell>
        </row>
        <row r="250">
          <cell r="A250" t="str">
            <v>72024</v>
          </cell>
          <cell r="B250" t="str">
            <v>20995485</v>
          </cell>
          <cell r="C250" t="str">
            <v>ТОО"ИНСАЙДЕР"</v>
          </cell>
          <cell r="D250">
            <v>2</v>
          </cell>
          <cell r="E250">
            <v>2</v>
          </cell>
          <cell r="F250">
            <v>0</v>
          </cell>
          <cell r="G250">
            <v>0</v>
          </cell>
          <cell r="H250">
            <v>0</v>
          </cell>
          <cell r="I250">
            <v>0</v>
          </cell>
          <cell r="J250">
            <v>0</v>
          </cell>
          <cell r="K250">
            <v>0</v>
          </cell>
          <cell r="L250">
            <v>0</v>
          </cell>
          <cell r="M250">
            <v>0</v>
          </cell>
          <cell r="N250">
            <v>2</v>
          </cell>
        </row>
        <row r="251">
          <cell r="A251" t="str">
            <v>72024</v>
          </cell>
          <cell r="B251" t="str">
            <v>01251402</v>
          </cell>
          <cell r="C251" t="str">
            <v>ЗАВОД СТРОИТЕЛЬНЫХ МАТЕРИАЛОВ</v>
          </cell>
          <cell r="D251">
            <v>1</v>
          </cell>
        </row>
        <row r="252">
          <cell r="A252" t="str">
            <v>72024</v>
          </cell>
          <cell r="B252" t="str">
            <v>05750533</v>
          </cell>
          <cell r="C252" t="str">
            <v>АО "КАЛИТВАСЕЛЬМАШ"</v>
          </cell>
          <cell r="D252">
            <v>1</v>
          </cell>
          <cell r="E252">
            <v>1</v>
          </cell>
          <cell r="F252">
            <v>0</v>
          </cell>
          <cell r="G252">
            <v>0</v>
          </cell>
          <cell r="H252">
            <v>0</v>
          </cell>
          <cell r="I252">
            <v>0</v>
          </cell>
          <cell r="J252">
            <v>0</v>
          </cell>
          <cell r="K252">
            <v>0</v>
          </cell>
          <cell r="L252">
            <v>0</v>
          </cell>
          <cell r="M252">
            <v>1</v>
          </cell>
        </row>
        <row r="253">
          <cell r="A253" t="str">
            <v>72024</v>
          </cell>
          <cell r="B253" t="str">
            <v>43732222</v>
          </cell>
          <cell r="C253" t="str">
            <v>ООО НПФ Б Б</v>
          </cell>
          <cell r="D253">
            <v>1</v>
          </cell>
          <cell r="E253">
            <v>1</v>
          </cell>
          <cell r="F253">
            <v>0</v>
          </cell>
          <cell r="G253">
            <v>0</v>
          </cell>
          <cell r="H253">
            <v>0</v>
          </cell>
          <cell r="I253">
            <v>1</v>
          </cell>
        </row>
        <row r="254">
          <cell r="A254" t="str">
            <v>72024</v>
          </cell>
          <cell r="B254" t="str">
            <v>00861676</v>
          </cell>
          <cell r="C254" t="str">
            <v>РЕМОНТНО-МЕХАНИЧЕСКИЙ ЗАВОД БУДЕННОВСКИЙ</v>
          </cell>
          <cell r="D254">
            <v>0</v>
          </cell>
          <cell r="E254">
            <v>0</v>
          </cell>
          <cell r="F254">
            <v>0</v>
          </cell>
          <cell r="G254">
            <v>0</v>
          </cell>
          <cell r="H254">
            <v>0</v>
          </cell>
          <cell r="I254">
            <v>0</v>
          </cell>
          <cell r="J254">
            <v>0</v>
          </cell>
          <cell r="K254">
            <v>0</v>
          </cell>
          <cell r="L254">
            <v>0</v>
          </cell>
          <cell r="M254">
            <v>0</v>
          </cell>
          <cell r="N254">
            <v>0</v>
          </cell>
          <cell r="O254">
            <v>0</v>
          </cell>
        </row>
        <row r="255">
          <cell r="A255" t="str">
            <v>72024</v>
          </cell>
          <cell r="B255" t="str">
            <v>44971532</v>
          </cell>
          <cell r="C255" t="str">
            <v>ООО "ТЕХКОМСЕРВИС"</v>
          </cell>
          <cell r="D255">
            <v>2</v>
          </cell>
          <cell r="E255">
            <v>2</v>
          </cell>
          <cell r="F255">
            <v>0</v>
          </cell>
          <cell r="G255">
            <v>0</v>
          </cell>
          <cell r="H255">
            <v>0</v>
          </cell>
          <cell r="I255">
            <v>0</v>
          </cell>
          <cell r="J255">
            <v>0</v>
          </cell>
          <cell r="K255">
            <v>0</v>
          </cell>
          <cell r="L255">
            <v>0</v>
          </cell>
          <cell r="M255">
            <v>0</v>
          </cell>
          <cell r="N255">
            <v>0</v>
          </cell>
          <cell r="O255">
            <v>2</v>
          </cell>
        </row>
        <row r="256">
          <cell r="A256" t="str">
            <v>72024 Всего</v>
          </cell>
          <cell r="B256">
            <v>339</v>
          </cell>
          <cell r="C256">
            <v>933</v>
          </cell>
          <cell r="D256">
            <v>339</v>
          </cell>
          <cell r="E256">
            <v>933</v>
          </cell>
          <cell r="F256">
            <v>0</v>
          </cell>
          <cell r="G256">
            <v>0</v>
          </cell>
          <cell r="H256">
            <v>0</v>
          </cell>
          <cell r="I256">
            <v>0</v>
          </cell>
          <cell r="J256">
            <v>0</v>
          </cell>
          <cell r="K256">
            <v>0</v>
          </cell>
          <cell r="L256">
            <v>0</v>
          </cell>
          <cell r="M256">
            <v>339</v>
          </cell>
          <cell r="N256">
            <v>933</v>
          </cell>
        </row>
        <row r="257">
          <cell r="A257" t="str">
            <v>72025</v>
          </cell>
          <cell r="B257" t="str">
            <v>N229857</v>
          </cell>
          <cell r="C257" t="str">
            <v>ЗАО "НОВОКРАМАТОРСКИЙ МАШЗАВОД"</v>
          </cell>
          <cell r="D257">
            <v>64</v>
          </cell>
          <cell r="E257">
            <v>64</v>
          </cell>
          <cell r="F257">
            <v>0</v>
          </cell>
          <cell r="G257">
            <v>64</v>
          </cell>
        </row>
        <row r="258">
          <cell r="A258" t="str">
            <v>72025 Всего</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72026</v>
          </cell>
          <cell r="B259" t="str">
            <v>ОИ РЕЙЛКЕРРИЕРС АБ</v>
          </cell>
          <cell r="C259" t="str">
            <v>ОИ РЕЙЛКЕРРИЕРС АБ</v>
          </cell>
          <cell r="D259">
            <v>59</v>
          </cell>
          <cell r="E259">
            <v>56</v>
          </cell>
          <cell r="F259">
            <v>124</v>
          </cell>
          <cell r="G259">
            <v>374</v>
          </cell>
          <cell r="H259">
            <v>59</v>
          </cell>
          <cell r="I259">
            <v>374</v>
          </cell>
          <cell r="J259">
            <v>59</v>
          </cell>
          <cell r="K259">
            <v>56</v>
          </cell>
          <cell r="L259">
            <v>124</v>
          </cell>
        </row>
        <row r="260">
          <cell r="A260" t="str">
            <v>72026</v>
          </cell>
          <cell r="B260" t="str">
            <v>N211297</v>
          </cell>
          <cell r="C260" t="str">
            <v>ОЙ РЕЙЛКЕРРИЕРС АБ ДЛЯ "ЭЙ-СИ-АЙ ИНДАСТРИЗ ЛТД."</v>
          </cell>
          <cell r="D260">
            <v>66</v>
          </cell>
          <cell r="E260">
            <v>66</v>
          </cell>
          <cell r="F260">
            <v>0</v>
          </cell>
          <cell r="G260">
            <v>66</v>
          </cell>
        </row>
        <row r="261">
          <cell r="A261" t="str">
            <v>72026</v>
          </cell>
          <cell r="B261" t="str">
            <v>N205182</v>
          </cell>
          <cell r="C261" t="str">
            <v>ОЙ РЕЙЛКАРРИЕРС АБ ДЛЯ"ЭЙ-СИ-АЙ ИНДАСТРИЗ ЛТД"</v>
          </cell>
          <cell r="D261">
            <v>65</v>
          </cell>
          <cell r="E261">
            <v>65</v>
          </cell>
          <cell r="F261">
            <v>0</v>
          </cell>
          <cell r="G261">
            <v>65</v>
          </cell>
        </row>
        <row r="262">
          <cell r="A262" t="str">
            <v>72026</v>
          </cell>
          <cell r="B262" t="str">
            <v>N215862</v>
          </cell>
          <cell r="C262" t="str">
            <v>СТЕВЕКО ОЙ,КОНТАКТНОЕ ЛИЦО:МИА БРУНИЛА КОТКА ДИПВОТЕР ТЕРМ.Ч/З МИА БРУНИЛА ДЛЯ</v>
          </cell>
          <cell r="D262">
            <v>63</v>
          </cell>
          <cell r="E262">
            <v>63</v>
          </cell>
          <cell r="F262">
            <v>0</v>
          </cell>
          <cell r="G262">
            <v>63</v>
          </cell>
        </row>
        <row r="263">
          <cell r="A263" t="str">
            <v>72026</v>
          </cell>
          <cell r="B263" t="str">
            <v>39545483</v>
          </cell>
          <cell r="C263" t="str">
            <v>АО ЗАКРЫТОГО ТИПА "НПО КРИПТОН"</v>
          </cell>
          <cell r="D263">
            <v>0</v>
          </cell>
        </row>
        <row r="264">
          <cell r="A264" t="str">
            <v>72026 Всего</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72027</v>
          </cell>
          <cell r="B265" t="str">
            <v>17407697</v>
          </cell>
          <cell r="C265" t="str">
            <v>АО"ИЖСТАЛЬ"</v>
          </cell>
          <cell r="D265">
            <v>20</v>
          </cell>
          <cell r="E265">
            <v>20</v>
          </cell>
          <cell r="F265">
            <v>20</v>
          </cell>
          <cell r="G265">
            <v>20</v>
          </cell>
          <cell r="H265">
            <v>20</v>
          </cell>
          <cell r="I265">
            <v>36</v>
          </cell>
          <cell r="J265">
            <v>20</v>
          </cell>
          <cell r="K265">
            <v>20</v>
          </cell>
          <cell r="L265">
            <v>37</v>
          </cell>
          <cell r="M265">
            <v>0</v>
          </cell>
          <cell r="N265">
            <v>34</v>
          </cell>
        </row>
        <row r="266">
          <cell r="A266" t="str">
            <v>72027</v>
          </cell>
          <cell r="B266" t="str">
            <v>00194688</v>
          </cell>
          <cell r="C266" t="str">
            <v>"ТЫРHЫАУЗСКИЙ ВОЛЬФРАМО-МОЛИБДЕHОВЫЙ КОМБИHАТ"</v>
          </cell>
          <cell r="D266">
            <v>25</v>
          </cell>
          <cell r="E266">
            <v>12</v>
          </cell>
          <cell r="F266">
            <v>25</v>
          </cell>
          <cell r="G266">
            <v>12</v>
          </cell>
          <cell r="H266">
            <v>0</v>
          </cell>
          <cell r="I266">
            <v>25</v>
          </cell>
          <cell r="J266">
            <v>0</v>
          </cell>
          <cell r="K266">
            <v>0</v>
          </cell>
          <cell r="L266">
            <v>0</v>
          </cell>
          <cell r="M266">
            <v>0</v>
          </cell>
          <cell r="N266">
            <v>0</v>
          </cell>
          <cell r="O266">
            <v>12</v>
          </cell>
        </row>
        <row r="267">
          <cell r="A267" t="str">
            <v>72027</v>
          </cell>
          <cell r="B267" t="str">
            <v>05015147</v>
          </cell>
          <cell r="C267" t="str">
            <v>АО "ЭЛЕКТРОСТАЛЬ"</v>
          </cell>
          <cell r="D267">
            <v>20</v>
          </cell>
        </row>
        <row r="268">
          <cell r="A268" t="str">
            <v>72027</v>
          </cell>
          <cell r="B268" t="str">
            <v>31548223</v>
          </cell>
          <cell r="C268" t="str">
            <v>АОЗТ "КАМАСТАЛЬ"</v>
          </cell>
          <cell r="D268">
            <v>20</v>
          </cell>
          <cell r="E268">
            <v>20</v>
          </cell>
          <cell r="F268">
            <v>0</v>
          </cell>
          <cell r="G268">
            <v>0</v>
          </cell>
          <cell r="H268">
            <v>20</v>
          </cell>
        </row>
        <row r="269">
          <cell r="A269" t="str">
            <v>72027</v>
          </cell>
          <cell r="B269" t="str">
            <v>29406384</v>
          </cell>
          <cell r="C269" t="str">
            <v>АОЗТ ЭЛЕКТРОМАШИМПЕКС</v>
          </cell>
          <cell r="D269">
            <v>12</v>
          </cell>
          <cell r="E269">
            <v>12</v>
          </cell>
          <cell r="F269">
            <v>0</v>
          </cell>
          <cell r="G269">
            <v>0</v>
          </cell>
          <cell r="H269">
            <v>0</v>
          </cell>
          <cell r="I269">
            <v>0</v>
          </cell>
          <cell r="J269">
            <v>12</v>
          </cell>
        </row>
        <row r="270">
          <cell r="A270" t="str">
            <v>72027</v>
          </cell>
          <cell r="B270" t="str">
            <v>05480358</v>
          </cell>
          <cell r="C270" t="str">
            <v>ДАООТ "ЗАПСИБГАЗПРОМ" РАО "ГАЗПРОМ"</v>
          </cell>
          <cell r="D270">
            <v>2</v>
          </cell>
          <cell r="E270">
            <v>2</v>
          </cell>
          <cell r="F270">
            <v>0</v>
          </cell>
          <cell r="G270">
            <v>0</v>
          </cell>
          <cell r="H270">
            <v>0</v>
          </cell>
          <cell r="I270">
            <v>0</v>
          </cell>
          <cell r="J270">
            <v>0</v>
          </cell>
          <cell r="K270">
            <v>2</v>
          </cell>
        </row>
        <row r="271">
          <cell r="A271" t="str">
            <v>72027</v>
          </cell>
          <cell r="B271" t="str">
            <v>00186465</v>
          </cell>
          <cell r="C271" t="str">
            <v>ОАО"МЕЧЕЛ"</v>
          </cell>
          <cell r="D271">
            <v>40</v>
          </cell>
          <cell r="E271">
            <v>40</v>
          </cell>
          <cell r="F271">
            <v>0</v>
          </cell>
          <cell r="G271">
            <v>0</v>
          </cell>
          <cell r="H271">
            <v>0</v>
          </cell>
          <cell r="I271">
            <v>0</v>
          </cell>
          <cell r="J271">
            <v>0</v>
          </cell>
          <cell r="K271">
            <v>0</v>
          </cell>
          <cell r="L271">
            <v>0</v>
          </cell>
          <cell r="M271">
            <v>0</v>
          </cell>
          <cell r="N271">
            <v>0</v>
          </cell>
          <cell r="O271">
            <v>40</v>
          </cell>
        </row>
        <row r="272">
          <cell r="A272" t="str">
            <v>72027</v>
          </cell>
          <cell r="B272" t="str">
            <v>40335609</v>
          </cell>
          <cell r="C272" t="str">
            <v>ООО "СПЕЦОБОРУДОВАНИЕ И МАТЕРИАЛЫ"</v>
          </cell>
          <cell r="D272">
            <v>19</v>
          </cell>
          <cell r="E272">
            <v>19</v>
          </cell>
          <cell r="F272">
            <v>0</v>
          </cell>
          <cell r="G272">
            <v>0</v>
          </cell>
          <cell r="H272">
            <v>0</v>
          </cell>
          <cell r="I272">
            <v>0</v>
          </cell>
          <cell r="J272">
            <v>0</v>
          </cell>
          <cell r="K272">
            <v>0</v>
          </cell>
          <cell r="L272">
            <v>0</v>
          </cell>
          <cell r="M272">
            <v>0</v>
          </cell>
          <cell r="N272">
            <v>0</v>
          </cell>
          <cell r="O272">
            <v>19</v>
          </cell>
        </row>
        <row r="273">
          <cell r="A273" t="str">
            <v>72027</v>
          </cell>
          <cell r="B273" t="str">
            <v>44612738</v>
          </cell>
          <cell r="C273" t="str">
            <v>ЗАО "СПЛАВ"</v>
          </cell>
          <cell r="D273">
            <v>6</v>
          </cell>
          <cell r="E273">
            <v>6</v>
          </cell>
          <cell r="F273">
            <v>0</v>
          </cell>
          <cell r="G273">
            <v>0</v>
          </cell>
          <cell r="H273">
            <v>0</v>
          </cell>
          <cell r="I273">
            <v>0</v>
          </cell>
          <cell r="J273">
            <v>0</v>
          </cell>
          <cell r="K273">
            <v>0</v>
          </cell>
          <cell r="L273">
            <v>0</v>
          </cell>
          <cell r="M273">
            <v>0</v>
          </cell>
          <cell r="N273">
            <v>0</v>
          </cell>
          <cell r="O273">
            <v>6</v>
          </cell>
        </row>
        <row r="274">
          <cell r="A274" t="str">
            <v>72027 Всего</v>
          </cell>
          <cell r="B274">
            <v>0</v>
          </cell>
          <cell r="C274">
            <v>34</v>
          </cell>
          <cell r="D274">
            <v>0</v>
          </cell>
          <cell r="E274">
            <v>34</v>
          </cell>
          <cell r="F274">
            <v>0</v>
          </cell>
          <cell r="G274">
            <v>0</v>
          </cell>
          <cell r="H274">
            <v>0</v>
          </cell>
          <cell r="I274">
            <v>0</v>
          </cell>
          <cell r="J274">
            <v>0</v>
          </cell>
          <cell r="K274">
            <v>0</v>
          </cell>
          <cell r="L274">
            <v>0</v>
          </cell>
          <cell r="M274">
            <v>0</v>
          </cell>
          <cell r="N274">
            <v>34</v>
          </cell>
        </row>
        <row r="275">
          <cell r="A275" t="str">
            <v>720291</v>
          </cell>
          <cell r="B275" t="str">
            <v>40249131</v>
          </cell>
          <cell r="C275" t="str">
            <v>ООО"ЛЕМ ЛТД"</v>
          </cell>
          <cell r="D275">
            <v>119</v>
          </cell>
          <cell r="E275">
            <v>119</v>
          </cell>
          <cell r="F275">
            <v>0</v>
          </cell>
          <cell r="G275">
            <v>0</v>
          </cell>
          <cell r="H275">
            <v>0</v>
          </cell>
          <cell r="I275">
            <v>0</v>
          </cell>
          <cell r="J275">
            <v>0</v>
          </cell>
          <cell r="K275">
            <v>0</v>
          </cell>
          <cell r="L275">
            <v>0</v>
          </cell>
          <cell r="M275">
            <v>0</v>
          </cell>
          <cell r="N275">
            <v>119</v>
          </cell>
        </row>
        <row r="276">
          <cell r="A276" t="str">
            <v>720291 Всего</v>
          </cell>
          <cell r="B276">
            <v>0</v>
          </cell>
          <cell r="C276">
            <v>119</v>
          </cell>
          <cell r="D276">
            <v>0</v>
          </cell>
          <cell r="E276">
            <v>119</v>
          </cell>
          <cell r="F276">
            <v>0</v>
          </cell>
          <cell r="G276">
            <v>0</v>
          </cell>
          <cell r="H276">
            <v>0</v>
          </cell>
          <cell r="I276">
            <v>0</v>
          </cell>
          <cell r="J276">
            <v>0</v>
          </cell>
          <cell r="K276">
            <v>0</v>
          </cell>
          <cell r="L276">
            <v>0</v>
          </cell>
          <cell r="M276">
            <v>0</v>
          </cell>
          <cell r="N276">
            <v>119</v>
          </cell>
        </row>
        <row r="277">
          <cell r="A277" t="str">
            <v>720292</v>
          </cell>
          <cell r="B277" t="str">
            <v>29406007</v>
          </cell>
          <cell r="C277" t="str">
            <v>АОЗТ НПО "ПОЛИМЕТАЛЛ"</v>
          </cell>
          <cell r="D277">
            <v>30</v>
          </cell>
          <cell r="E277">
            <v>19</v>
          </cell>
          <cell r="F277">
            <v>30</v>
          </cell>
          <cell r="G277">
            <v>19</v>
          </cell>
          <cell r="H277">
            <v>0</v>
          </cell>
          <cell r="I277">
            <v>0</v>
          </cell>
          <cell r="J277">
            <v>30</v>
          </cell>
          <cell r="K277">
            <v>19</v>
          </cell>
        </row>
        <row r="278">
          <cell r="A278" t="str">
            <v>720292</v>
          </cell>
          <cell r="B278" t="str">
            <v>00187895</v>
          </cell>
          <cell r="C278" t="str">
            <v>ОЭМК , 309530 СТ.ОСКОЛ-15 БЕЛГ.ОБЛ.</v>
          </cell>
          <cell r="D278">
            <v>20</v>
          </cell>
          <cell r="E278">
            <v>20</v>
          </cell>
          <cell r="F278">
            <v>0</v>
          </cell>
          <cell r="G278">
            <v>0</v>
          </cell>
          <cell r="H278">
            <v>0</v>
          </cell>
          <cell r="I278">
            <v>0</v>
          </cell>
          <cell r="J278">
            <v>20</v>
          </cell>
        </row>
        <row r="279">
          <cell r="A279" t="str">
            <v>720292</v>
          </cell>
          <cell r="B279" t="str">
            <v>45373922</v>
          </cell>
          <cell r="C279" t="str">
            <v>ООО ТЕХКОМЕТ</v>
          </cell>
          <cell r="D279">
            <v>4</v>
          </cell>
          <cell r="E279">
            <v>4</v>
          </cell>
          <cell r="F279">
            <v>0</v>
          </cell>
          <cell r="G279">
            <v>0</v>
          </cell>
          <cell r="H279">
            <v>4</v>
          </cell>
        </row>
        <row r="280">
          <cell r="A280" t="str">
            <v>720292</v>
          </cell>
          <cell r="B280" t="str">
            <v>05799321</v>
          </cell>
          <cell r="C280" t="str">
            <v>АООТ "БЕЛЭНЕРГОМАШ"</v>
          </cell>
          <cell r="D280">
            <v>10</v>
          </cell>
          <cell r="E280">
            <v>10</v>
          </cell>
          <cell r="F280">
            <v>0</v>
          </cell>
          <cell r="G280">
            <v>0</v>
          </cell>
          <cell r="H280">
            <v>0</v>
          </cell>
          <cell r="I280">
            <v>0</v>
          </cell>
          <cell r="J280">
            <v>0</v>
          </cell>
          <cell r="K280">
            <v>0</v>
          </cell>
          <cell r="L280">
            <v>0</v>
          </cell>
          <cell r="M280">
            <v>0</v>
          </cell>
          <cell r="N280">
            <v>0</v>
          </cell>
          <cell r="O280">
            <v>10</v>
          </cell>
        </row>
        <row r="281">
          <cell r="A281" t="str">
            <v>720292</v>
          </cell>
          <cell r="B281" t="str">
            <v>40335609</v>
          </cell>
          <cell r="C281" t="str">
            <v>ООО "СПЕЦОБОРУДОВАНИЕ И МАТЕРИАЛЫ"</v>
          </cell>
          <cell r="D281">
            <v>19</v>
          </cell>
          <cell r="E281">
            <v>19</v>
          </cell>
          <cell r="F281">
            <v>0</v>
          </cell>
          <cell r="G281">
            <v>0</v>
          </cell>
          <cell r="H281">
            <v>0</v>
          </cell>
          <cell r="I281">
            <v>0</v>
          </cell>
          <cell r="J281">
            <v>0</v>
          </cell>
          <cell r="K281">
            <v>0</v>
          </cell>
          <cell r="L281">
            <v>0</v>
          </cell>
          <cell r="M281">
            <v>0</v>
          </cell>
          <cell r="N281">
            <v>0</v>
          </cell>
          <cell r="O281">
            <v>19</v>
          </cell>
        </row>
        <row r="282">
          <cell r="A282" t="str">
            <v>720292 Всего</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720293</v>
          </cell>
          <cell r="B283" t="str">
            <v>00186246</v>
          </cell>
          <cell r="C283" t="str">
            <v>АООТ "НОСТА"</v>
          </cell>
          <cell r="D283">
            <v>5</v>
          </cell>
          <cell r="E283">
            <v>19</v>
          </cell>
          <cell r="F283">
            <v>5</v>
          </cell>
          <cell r="G283">
            <v>19</v>
          </cell>
          <cell r="H283">
            <v>19</v>
          </cell>
          <cell r="I283">
            <v>19</v>
          </cell>
          <cell r="J283">
            <v>19</v>
          </cell>
          <cell r="K283">
            <v>0</v>
          </cell>
          <cell r="L283">
            <v>19</v>
          </cell>
          <cell r="M283">
            <v>0</v>
          </cell>
          <cell r="N283">
            <v>19</v>
          </cell>
          <cell r="O283">
            <v>19</v>
          </cell>
        </row>
        <row r="284">
          <cell r="A284" t="str">
            <v>720293</v>
          </cell>
          <cell r="B284" t="str">
            <v>29406007</v>
          </cell>
          <cell r="C284" t="str">
            <v>АОЗТ НПО "ПОЛИМЕТАЛЛ"</v>
          </cell>
          <cell r="D284">
            <v>19</v>
          </cell>
          <cell r="E284">
            <v>19</v>
          </cell>
          <cell r="F284">
            <v>0</v>
          </cell>
          <cell r="G284">
            <v>0</v>
          </cell>
          <cell r="H284">
            <v>0</v>
          </cell>
          <cell r="I284">
            <v>0</v>
          </cell>
          <cell r="J284">
            <v>0</v>
          </cell>
          <cell r="K284">
            <v>0</v>
          </cell>
          <cell r="L284">
            <v>19</v>
          </cell>
        </row>
        <row r="285">
          <cell r="A285" t="str">
            <v>720293</v>
          </cell>
          <cell r="B285" t="str">
            <v>31754282</v>
          </cell>
          <cell r="C285" t="str">
            <v>АОЗТ "ПРОМИНСЕРВИС"</v>
          </cell>
          <cell r="D285">
            <v>19</v>
          </cell>
          <cell r="E285">
            <v>19</v>
          </cell>
          <cell r="F285">
            <v>0</v>
          </cell>
          <cell r="G285">
            <v>0</v>
          </cell>
          <cell r="H285">
            <v>0</v>
          </cell>
          <cell r="I285">
            <v>0</v>
          </cell>
          <cell r="J285">
            <v>0</v>
          </cell>
          <cell r="K285">
            <v>0</v>
          </cell>
          <cell r="L285">
            <v>0</v>
          </cell>
          <cell r="M285">
            <v>0</v>
          </cell>
          <cell r="N285">
            <v>19</v>
          </cell>
        </row>
        <row r="286">
          <cell r="A286" t="str">
            <v>720293</v>
          </cell>
          <cell r="B286" t="str">
            <v>40331059</v>
          </cell>
          <cell r="C286" t="str">
            <v>ЗАО "МЕТРИКА"</v>
          </cell>
          <cell r="D286">
            <v>7</v>
          </cell>
          <cell r="E286">
            <v>7</v>
          </cell>
          <cell r="F286">
            <v>11</v>
          </cell>
          <cell r="G286">
            <v>12</v>
          </cell>
          <cell r="H286">
            <v>11</v>
          </cell>
          <cell r="I286">
            <v>0</v>
          </cell>
          <cell r="J286">
            <v>0</v>
          </cell>
          <cell r="K286">
            <v>0</v>
          </cell>
          <cell r="L286">
            <v>0</v>
          </cell>
          <cell r="M286">
            <v>0</v>
          </cell>
          <cell r="N286">
            <v>12</v>
          </cell>
          <cell r="O286">
            <v>11</v>
          </cell>
        </row>
        <row r="287">
          <cell r="A287" t="str">
            <v>720293</v>
          </cell>
          <cell r="B287" t="str">
            <v>00186217</v>
          </cell>
          <cell r="C287" t="str">
            <v>ОАО "СЕВЕРСТАЛЬ"</v>
          </cell>
          <cell r="D287">
            <v>8</v>
          </cell>
          <cell r="E287">
            <v>8</v>
          </cell>
          <cell r="F287">
            <v>0</v>
          </cell>
          <cell r="G287">
            <v>0</v>
          </cell>
          <cell r="H287">
            <v>0</v>
          </cell>
          <cell r="I287">
            <v>0</v>
          </cell>
          <cell r="J287">
            <v>0</v>
          </cell>
          <cell r="K287">
            <v>0</v>
          </cell>
          <cell r="L287">
            <v>0</v>
          </cell>
          <cell r="M287">
            <v>0</v>
          </cell>
          <cell r="N287">
            <v>0</v>
          </cell>
          <cell r="O287">
            <v>8</v>
          </cell>
        </row>
        <row r="288">
          <cell r="A288" t="str">
            <v>720293 Всего</v>
          </cell>
          <cell r="B288">
            <v>0</v>
          </cell>
          <cell r="C288">
            <v>50</v>
          </cell>
          <cell r="D288">
            <v>0</v>
          </cell>
          <cell r="E288">
            <v>50</v>
          </cell>
          <cell r="F288">
            <v>0</v>
          </cell>
          <cell r="G288">
            <v>0</v>
          </cell>
          <cell r="H288">
            <v>0</v>
          </cell>
          <cell r="I288">
            <v>0</v>
          </cell>
          <cell r="J288">
            <v>0</v>
          </cell>
          <cell r="K288">
            <v>0</v>
          </cell>
          <cell r="L288">
            <v>0</v>
          </cell>
          <cell r="M288">
            <v>0</v>
          </cell>
          <cell r="N288">
            <v>50</v>
          </cell>
        </row>
        <row r="289">
          <cell r="A289" t="str">
            <v>720299</v>
          </cell>
          <cell r="B289" t="str">
            <v>00186602</v>
          </cell>
          <cell r="C289" t="str">
            <v>ОАО"ТАГАНРОГСКИЙ МЕТАЛЛУРГИЧЕСКИЙ ЗАВОД"</v>
          </cell>
          <cell r="D289">
            <v>64</v>
          </cell>
          <cell r="E289">
            <v>138</v>
          </cell>
          <cell r="F289">
            <v>138</v>
          </cell>
          <cell r="G289">
            <v>138</v>
          </cell>
        </row>
        <row r="290">
          <cell r="A290" t="str">
            <v>720299</v>
          </cell>
          <cell r="B290" t="str">
            <v>16778977</v>
          </cell>
          <cell r="C290" t="str">
            <v>ЗАО "ТЕХНОМАРКЕТ"</v>
          </cell>
          <cell r="D290">
            <v>65</v>
          </cell>
          <cell r="E290">
            <v>66</v>
          </cell>
          <cell r="F290">
            <v>65</v>
          </cell>
          <cell r="G290">
            <v>65</v>
          </cell>
          <cell r="H290">
            <v>66</v>
          </cell>
          <cell r="I290">
            <v>65</v>
          </cell>
          <cell r="J290">
            <v>66</v>
          </cell>
          <cell r="K290">
            <v>0</v>
          </cell>
          <cell r="L290">
            <v>0</v>
          </cell>
          <cell r="M290">
            <v>0</v>
          </cell>
          <cell r="N290">
            <v>65</v>
          </cell>
        </row>
        <row r="291">
          <cell r="A291" t="str">
            <v>720299</v>
          </cell>
          <cell r="B291" t="str">
            <v>00186269</v>
          </cell>
          <cell r="C291" t="str">
            <v>НИЖНЕТАГИЛЬСКИЙ МЕТАЛЛУРГИЧЕСКИЙ КОМБИНАТ ИМЕНИ В.И.ЛЕНИНА</v>
          </cell>
          <cell r="D291">
            <v>88</v>
          </cell>
          <cell r="E291">
            <v>88</v>
          </cell>
        </row>
        <row r="292">
          <cell r="A292" t="str">
            <v>720299</v>
          </cell>
          <cell r="B292" t="str">
            <v>00232934</v>
          </cell>
          <cell r="C292" t="str">
            <v>АО "АВТОВАЗ"</v>
          </cell>
          <cell r="D292">
            <v>19</v>
          </cell>
          <cell r="E292">
            <v>19</v>
          </cell>
          <cell r="F292">
            <v>19</v>
          </cell>
          <cell r="G292">
            <v>4</v>
          </cell>
          <cell r="H292">
            <v>40</v>
          </cell>
          <cell r="I292">
            <v>40</v>
          </cell>
          <cell r="J292">
            <v>0</v>
          </cell>
          <cell r="K292">
            <v>0</v>
          </cell>
          <cell r="L292">
            <v>4</v>
          </cell>
        </row>
        <row r="293">
          <cell r="A293" t="str">
            <v>720299</v>
          </cell>
          <cell r="B293" t="str">
            <v>00210766</v>
          </cell>
          <cell r="C293" t="str">
            <v>АО БМЗ</v>
          </cell>
          <cell r="D293">
            <v>66</v>
          </cell>
          <cell r="E293">
            <v>66</v>
          </cell>
          <cell r="F293">
            <v>0</v>
          </cell>
          <cell r="G293">
            <v>0</v>
          </cell>
          <cell r="H293">
            <v>0</v>
          </cell>
          <cell r="I293">
            <v>0</v>
          </cell>
          <cell r="J293">
            <v>66</v>
          </cell>
        </row>
        <row r="294">
          <cell r="A294" t="str">
            <v>720299</v>
          </cell>
          <cell r="B294" t="str">
            <v>05744892</v>
          </cell>
          <cell r="C294" t="str">
            <v>АО "ГАЗ"</v>
          </cell>
          <cell r="D294">
            <v>66</v>
          </cell>
          <cell r="E294">
            <v>66</v>
          </cell>
          <cell r="F294">
            <v>0</v>
          </cell>
          <cell r="G294">
            <v>66</v>
          </cell>
        </row>
        <row r="295">
          <cell r="A295" t="str">
            <v>720299</v>
          </cell>
          <cell r="B295" t="str">
            <v>05761689</v>
          </cell>
          <cell r="C295" t="str">
            <v>ЧЕРНОРЕЧЕНСКОЕ АО "КОРУНД"</v>
          </cell>
          <cell r="D295">
            <v>66</v>
          </cell>
          <cell r="E295">
            <v>66</v>
          </cell>
          <cell r="F295">
            <v>0</v>
          </cell>
          <cell r="G295">
            <v>0</v>
          </cell>
          <cell r="H295">
            <v>0</v>
          </cell>
          <cell r="I295">
            <v>0</v>
          </cell>
          <cell r="J295">
            <v>66</v>
          </cell>
        </row>
        <row r="296">
          <cell r="A296" t="str">
            <v>720299</v>
          </cell>
          <cell r="B296" t="str">
            <v>17208118</v>
          </cell>
          <cell r="C296" t="str">
            <v>ТОО ФИРМА "МАРО"</v>
          </cell>
          <cell r="D296">
            <v>66</v>
          </cell>
          <cell r="E296">
            <v>66</v>
          </cell>
          <cell r="F296">
            <v>0</v>
          </cell>
          <cell r="G296">
            <v>0</v>
          </cell>
          <cell r="H296">
            <v>66</v>
          </cell>
        </row>
        <row r="297">
          <cell r="A297" t="str">
            <v>720299</v>
          </cell>
          <cell r="B297" t="str">
            <v>39550461</v>
          </cell>
          <cell r="C297" t="str">
            <v>ЗАО"САБВА"</v>
          </cell>
          <cell r="D297">
            <v>20</v>
          </cell>
          <cell r="E297">
            <v>20</v>
          </cell>
          <cell r="F297">
            <v>0</v>
          </cell>
          <cell r="G297">
            <v>0</v>
          </cell>
          <cell r="H297">
            <v>20</v>
          </cell>
        </row>
        <row r="298">
          <cell r="A298" t="str">
            <v>720299</v>
          </cell>
          <cell r="B298" t="str">
            <v>05764765</v>
          </cell>
          <cell r="C298" t="str">
            <v>ОСКОЛЬСКИЙ ЗАВОД МЕТАЛЛУРГИЧЕСКОГО МАШИНОСТРОЕНИЯ</v>
          </cell>
          <cell r="D298">
            <v>7</v>
          </cell>
          <cell r="E298">
            <v>7</v>
          </cell>
          <cell r="F298">
            <v>0</v>
          </cell>
          <cell r="G298">
            <v>0</v>
          </cell>
          <cell r="H298">
            <v>7</v>
          </cell>
        </row>
        <row r="299">
          <cell r="A299" t="str">
            <v>720299</v>
          </cell>
          <cell r="B299" t="str">
            <v>01125034</v>
          </cell>
          <cell r="C299" t="str">
            <v>СУДОРЕМОНТНЫЙ ЗАВОД</v>
          </cell>
          <cell r="D299">
            <v>2</v>
          </cell>
          <cell r="E299">
            <v>2</v>
          </cell>
          <cell r="F299">
            <v>0</v>
          </cell>
          <cell r="G299">
            <v>2</v>
          </cell>
        </row>
        <row r="300">
          <cell r="A300" t="str">
            <v>720299</v>
          </cell>
          <cell r="B300" t="str">
            <v>10856794</v>
          </cell>
          <cell r="C300" t="str">
            <v>ТОО "ЭРГА"</v>
          </cell>
          <cell r="D300">
            <v>0</v>
          </cell>
          <cell r="E300">
            <v>2</v>
          </cell>
          <cell r="F300">
            <v>1</v>
          </cell>
          <cell r="G300">
            <v>0</v>
          </cell>
          <cell r="H300">
            <v>2</v>
          </cell>
          <cell r="I300">
            <v>1</v>
          </cell>
          <cell r="J300">
            <v>0</v>
          </cell>
          <cell r="K300">
            <v>0</v>
          </cell>
          <cell r="L300">
            <v>0</v>
          </cell>
          <cell r="M300">
            <v>2</v>
          </cell>
          <cell r="N300">
            <v>0</v>
          </cell>
          <cell r="O300">
            <v>1</v>
          </cell>
        </row>
        <row r="301">
          <cell r="A301" t="str">
            <v>720299</v>
          </cell>
          <cell r="B301" t="str">
            <v>18160276</v>
          </cell>
          <cell r="C301" t="str">
            <v>ДЗАО "ЛИТЕЙНЫЙ ЗАВОД" ОАО "ЗИНГЕР"</v>
          </cell>
          <cell r="D301">
            <v>1</v>
          </cell>
          <cell r="E301">
            <v>1</v>
          </cell>
          <cell r="F301">
            <v>0</v>
          </cell>
          <cell r="G301">
            <v>0</v>
          </cell>
          <cell r="H301">
            <v>0</v>
          </cell>
          <cell r="I301">
            <v>0</v>
          </cell>
          <cell r="J301">
            <v>0</v>
          </cell>
          <cell r="K301">
            <v>0</v>
          </cell>
          <cell r="L301">
            <v>1</v>
          </cell>
        </row>
        <row r="302">
          <cell r="A302" t="str">
            <v>720299</v>
          </cell>
          <cell r="B302" t="str">
            <v>05094106</v>
          </cell>
          <cell r="C302" t="str">
            <v>ООО ВЭА "СПЕЦИАЛЬНЫЕ МАТЕРИАЛЫ"</v>
          </cell>
          <cell r="D302">
            <v>0</v>
          </cell>
          <cell r="E302">
            <v>0</v>
          </cell>
          <cell r="F302">
            <v>0</v>
          </cell>
          <cell r="G302">
            <v>0</v>
          </cell>
          <cell r="H302">
            <v>0</v>
          </cell>
          <cell r="I302">
            <v>0</v>
          </cell>
          <cell r="J302">
            <v>0</v>
          </cell>
          <cell r="K302">
            <v>0</v>
          </cell>
          <cell r="L302">
            <v>0</v>
          </cell>
          <cell r="M302">
            <v>0</v>
          </cell>
          <cell r="N302">
            <v>0</v>
          </cell>
        </row>
        <row r="303">
          <cell r="A303" t="str">
            <v>720299</v>
          </cell>
          <cell r="B303" t="str">
            <v>07504152</v>
          </cell>
          <cell r="C303" t="str">
            <v>АООТ "АРМАЛИТ"</v>
          </cell>
          <cell r="D303">
            <v>0</v>
          </cell>
          <cell r="E303">
            <v>0</v>
          </cell>
          <cell r="F303">
            <v>0</v>
          </cell>
          <cell r="G303">
            <v>0</v>
          </cell>
          <cell r="H303">
            <v>0</v>
          </cell>
          <cell r="I303">
            <v>0</v>
          </cell>
          <cell r="J303">
            <v>0</v>
          </cell>
          <cell r="K303">
            <v>0</v>
          </cell>
          <cell r="L303">
            <v>0</v>
          </cell>
          <cell r="M303">
            <v>0</v>
          </cell>
          <cell r="N303">
            <v>0</v>
          </cell>
          <cell r="O303">
            <v>0</v>
          </cell>
        </row>
        <row r="304">
          <cell r="A304" t="str">
            <v>720299</v>
          </cell>
          <cell r="B304" t="str">
            <v>07519260</v>
          </cell>
          <cell r="C304" t="str">
            <v>ОКТБ "КРИСТАЛЛ"</v>
          </cell>
          <cell r="D304">
            <v>0</v>
          </cell>
          <cell r="E304">
            <v>0</v>
          </cell>
          <cell r="F304">
            <v>0</v>
          </cell>
          <cell r="G304">
            <v>0</v>
          </cell>
          <cell r="H304">
            <v>0</v>
          </cell>
          <cell r="I304">
            <v>0</v>
          </cell>
          <cell r="J304">
            <v>0</v>
          </cell>
          <cell r="K304">
            <v>0</v>
          </cell>
          <cell r="L304">
            <v>0</v>
          </cell>
          <cell r="M304">
            <v>0</v>
          </cell>
          <cell r="N304">
            <v>0</v>
          </cell>
          <cell r="O304">
            <v>0</v>
          </cell>
        </row>
        <row r="305">
          <cell r="A305" t="str">
            <v>720299</v>
          </cell>
          <cell r="B305" t="str">
            <v>12866489</v>
          </cell>
          <cell r="C305" t="str">
            <v>АССОЦИАЦИЯ "СЕВЕРБУММАШ"</v>
          </cell>
          <cell r="D305">
            <v>9</v>
          </cell>
          <cell r="E305">
            <v>9</v>
          </cell>
          <cell r="F305">
            <v>0</v>
          </cell>
          <cell r="G305">
            <v>0</v>
          </cell>
          <cell r="H305">
            <v>0</v>
          </cell>
          <cell r="I305">
            <v>0</v>
          </cell>
          <cell r="J305">
            <v>0</v>
          </cell>
          <cell r="K305">
            <v>0</v>
          </cell>
          <cell r="L305">
            <v>0</v>
          </cell>
          <cell r="M305">
            <v>0</v>
          </cell>
          <cell r="N305">
            <v>0</v>
          </cell>
          <cell r="O305">
            <v>9</v>
          </cell>
        </row>
        <row r="306">
          <cell r="A306" t="str">
            <v>720299</v>
          </cell>
          <cell r="B306" t="str">
            <v>45007123</v>
          </cell>
          <cell r="C306" t="str">
            <v>ПРЕДСТАВИТЕЛЬСТВО ФИРМЫ "ПЕШИНЕ УОРЛД ТРЕЙД"</v>
          </cell>
          <cell r="D306">
            <v>0</v>
          </cell>
          <cell r="E306">
            <v>0</v>
          </cell>
          <cell r="F306">
            <v>0</v>
          </cell>
          <cell r="G306">
            <v>0</v>
          </cell>
          <cell r="H306">
            <v>0</v>
          </cell>
          <cell r="I306">
            <v>0</v>
          </cell>
          <cell r="J306">
            <v>0</v>
          </cell>
          <cell r="K306">
            <v>0</v>
          </cell>
          <cell r="L306">
            <v>0</v>
          </cell>
        </row>
      </sheetData>
      <sheetData sheetId="7" refreshError="1">
        <row r="3">
          <cell r="A3" t="str">
            <v>ферросплав</v>
          </cell>
          <cell r="B3" t="str">
            <v>G081</v>
          </cell>
          <cell r="C3" t="str">
            <v>First_G082</v>
          </cell>
          <cell r="D3">
            <v>35065</v>
          </cell>
          <cell r="E3">
            <v>35096</v>
          </cell>
          <cell r="F3">
            <v>35125</v>
          </cell>
          <cell r="G3">
            <v>35156</v>
          </cell>
          <cell r="H3">
            <v>35186</v>
          </cell>
          <cell r="I3">
            <v>35217</v>
          </cell>
          <cell r="J3">
            <v>35247</v>
          </cell>
          <cell r="K3">
            <v>35278</v>
          </cell>
          <cell r="L3">
            <v>35309</v>
          </cell>
          <cell r="M3">
            <v>35339</v>
          </cell>
          <cell r="N3">
            <v>35370</v>
          </cell>
          <cell r="O3">
            <v>35400</v>
          </cell>
        </row>
        <row r="4">
          <cell r="A4" t="str">
            <v>72021</v>
          </cell>
          <cell r="B4" t="str">
            <v>00186217</v>
          </cell>
          <cell r="C4" t="str">
            <v>АООТ "СЕВЕРСТАЛЬ" Г.ЧЕРЕПОВЕЦ</v>
          </cell>
          <cell r="D4">
            <v>1949</v>
          </cell>
          <cell r="E4">
            <v>1410</v>
          </cell>
          <cell r="F4">
            <v>1529</v>
          </cell>
          <cell r="G4">
            <v>1268</v>
          </cell>
          <cell r="H4">
            <v>3029</v>
          </cell>
          <cell r="I4">
            <v>5885</v>
          </cell>
          <cell r="J4">
            <v>4960</v>
          </cell>
          <cell r="K4">
            <v>2257</v>
          </cell>
          <cell r="L4">
            <v>2862</v>
          </cell>
          <cell r="M4">
            <v>2862</v>
          </cell>
          <cell r="N4">
            <v>5230</v>
          </cell>
          <cell r="O4">
            <v>5230</v>
          </cell>
        </row>
        <row r="5">
          <cell r="A5" t="str">
            <v>72021</v>
          </cell>
          <cell r="B5" t="str">
            <v>00186424</v>
          </cell>
          <cell r="C5" t="str">
            <v>МАГНИТОГОРСКИЙ МЕТАЛЛУРГИЧЕСКИЙ КОМБИНАТ   (АОО)</v>
          </cell>
          <cell r="D5">
            <v>1897</v>
          </cell>
          <cell r="E5">
            <v>4738</v>
          </cell>
          <cell r="F5">
            <v>1897</v>
          </cell>
          <cell r="G5">
            <v>4738</v>
          </cell>
          <cell r="H5">
            <v>2436</v>
          </cell>
          <cell r="I5">
            <v>615</v>
          </cell>
          <cell r="J5">
            <v>1993</v>
          </cell>
          <cell r="K5">
            <v>867</v>
          </cell>
          <cell r="L5">
            <v>2867</v>
          </cell>
          <cell r="M5">
            <v>546</v>
          </cell>
          <cell r="N5">
            <v>678</v>
          </cell>
          <cell r="O5">
            <v>678</v>
          </cell>
        </row>
        <row r="6">
          <cell r="A6" t="str">
            <v>72021</v>
          </cell>
          <cell r="B6" t="str">
            <v>05757676</v>
          </cell>
          <cell r="C6" t="str">
            <v>АО ЗАПАДНО-СИБИРСКИЙ МЕТАЛЛУРГИЧЕСКИЙ КОМБИНАТ</v>
          </cell>
          <cell r="D6">
            <v>817</v>
          </cell>
          <cell r="E6">
            <v>677</v>
          </cell>
          <cell r="F6">
            <v>277</v>
          </cell>
          <cell r="G6">
            <v>2193</v>
          </cell>
          <cell r="H6">
            <v>533</v>
          </cell>
          <cell r="I6">
            <v>1554</v>
          </cell>
          <cell r="J6">
            <v>1730</v>
          </cell>
          <cell r="K6">
            <v>887</v>
          </cell>
          <cell r="L6">
            <v>605</v>
          </cell>
        </row>
        <row r="7">
          <cell r="A7" t="str">
            <v>72021</v>
          </cell>
          <cell r="B7" t="str">
            <v>00186269</v>
          </cell>
          <cell r="C7" t="str">
            <v>НИЖНЕТАГИЛЬСКИЙ МЕТАЛЛУРГИЧЕСКИЙ КОМБИНАТ ИМЕНИ В.И.ЛЕНИНА</v>
          </cell>
          <cell r="D7">
            <v>139</v>
          </cell>
          <cell r="E7">
            <v>278</v>
          </cell>
          <cell r="F7">
            <v>139</v>
          </cell>
          <cell r="G7">
            <v>278</v>
          </cell>
          <cell r="H7">
            <v>1170</v>
          </cell>
          <cell r="I7">
            <v>1635</v>
          </cell>
          <cell r="J7">
            <v>2601</v>
          </cell>
          <cell r="K7">
            <v>749</v>
          </cell>
          <cell r="L7">
            <v>953</v>
          </cell>
        </row>
        <row r="8">
          <cell r="A8" t="str">
            <v>72021</v>
          </cell>
          <cell r="B8" t="str">
            <v>00186465</v>
          </cell>
          <cell r="C8" t="str">
            <v>АО "МЕЧЕЛ"</v>
          </cell>
          <cell r="D8">
            <v>140</v>
          </cell>
          <cell r="E8">
            <v>336</v>
          </cell>
          <cell r="F8">
            <v>539</v>
          </cell>
          <cell r="G8">
            <v>336</v>
          </cell>
          <cell r="H8">
            <v>539</v>
          </cell>
          <cell r="I8">
            <v>1573</v>
          </cell>
          <cell r="J8">
            <v>1374</v>
          </cell>
          <cell r="K8">
            <v>888</v>
          </cell>
          <cell r="L8">
            <v>409</v>
          </cell>
          <cell r="M8">
            <v>2000</v>
          </cell>
        </row>
        <row r="9">
          <cell r="A9" t="str">
            <v>72021</v>
          </cell>
          <cell r="B9" t="str">
            <v>00187895</v>
          </cell>
          <cell r="C9" t="str">
            <v>АКЦИОНЕРНОЕ ОБЩЕСТВО ОТКРЫТОГО ТИПА ОСКОЛЬСКИЙ ЭЛЕКТОРМЕТАЛЛУРГИЧЕСКИЙ КОМБИНАТ</v>
          </cell>
          <cell r="D9">
            <v>129</v>
          </cell>
          <cell r="E9">
            <v>881</v>
          </cell>
          <cell r="F9">
            <v>683</v>
          </cell>
          <cell r="G9">
            <v>412</v>
          </cell>
          <cell r="H9">
            <v>827</v>
          </cell>
          <cell r="I9">
            <v>2249</v>
          </cell>
          <cell r="J9">
            <v>2249</v>
          </cell>
          <cell r="K9">
            <v>752</v>
          </cell>
          <cell r="L9">
            <v>138</v>
          </cell>
          <cell r="M9">
            <v>0</v>
          </cell>
          <cell r="N9">
            <v>138</v>
          </cell>
        </row>
        <row r="10">
          <cell r="A10" t="str">
            <v>72021</v>
          </cell>
          <cell r="B10" t="str">
            <v>05757665</v>
          </cell>
          <cell r="C10" t="str">
            <v>АО "НОВОЛИПЕЦКИЙ МЕТКОМБИНАТ"</v>
          </cell>
          <cell r="D10">
            <v>558</v>
          </cell>
          <cell r="E10">
            <v>1015</v>
          </cell>
          <cell r="F10">
            <v>1007</v>
          </cell>
          <cell r="G10">
            <v>1015</v>
          </cell>
          <cell r="H10">
            <v>997</v>
          </cell>
          <cell r="I10">
            <v>1007</v>
          </cell>
          <cell r="J10">
            <v>952</v>
          </cell>
          <cell r="K10">
            <v>981</v>
          </cell>
          <cell r="L10">
            <v>997</v>
          </cell>
          <cell r="M10">
            <v>989</v>
          </cell>
          <cell r="N10">
            <v>952</v>
          </cell>
          <cell r="O10">
            <v>952</v>
          </cell>
        </row>
        <row r="11">
          <cell r="A11" t="str">
            <v>72021</v>
          </cell>
          <cell r="B11" t="str">
            <v>00186246</v>
          </cell>
          <cell r="C11" t="str">
            <v>АООТ "НОСТА"</v>
          </cell>
          <cell r="D11">
            <v>404</v>
          </cell>
          <cell r="E11">
            <v>1222</v>
          </cell>
          <cell r="F11">
            <v>1157</v>
          </cell>
          <cell r="G11">
            <v>817</v>
          </cell>
          <cell r="H11">
            <v>139</v>
          </cell>
          <cell r="I11">
            <v>477</v>
          </cell>
        </row>
        <row r="12">
          <cell r="A12" t="str">
            <v>72021</v>
          </cell>
          <cell r="B12" t="str">
            <v>42744016</v>
          </cell>
          <cell r="C12" t="str">
            <v>ООО "ОРГСИНТЕЗ" МЕЖОТРАСЛЕВОЕ ОПЫТНОЕ ПРЕДПР.</v>
          </cell>
          <cell r="D12">
            <v>183</v>
          </cell>
          <cell r="E12">
            <v>1046</v>
          </cell>
          <cell r="F12">
            <v>368</v>
          </cell>
          <cell r="G12">
            <v>183</v>
          </cell>
          <cell r="H12">
            <v>1046</v>
          </cell>
          <cell r="I12">
            <v>368</v>
          </cell>
          <cell r="J12">
            <v>65</v>
          </cell>
          <cell r="K12">
            <v>669</v>
          </cell>
          <cell r="L12">
            <v>122</v>
          </cell>
          <cell r="M12">
            <v>1495</v>
          </cell>
          <cell r="N12">
            <v>1495</v>
          </cell>
          <cell r="O12">
            <v>65</v>
          </cell>
        </row>
        <row r="13">
          <cell r="A13" t="str">
            <v>72021</v>
          </cell>
          <cell r="B13" t="str">
            <v>03145696</v>
          </cell>
          <cell r="C13" t="str">
            <v>УСТЬ-ДОНЕЦКИЙ ПОРТ ВОЛГО-ДОНСКОГО РЕЧНОГО ПАРОХОДСТВА РП УСТЬ-ДОНЕЦКИЙ</v>
          </cell>
          <cell r="D13">
            <v>1169</v>
          </cell>
          <cell r="E13">
            <v>651</v>
          </cell>
          <cell r="F13">
            <v>1300</v>
          </cell>
          <cell r="G13">
            <v>1169</v>
          </cell>
          <cell r="H13">
            <v>1169</v>
          </cell>
          <cell r="I13">
            <v>651</v>
          </cell>
          <cell r="J13">
            <v>0</v>
          </cell>
          <cell r="K13">
            <v>0</v>
          </cell>
          <cell r="L13">
            <v>0</v>
          </cell>
          <cell r="M13">
            <v>0</v>
          </cell>
          <cell r="N13">
            <v>1300</v>
          </cell>
        </row>
        <row r="14">
          <cell r="A14" t="str">
            <v>72021</v>
          </cell>
          <cell r="B14" t="str">
            <v>42839722</v>
          </cell>
          <cell r="C14" t="str">
            <v>МЕТАЛЛУРГИЧЕСКИЕ СИСТЕМЫ ООО</v>
          </cell>
          <cell r="D14">
            <v>2950</v>
          </cell>
          <cell r="E14">
            <v>2950</v>
          </cell>
          <cell r="F14">
            <v>0</v>
          </cell>
          <cell r="G14">
            <v>2950</v>
          </cell>
        </row>
        <row r="15">
          <cell r="A15" t="str">
            <v>72021</v>
          </cell>
          <cell r="B15" t="str">
            <v>05757653</v>
          </cell>
          <cell r="C15" t="str">
            <v>КУЗНЕЦКИЙ МЕТАЛЛУРГИЧЕСКИЙ КОМБИНАТ</v>
          </cell>
          <cell r="D15">
            <v>1153</v>
          </cell>
          <cell r="E15">
            <v>1230</v>
          </cell>
          <cell r="F15">
            <v>1153</v>
          </cell>
          <cell r="G15">
            <v>1230</v>
          </cell>
          <cell r="H15">
            <v>0</v>
          </cell>
          <cell r="I15">
            <v>0</v>
          </cell>
          <cell r="J15">
            <v>0</v>
          </cell>
          <cell r="K15">
            <v>0</v>
          </cell>
          <cell r="L15">
            <v>1230</v>
          </cell>
        </row>
        <row r="16">
          <cell r="A16" t="str">
            <v>72021</v>
          </cell>
          <cell r="B16" t="str">
            <v>12462473</v>
          </cell>
          <cell r="C16" t="str">
            <v>АО ОТКРЫТОГО ТИПА ВАНАДИЙ-ТУЛАЧЕРМЕТ</v>
          </cell>
          <cell r="D16">
            <v>341</v>
          </cell>
          <cell r="E16">
            <v>341</v>
          </cell>
          <cell r="F16">
            <v>619</v>
          </cell>
          <cell r="G16">
            <v>342</v>
          </cell>
          <cell r="H16">
            <v>621</v>
          </cell>
          <cell r="I16">
            <v>280</v>
          </cell>
          <cell r="J16">
            <v>621</v>
          </cell>
          <cell r="K16">
            <v>69</v>
          </cell>
        </row>
        <row r="17">
          <cell r="A17" t="str">
            <v>72021</v>
          </cell>
          <cell r="B17" t="str">
            <v>00186654</v>
          </cell>
          <cell r="C17" t="str">
            <v>АО ОТ "ЧЕЛЯБИНСКИЙ ТРУБОПРОКАТНЫЙ ЗАВОД"</v>
          </cell>
          <cell r="D17">
            <v>1078</v>
          </cell>
          <cell r="E17">
            <v>70</v>
          </cell>
          <cell r="F17">
            <v>1078</v>
          </cell>
          <cell r="G17">
            <v>70</v>
          </cell>
          <cell r="H17">
            <v>0</v>
          </cell>
          <cell r="I17">
            <v>0</v>
          </cell>
          <cell r="J17">
            <v>1078</v>
          </cell>
          <cell r="K17">
            <v>70</v>
          </cell>
        </row>
        <row r="18">
          <cell r="A18" t="str">
            <v>72021</v>
          </cell>
          <cell r="B18" t="str">
            <v>05785299</v>
          </cell>
          <cell r="C18" t="str">
            <v>МОСКОВСКИЙ ЭЛЕКТРОДНЫЙ ЗАВОД (МЭЗ) ПО "СОЮЗУГЛЕРОД" Г МОСКВА ПЕРОВСКИЙ Р-Н</v>
          </cell>
          <cell r="D18">
            <v>123</v>
          </cell>
          <cell r="E18">
            <v>123</v>
          </cell>
          <cell r="F18">
            <v>182</v>
          </cell>
          <cell r="G18">
            <v>122</v>
          </cell>
          <cell r="H18">
            <v>124</v>
          </cell>
          <cell r="I18">
            <v>60</v>
          </cell>
          <cell r="J18">
            <v>183</v>
          </cell>
          <cell r="K18">
            <v>123</v>
          </cell>
          <cell r="L18">
            <v>123</v>
          </cell>
          <cell r="M18">
            <v>282</v>
          </cell>
          <cell r="N18">
            <v>63</v>
          </cell>
          <cell r="O18">
            <v>282</v>
          </cell>
        </row>
        <row r="19">
          <cell r="A19" t="str">
            <v>72021</v>
          </cell>
          <cell r="B19" t="str">
            <v>07518941</v>
          </cell>
          <cell r="C19" t="str">
            <v>ГПО "УРАЛВАГОНЗАВОД" ИМ.Ф.Э.ДЗЕРЖИНСКОГО</v>
          </cell>
          <cell r="D19">
            <v>203</v>
          </cell>
          <cell r="E19">
            <v>204</v>
          </cell>
          <cell r="F19">
            <v>619</v>
          </cell>
          <cell r="G19">
            <v>204</v>
          </cell>
          <cell r="H19">
            <v>619</v>
          </cell>
          <cell r="I19">
            <v>68</v>
          </cell>
          <cell r="J19">
            <v>0</v>
          </cell>
          <cell r="K19">
            <v>0</v>
          </cell>
          <cell r="L19">
            <v>68</v>
          </cell>
        </row>
        <row r="20">
          <cell r="A20" t="str">
            <v>72021</v>
          </cell>
          <cell r="B20" t="str">
            <v>00186602</v>
          </cell>
          <cell r="C20" t="str">
            <v>ТАГАНРОГСКИЙ ОРДЕНА ОКТЯБРЬСКОЙ РЕВОЛЮЦИИ МЕТАЛЛУРГИЧЕСКИЙ ЗАВОД</v>
          </cell>
          <cell r="D20">
            <v>133</v>
          </cell>
          <cell r="E20">
            <v>269</v>
          </cell>
          <cell r="F20">
            <v>269</v>
          </cell>
          <cell r="G20">
            <v>137</v>
          </cell>
          <cell r="H20">
            <v>201</v>
          </cell>
          <cell r="I20">
            <v>130</v>
          </cell>
          <cell r="J20">
            <v>68</v>
          </cell>
          <cell r="K20">
            <v>70</v>
          </cell>
          <cell r="L20">
            <v>68</v>
          </cell>
        </row>
        <row r="21">
          <cell r="A21" t="str">
            <v>72021</v>
          </cell>
          <cell r="B21" t="str">
            <v>40237284</v>
          </cell>
          <cell r="C21" t="str">
            <v>ООО "КРЭНД",(ЧЕРЕЗ ООО "НПП КОНТАКТ")</v>
          </cell>
          <cell r="D21">
            <v>345</v>
          </cell>
          <cell r="E21">
            <v>546</v>
          </cell>
          <cell r="F21">
            <v>345</v>
          </cell>
          <cell r="G21">
            <v>546</v>
          </cell>
          <cell r="H21">
            <v>0</v>
          </cell>
          <cell r="I21">
            <v>0</v>
          </cell>
          <cell r="J21">
            <v>345</v>
          </cell>
          <cell r="K21">
            <v>0</v>
          </cell>
          <cell r="L21">
            <v>0</v>
          </cell>
          <cell r="M21">
            <v>0</v>
          </cell>
          <cell r="N21">
            <v>546</v>
          </cell>
        </row>
        <row r="22">
          <cell r="A22" t="str">
            <v>72021</v>
          </cell>
          <cell r="B22" t="str">
            <v>05764417</v>
          </cell>
          <cell r="C22" t="str">
            <v>ПРОИЗВОДСТВЕННОЕ ОБЪЕДИНЕНИЕ "ИЖОРСКИЙ ЗАВОД"</v>
          </cell>
          <cell r="D22">
            <v>816</v>
          </cell>
          <cell r="E22">
            <v>816</v>
          </cell>
          <cell r="F22">
            <v>64</v>
          </cell>
        </row>
        <row r="23">
          <cell r="A23" t="str">
            <v>72021</v>
          </cell>
          <cell r="B23" t="str">
            <v>17407697</v>
          </cell>
          <cell r="C23" t="str">
            <v>АООТ "ИЖСТАЛЬ"</v>
          </cell>
          <cell r="D23">
            <v>132</v>
          </cell>
          <cell r="E23">
            <v>138</v>
          </cell>
          <cell r="F23">
            <v>132</v>
          </cell>
          <cell r="G23">
            <v>141</v>
          </cell>
          <cell r="H23">
            <v>138</v>
          </cell>
          <cell r="I23">
            <v>280</v>
          </cell>
          <cell r="J23">
            <v>280</v>
          </cell>
          <cell r="K23">
            <v>141</v>
          </cell>
          <cell r="L23">
            <v>138</v>
          </cell>
        </row>
        <row r="24">
          <cell r="A24" t="str">
            <v>72021</v>
          </cell>
          <cell r="B24" t="str">
            <v>00186447</v>
          </cell>
          <cell r="C24" t="str">
            <v>АООТ"АШИНСКИЙ МЕТАЛЛУРГИЧЕСКИЙ ЗАВОД"</v>
          </cell>
          <cell r="D24">
            <v>68</v>
          </cell>
          <cell r="E24">
            <v>129</v>
          </cell>
          <cell r="F24">
            <v>418</v>
          </cell>
          <cell r="G24">
            <v>70</v>
          </cell>
          <cell r="H24">
            <v>129</v>
          </cell>
          <cell r="I24">
            <v>418</v>
          </cell>
          <cell r="J24">
            <v>129</v>
          </cell>
          <cell r="K24">
            <v>418</v>
          </cell>
          <cell r="L24">
            <v>70</v>
          </cell>
        </row>
        <row r="25">
          <cell r="A25" t="str">
            <v>72021</v>
          </cell>
          <cell r="B25" t="str">
            <v>00186387</v>
          </cell>
          <cell r="C25" t="str">
            <v>АООТ СЕРОВСКИЙ МЕТАЛЛУРГИЧЕСКИЙ ЗАВОД   ИМ.А.К.СЕРОВА</v>
          </cell>
          <cell r="D25">
            <v>475</v>
          </cell>
          <cell r="E25">
            <v>62</v>
          </cell>
          <cell r="F25">
            <v>475</v>
          </cell>
          <cell r="G25">
            <v>62</v>
          </cell>
          <cell r="H25">
            <v>0</v>
          </cell>
          <cell r="I25">
            <v>62</v>
          </cell>
        </row>
        <row r="26">
          <cell r="A26" t="str">
            <v>72021</v>
          </cell>
          <cell r="B26" t="str">
            <v>00281476</v>
          </cell>
          <cell r="C26" t="str">
            <v>АО "УРАЛАСБЕСТ"</v>
          </cell>
          <cell r="D26">
            <v>69</v>
          </cell>
          <cell r="E26">
            <v>204</v>
          </cell>
          <cell r="F26">
            <v>208</v>
          </cell>
          <cell r="G26">
            <v>69</v>
          </cell>
          <cell r="H26">
            <v>204</v>
          </cell>
          <cell r="I26">
            <v>69</v>
          </cell>
          <cell r="J26">
            <v>0</v>
          </cell>
          <cell r="K26">
            <v>204</v>
          </cell>
          <cell r="L26">
            <v>0</v>
          </cell>
          <cell r="M26">
            <v>208</v>
          </cell>
        </row>
        <row r="27">
          <cell r="A27" t="str">
            <v>72021</v>
          </cell>
          <cell r="B27" t="str">
            <v>01030902</v>
          </cell>
          <cell r="C27" t="str">
            <v>МОСКОВСКАЯ КОНТОРА МАТЕРИАЛЬНО-ТЕХНИЧЕСКОГО СНАБЖЕНИЯ НОГИНСКИЙ Р-Н СТ ФРЯЗЕВО</v>
          </cell>
          <cell r="D27">
            <v>70</v>
          </cell>
          <cell r="E27">
            <v>68</v>
          </cell>
          <cell r="F27">
            <v>68</v>
          </cell>
          <cell r="G27">
            <v>68</v>
          </cell>
          <cell r="H27">
            <v>69</v>
          </cell>
          <cell r="I27">
            <v>68</v>
          </cell>
          <cell r="J27">
            <v>69</v>
          </cell>
        </row>
        <row r="28">
          <cell r="A28" t="str">
            <v>72021</v>
          </cell>
          <cell r="B28" t="str">
            <v>12739354</v>
          </cell>
          <cell r="C28" t="str">
            <v>АООТ ТОГОВЫЙ ДОМ "БЕЛОРЕЦКИЙ"</v>
          </cell>
          <cell r="D28">
            <v>68</v>
          </cell>
          <cell r="E28">
            <v>68</v>
          </cell>
          <cell r="F28">
            <v>68</v>
          </cell>
          <cell r="G28">
            <v>68</v>
          </cell>
          <cell r="H28">
            <v>333</v>
          </cell>
          <cell r="I28">
            <v>0</v>
          </cell>
          <cell r="J28">
            <v>0</v>
          </cell>
          <cell r="K28">
            <v>333</v>
          </cell>
        </row>
        <row r="29">
          <cell r="A29" t="str">
            <v>72021</v>
          </cell>
          <cell r="B29" t="str">
            <v>02921052</v>
          </cell>
          <cell r="C29" t="str">
            <v>АОЗТ "ВИМКОМ"</v>
          </cell>
          <cell r="D29">
            <v>61</v>
          </cell>
          <cell r="E29">
            <v>61</v>
          </cell>
          <cell r="F29">
            <v>61</v>
          </cell>
          <cell r="G29">
            <v>138</v>
          </cell>
          <cell r="H29">
            <v>61</v>
          </cell>
          <cell r="I29">
            <v>206</v>
          </cell>
          <cell r="J29">
            <v>206</v>
          </cell>
          <cell r="K29">
            <v>138</v>
          </cell>
        </row>
        <row r="30">
          <cell r="A30" t="str">
            <v>72021</v>
          </cell>
          <cell r="B30" t="str">
            <v>36474185</v>
          </cell>
          <cell r="C30" t="str">
            <v>ООО "СММ-ТРАНС"</v>
          </cell>
          <cell r="D30">
            <v>414</v>
          </cell>
          <cell r="E30">
            <v>414</v>
          </cell>
          <cell r="F30">
            <v>0</v>
          </cell>
          <cell r="G30">
            <v>0</v>
          </cell>
          <cell r="H30">
            <v>0</v>
          </cell>
          <cell r="I30">
            <v>0</v>
          </cell>
          <cell r="J30">
            <v>414</v>
          </cell>
        </row>
        <row r="31">
          <cell r="A31" t="str">
            <v>72021</v>
          </cell>
          <cell r="B31" t="str">
            <v>00491742</v>
          </cell>
          <cell r="C31" t="str">
            <v>НОВОСИБИРСКИЙ СТРЕЛОЧНЫЙ ЗАВОД</v>
          </cell>
          <cell r="D31">
            <v>66</v>
          </cell>
          <cell r="E31">
            <v>330</v>
          </cell>
          <cell r="F31">
            <v>330</v>
          </cell>
          <cell r="G31">
            <v>0</v>
          </cell>
          <cell r="H31">
            <v>330</v>
          </cell>
        </row>
        <row r="32">
          <cell r="A32" t="str">
            <v>72021</v>
          </cell>
          <cell r="B32" t="str">
            <v>00186252</v>
          </cell>
          <cell r="C32" t="str">
            <v>СУЛИНСКИЙ МЕТАЛЛУРГИЧЕСКИЙ ЗАВОД</v>
          </cell>
          <cell r="D32">
            <v>56</v>
          </cell>
          <cell r="E32">
            <v>62</v>
          </cell>
          <cell r="F32">
            <v>225</v>
          </cell>
          <cell r="G32">
            <v>28</v>
          </cell>
          <cell r="H32">
            <v>56</v>
          </cell>
          <cell r="I32">
            <v>62</v>
          </cell>
          <cell r="J32">
            <v>225</v>
          </cell>
          <cell r="K32">
            <v>62</v>
          </cell>
          <cell r="L32">
            <v>225</v>
          </cell>
          <cell r="M32">
            <v>0</v>
          </cell>
          <cell r="N32">
            <v>28</v>
          </cell>
          <cell r="O32">
            <v>134</v>
          </cell>
        </row>
        <row r="33">
          <cell r="A33" t="str">
            <v>72021</v>
          </cell>
          <cell r="B33" t="str">
            <v>00186625</v>
          </cell>
          <cell r="C33" t="str">
            <v>ОАО СЕВЕРСКИЙ ТРУБНЫЙ ЗАВОД</v>
          </cell>
          <cell r="D33">
            <v>208</v>
          </cell>
          <cell r="E33">
            <v>137</v>
          </cell>
          <cell r="F33">
            <v>208</v>
          </cell>
          <cell r="G33">
            <v>208</v>
          </cell>
          <cell r="H33">
            <v>137</v>
          </cell>
        </row>
        <row r="34">
          <cell r="A34" t="str">
            <v>72021</v>
          </cell>
          <cell r="B34" t="str">
            <v>03142640</v>
          </cell>
          <cell r="C34" t="str">
            <v>АО ЗАВОД "ТЕПЛОХОД"</v>
          </cell>
          <cell r="D34">
            <v>69</v>
          </cell>
          <cell r="E34">
            <v>69</v>
          </cell>
          <cell r="F34">
            <v>271</v>
          </cell>
        </row>
        <row r="35">
          <cell r="A35" t="str">
            <v>72021</v>
          </cell>
          <cell r="B35" t="str">
            <v>05757759</v>
          </cell>
          <cell r="C35" t="str">
            <v>ЗАВОД "КРАСНЫЙ ОКТЯБРЬ"</v>
          </cell>
          <cell r="D35">
            <v>132</v>
          </cell>
          <cell r="E35">
            <v>69</v>
          </cell>
          <cell r="F35">
            <v>69</v>
          </cell>
          <cell r="G35">
            <v>69</v>
          </cell>
          <cell r="H35">
            <v>132</v>
          </cell>
          <cell r="I35">
            <v>69</v>
          </cell>
          <cell r="J35">
            <v>69</v>
          </cell>
          <cell r="K35">
            <v>69</v>
          </cell>
          <cell r="L35">
            <v>69</v>
          </cell>
          <cell r="M35">
            <v>0</v>
          </cell>
          <cell r="N35">
            <v>0</v>
          </cell>
          <cell r="O35">
            <v>67</v>
          </cell>
        </row>
        <row r="36">
          <cell r="A36" t="str">
            <v>72021</v>
          </cell>
          <cell r="B36" t="str">
            <v>31548223</v>
          </cell>
          <cell r="C36" t="str">
            <v>АОЗТ "КАМАСТАЛЬ"</v>
          </cell>
          <cell r="D36">
            <v>133</v>
          </cell>
          <cell r="E36">
            <v>69</v>
          </cell>
          <cell r="F36">
            <v>65</v>
          </cell>
          <cell r="G36">
            <v>69</v>
          </cell>
          <cell r="H36">
            <v>133</v>
          </cell>
          <cell r="I36">
            <v>69</v>
          </cell>
          <cell r="J36">
            <v>65</v>
          </cell>
          <cell r="K36">
            <v>69</v>
          </cell>
        </row>
        <row r="37">
          <cell r="A37" t="str">
            <v>72021</v>
          </cell>
          <cell r="B37" t="str">
            <v>05764765</v>
          </cell>
          <cell r="C37" t="str">
            <v>ОСКОЛЬСКИЙ ЗАВОД МЕТАЛЛУРГИЧЕСКОГО МАШИНОСТРОЕНИЯ</v>
          </cell>
          <cell r="D37">
            <v>37</v>
          </cell>
          <cell r="E37">
            <v>37</v>
          </cell>
          <cell r="F37">
            <v>19</v>
          </cell>
          <cell r="G37">
            <v>38</v>
          </cell>
          <cell r="H37">
            <v>31</v>
          </cell>
          <cell r="I37">
            <v>14</v>
          </cell>
          <cell r="J37">
            <v>48</v>
          </cell>
          <cell r="K37">
            <v>18</v>
          </cell>
          <cell r="L37">
            <v>77</v>
          </cell>
          <cell r="M37">
            <v>7</v>
          </cell>
          <cell r="N37">
            <v>0</v>
          </cell>
          <cell r="O37">
            <v>7</v>
          </cell>
        </row>
        <row r="38">
          <cell r="A38" t="str">
            <v>72021</v>
          </cell>
          <cell r="B38" t="str">
            <v>11338363</v>
          </cell>
          <cell r="C38" t="str">
            <v>АКЦИОНЕРНАЯ КОМПАНИЯ "ИНТЕРМЕТСЕРВИС"</v>
          </cell>
          <cell r="D38">
            <v>265</v>
          </cell>
          <cell r="E38">
            <v>265</v>
          </cell>
          <cell r="F38">
            <v>265</v>
          </cell>
        </row>
        <row r="39">
          <cell r="A39" t="str">
            <v>72021</v>
          </cell>
          <cell r="B39" t="str">
            <v>20879520</v>
          </cell>
          <cell r="C39" t="str">
            <v>ЗАО"УРАЛМАШ-МЕТАЛЛУРГ"</v>
          </cell>
          <cell r="D39">
            <v>262</v>
          </cell>
        </row>
        <row r="40">
          <cell r="A40" t="str">
            <v>72021</v>
          </cell>
          <cell r="B40" t="str">
            <v>07511608</v>
          </cell>
          <cell r="C40" t="str">
            <v>БИЙСКИЙ ОЛЕУМНЫЙ ЗАВОД</v>
          </cell>
          <cell r="D40">
            <v>122</v>
          </cell>
          <cell r="E40">
            <v>62</v>
          </cell>
          <cell r="F40">
            <v>61</v>
          </cell>
          <cell r="G40">
            <v>61</v>
          </cell>
          <cell r="H40">
            <v>0</v>
          </cell>
          <cell r="I40">
            <v>0</v>
          </cell>
          <cell r="J40">
            <v>0</v>
          </cell>
          <cell r="K40">
            <v>0</v>
          </cell>
          <cell r="L40">
            <v>61</v>
          </cell>
        </row>
        <row r="41">
          <cell r="A41" t="str">
            <v>72021</v>
          </cell>
          <cell r="B41" t="str">
            <v>33082214</v>
          </cell>
          <cell r="C41" t="str">
            <v>ПРЕДПРИЯТИЕ С ИНОСТРАННЫМИ ИНВЕСТИЦИЯМИ ЗАО "ЗАВОД СВАРОЧНЫХ ЭЛЕКТРОДОВ СИБЭС"</v>
          </cell>
          <cell r="D41">
            <v>61</v>
          </cell>
          <cell r="E41">
            <v>183</v>
          </cell>
          <cell r="F41">
            <v>183</v>
          </cell>
          <cell r="G41">
            <v>0</v>
          </cell>
          <cell r="H41">
            <v>0</v>
          </cell>
          <cell r="I41">
            <v>0</v>
          </cell>
          <cell r="J41">
            <v>0</v>
          </cell>
          <cell r="K41">
            <v>0</v>
          </cell>
          <cell r="L41">
            <v>183</v>
          </cell>
        </row>
        <row r="42">
          <cell r="A42" t="str">
            <v>72021</v>
          </cell>
          <cell r="B42" t="str">
            <v>00210571</v>
          </cell>
          <cell r="C42" t="str">
            <v>АО УРАЛМАШ</v>
          </cell>
          <cell r="D42">
            <v>141</v>
          </cell>
          <cell r="E42">
            <v>69</v>
          </cell>
          <cell r="F42">
            <v>141</v>
          </cell>
          <cell r="G42">
            <v>69</v>
          </cell>
          <cell r="H42">
            <v>141</v>
          </cell>
          <cell r="I42">
            <v>0</v>
          </cell>
          <cell r="J42">
            <v>69</v>
          </cell>
        </row>
        <row r="43">
          <cell r="A43" t="str">
            <v>72021</v>
          </cell>
          <cell r="B43" t="str">
            <v>00187330</v>
          </cell>
          <cell r="C43" t="str">
            <v>КУШВИНСКИЙ ОПЫТНО-ЭКСПЕРИМЕНТАЛЬНЫЙ ЗАВОД СПЕЦИАЛЬНОГО ТРАНСПОРТНОГО ОБОРУДОВАНИ</v>
          </cell>
          <cell r="D43">
            <v>69</v>
          </cell>
          <cell r="E43">
            <v>138</v>
          </cell>
          <cell r="F43">
            <v>69</v>
          </cell>
          <cell r="G43">
            <v>138</v>
          </cell>
          <cell r="H43">
            <v>0</v>
          </cell>
          <cell r="I43">
            <v>0</v>
          </cell>
          <cell r="J43">
            <v>69</v>
          </cell>
          <cell r="K43">
            <v>138</v>
          </cell>
        </row>
        <row r="44">
          <cell r="A44" t="str">
            <v>72021</v>
          </cell>
          <cell r="B44" t="str">
            <v>00186223</v>
          </cell>
          <cell r="C44" t="str">
            <v>АООТ "ГМЗ"</v>
          </cell>
          <cell r="D44">
            <v>204</v>
          </cell>
          <cell r="E44">
            <v>204</v>
          </cell>
          <cell r="F44">
            <v>0</v>
          </cell>
          <cell r="G44">
            <v>0</v>
          </cell>
          <cell r="H44">
            <v>0</v>
          </cell>
          <cell r="I44">
            <v>0</v>
          </cell>
          <cell r="J44">
            <v>0</v>
          </cell>
          <cell r="K44">
            <v>0</v>
          </cell>
          <cell r="L44">
            <v>204</v>
          </cell>
        </row>
        <row r="45">
          <cell r="A45" t="str">
            <v>72021</v>
          </cell>
          <cell r="B45" t="str">
            <v>08844200</v>
          </cell>
          <cell r="C45" t="str">
            <v>ЗАО "МЕТАЛЛУРГИЧЕСКИЙ ЗАВОД"ПЕТРОСТАЛЬ"</v>
          </cell>
          <cell r="D45">
            <v>69</v>
          </cell>
          <cell r="E45">
            <v>65</v>
          </cell>
          <cell r="F45">
            <v>70</v>
          </cell>
          <cell r="G45">
            <v>69</v>
          </cell>
          <cell r="H45">
            <v>65</v>
          </cell>
          <cell r="I45">
            <v>70</v>
          </cell>
          <cell r="J45">
            <v>69</v>
          </cell>
          <cell r="K45">
            <v>0</v>
          </cell>
          <cell r="L45">
            <v>65</v>
          </cell>
          <cell r="M45">
            <v>0</v>
          </cell>
          <cell r="N45">
            <v>70</v>
          </cell>
        </row>
        <row r="46">
          <cell r="A46" t="str">
            <v>72021</v>
          </cell>
          <cell r="B46" t="str">
            <v>05015331</v>
          </cell>
          <cell r="C46" t="str">
            <v>АООТ "ПОДОЛЬСКИЙ МАШИНОСТРОИТЕЛЬНЫЙ ЗАВОД"</v>
          </cell>
          <cell r="D46">
            <v>137</v>
          </cell>
          <cell r="E46">
            <v>10</v>
          </cell>
        </row>
        <row r="47">
          <cell r="A47" t="str">
            <v>72021</v>
          </cell>
          <cell r="B47" t="str">
            <v>05757848</v>
          </cell>
          <cell r="C47" t="str">
            <v>АО "ВЫКСУНСКИЙ МЕТАЛЛУРГИЧЕСКИЙ ЗАВОД"</v>
          </cell>
          <cell r="D47">
            <v>139</v>
          </cell>
          <cell r="E47">
            <v>139</v>
          </cell>
          <cell r="F47">
            <v>0</v>
          </cell>
          <cell r="G47">
            <v>0</v>
          </cell>
          <cell r="H47">
            <v>0</v>
          </cell>
          <cell r="I47">
            <v>139</v>
          </cell>
        </row>
        <row r="48">
          <cell r="A48" t="str">
            <v>72021</v>
          </cell>
          <cell r="B48" t="str">
            <v>01232385</v>
          </cell>
          <cell r="C48" t="str">
            <v>АО ЦПТК"ЧЕЛЯБМЕТАЛЛУРГСТРОЙ"</v>
          </cell>
          <cell r="D48">
            <v>136</v>
          </cell>
        </row>
        <row r="49">
          <cell r="A49" t="str">
            <v>72021</v>
          </cell>
          <cell r="B49" t="str">
            <v>00186430</v>
          </cell>
          <cell r="C49" t="str">
            <v>АО"ЗЛАТОУСТОВСКИЙ МЕТАЛЛУРГИЧЕСКИЙ ЗАВОД</v>
          </cell>
          <cell r="D49">
            <v>135</v>
          </cell>
          <cell r="E49">
            <v>135</v>
          </cell>
          <cell r="F49">
            <v>0</v>
          </cell>
          <cell r="G49">
            <v>0</v>
          </cell>
          <cell r="H49">
            <v>0</v>
          </cell>
          <cell r="I49">
            <v>0</v>
          </cell>
          <cell r="J49">
            <v>0</v>
          </cell>
          <cell r="K49">
            <v>135</v>
          </cell>
        </row>
        <row r="50">
          <cell r="A50" t="str">
            <v>72021</v>
          </cell>
          <cell r="B50" t="str">
            <v>07539647</v>
          </cell>
          <cell r="C50" t="str">
            <v>З-Д ТРАНСПОРТНОГО МАШИНОСТРОЕНИЯ</v>
          </cell>
          <cell r="D50">
            <v>65</v>
          </cell>
          <cell r="E50">
            <v>64</v>
          </cell>
          <cell r="F50">
            <v>65</v>
          </cell>
          <cell r="G50">
            <v>64</v>
          </cell>
          <cell r="H50">
            <v>0</v>
          </cell>
          <cell r="I50">
            <v>0</v>
          </cell>
          <cell r="J50">
            <v>65</v>
          </cell>
          <cell r="K50">
            <v>64</v>
          </cell>
        </row>
        <row r="51">
          <cell r="A51" t="str">
            <v>72021</v>
          </cell>
          <cell r="B51" t="str">
            <v>05744403</v>
          </cell>
          <cell r="C51" t="str">
            <v>П/О "ЭЛЕКТРОСТАЛЬТЯЖМАШ"</v>
          </cell>
          <cell r="D51">
            <v>10</v>
          </cell>
          <cell r="E51">
            <v>64</v>
          </cell>
          <cell r="F51">
            <v>10</v>
          </cell>
          <cell r="G51">
            <v>10</v>
          </cell>
          <cell r="H51">
            <v>64</v>
          </cell>
          <cell r="I51">
            <v>10</v>
          </cell>
          <cell r="J51">
            <v>64</v>
          </cell>
          <cell r="K51">
            <v>0</v>
          </cell>
          <cell r="L51">
            <v>0</v>
          </cell>
          <cell r="M51">
            <v>0</v>
          </cell>
          <cell r="N51">
            <v>0</v>
          </cell>
          <cell r="O51">
            <v>10</v>
          </cell>
        </row>
        <row r="52">
          <cell r="A52" t="str">
            <v>72021</v>
          </cell>
          <cell r="B52" t="str">
            <v>04856985</v>
          </cell>
          <cell r="C52" t="str">
            <v>АООТ ККПК "КРАСНОДАРГЛАВСНАБ"</v>
          </cell>
          <cell r="D52">
            <v>70</v>
          </cell>
          <cell r="E52">
            <v>70</v>
          </cell>
          <cell r="F52">
            <v>0</v>
          </cell>
          <cell r="G52">
            <v>70</v>
          </cell>
        </row>
        <row r="53">
          <cell r="A53" t="str">
            <v>72021</v>
          </cell>
          <cell r="B53" t="str">
            <v>36942054</v>
          </cell>
          <cell r="C53" t="str">
            <v>АОЗТ "ТАГАНАЙ МЕТАЛЛЬ ВЕРКЕ"</v>
          </cell>
          <cell r="D53">
            <v>70</v>
          </cell>
          <cell r="E53">
            <v>70</v>
          </cell>
          <cell r="F53">
            <v>0</v>
          </cell>
          <cell r="G53">
            <v>0</v>
          </cell>
          <cell r="H53">
            <v>70</v>
          </cell>
        </row>
        <row r="54">
          <cell r="A54" t="str">
            <v>72021</v>
          </cell>
          <cell r="B54" t="str">
            <v>00187240</v>
          </cell>
          <cell r="C54" t="str">
            <v>МАГНИТОГОРСКИЙ МЕТИЗНО-МЕТАЛЛУРГИЧЕСКИЙ ЗАВОД (АОО)</v>
          </cell>
          <cell r="D54">
            <v>69</v>
          </cell>
          <cell r="E54">
            <v>69</v>
          </cell>
          <cell r="F54">
            <v>0</v>
          </cell>
          <cell r="G54">
            <v>69</v>
          </cell>
        </row>
        <row r="55">
          <cell r="A55" t="str">
            <v>72021</v>
          </cell>
          <cell r="B55" t="str">
            <v>05785187</v>
          </cell>
          <cell r="C55" t="str">
            <v>АО "НОРИЛЬСКИЙ ГОРНО-МЕТАЛЛУРГИЧЕСКИЙ КОМБИНАТ ИМ.А.П. ЗАВЕНЯГИНА"</v>
          </cell>
          <cell r="D55">
            <v>69</v>
          </cell>
          <cell r="E55">
            <v>69</v>
          </cell>
          <cell r="F55">
            <v>0</v>
          </cell>
          <cell r="G55">
            <v>0</v>
          </cell>
          <cell r="H55">
            <v>0</v>
          </cell>
          <cell r="I55">
            <v>0</v>
          </cell>
          <cell r="J55">
            <v>0</v>
          </cell>
          <cell r="K55">
            <v>0</v>
          </cell>
          <cell r="L55">
            <v>69</v>
          </cell>
        </row>
        <row r="56">
          <cell r="A56" t="str">
            <v>72021</v>
          </cell>
          <cell r="B56" t="str">
            <v>27893977</v>
          </cell>
          <cell r="C56" t="str">
            <v>АКЦИОНЕРНОЕ ОБЩЕСТВО ЗАКРЫТОГО ТИПА "ТЕХНОЛОГИЯ"</v>
          </cell>
          <cell r="D56">
            <v>69</v>
          </cell>
          <cell r="E56">
            <v>69</v>
          </cell>
          <cell r="F56">
            <v>0</v>
          </cell>
          <cell r="G56">
            <v>0</v>
          </cell>
          <cell r="H56">
            <v>0</v>
          </cell>
          <cell r="I56">
            <v>0</v>
          </cell>
          <cell r="J56">
            <v>0</v>
          </cell>
          <cell r="K56">
            <v>0</v>
          </cell>
          <cell r="L56">
            <v>69</v>
          </cell>
        </row>
        <row r="57">
          <cell r="A57" t="str">
            <v>72021</v>
          </cell>
          <cell r="B57" t="str">
            <v>00186329</v>
          </cell>
          <cell r="C57" t="str">
            <v>АООТ "ОМУТНИНСКИЙ МЕТАЛЛУРГИЧЕСКИЙ ЗАВОД"</v>
          </cell>
          <cell r="D57">
            <v>68</v>
          </cell>
          <cell r="E57">
            <v>68</v>
          </cell>
        </row>
        <row r="58">
          <cell r="A58" t="str">
            <v>72021</v>
          </cell>
          <cell r="B58" t="str">
            <v>00108387</v>
          </cell>
          <cell r="C58" t="str">
            <v>АООТ СУЗМК</v>
          </cell>
          <cell r="D58">
            <v>66</v>
          </cell>
          <cell r="E58">
            <v>66</v>
          </cell>
          <cell r="F58">
            <v>0</v>
          </cell>
          <cell r="G58">
            <v>0</v>
          </cell>
          <cell r="H58">
            <v>0</v>
          </cell>
          <cell r="I58">
            <v>0</v>
          </cell>
          <cell r="J58">
            <v>66</v>
          </cell>
        </row>
        <row r="59">
          <cell r="A59" t="str">
            <v>72021</v>
          </cell>
          <cell r="B59" t="str">
            <v>00186341</v>
          </cell>
          <cell r="C59" t="str">
            <v>АКЦИОНЕРНОЕ ОБЩЕСТВО "ЧУСОВСКОЙ МЕТАЛЛУРГИЧЕСКИЙ ЗАВОД"</v>
          </cell>
          <cell r="D59">
            <v>66</v>
          </cell>
        </row>
        <row r="60">
          <cell r="A60" t="str">
            <v>72021</v>
          </cell>
          <cell r="B60" t="str">
            <v>00203938</v>
          </cell>
          <cell r="C60" t="str">
            <v>ПРОИЗВОДСТВЕННОЕ ОБЪЕДИНЕНИЕ "АПАТИТ" ИМ.С.М.КИРОВА</v>
          </cell>
          <cell r="D60">
            <v>66</v>
          </cell>
          <cell r="E60">
            <v>66</v>
          </cell>
          <cell r="F60">
            <v>0</v>
          </cell>
          <cell r="G60">
            <v>0</v>
          </cell>
          <cell r="H60">
            <v>0</v>
          </cell>
          <cell r="I60">
            <v>0</v>
          </cell>
          <cell r="J60">
            <v>0</v>
          </cell>
          <cell r="K60">
            <v>0</v>
          </cell>
          <cell r="L60">
            <v>0</v>
          </cell>
          <cell r="M60">
            <v>0</v>
          </cell>
          <cell r="N60">
            <v>66</v>
          </cell>
        </row>
        <row r="61">
          <cell r="A61" t="str">
            <v>72021</v>
          </cell>
          <cell r="B61" t="str">
            <v>00217780</v>
          </cell>
          <cell r="C61" t="str">
            <v>АО "БОРЕЦ"</v>
          </cell>
          <cell r="D61">
            <v>64</v>
          </cell>
          <cell r="E61">
            <v>64</v>
          </cell>
          <cell r="F61">
            <v>64</v>
          </cell>
        </row>
        <row r="62">
          <cell r="A62" t="str">
            <v>72021</v>
          </cell>
          <cell r="B62" t="str">
            <v>32547036</v>
          </cell>
          <cell r="C62" t="str">
            <v>АОЗТ "ФЕРРОМЕТЭКС"</v>
          </cell>
          <cell r="D62">
            <v>63</v>
          </cell>
          <cell r="E62">
            <v>63</v>
          </cell>
          <cell r="F62">
            <v>0</v>
          </cell>
          <cell r="G62">
            <v>0</v>
          </cell>
          <cell r="H62">
            <v>0</v>
          </cell>
          <cell r="I62">
            <v>0</v>
          </cell>
          <cell r="J62">
            <v>0</v>
          </cell>
          <cell r="K62">
            <v>0</v>
          </cell>
          <cell r="L62">
            <v>0</v>
          </cell>
          <cell r="M62">
            <v>63</v>
          </cell>
        </row>
        <row r="63">
          <cell r="A63" t="str">
            <v>72021</v>
          </cell>
          <cell r="B63" t="str">
            <v>11076271</v>
          </cell>
          <cell r="C63" t="str">
            <v>"АНТОНИНА"-ООО ПРОИЗВОДСТВЕННО-КОММЕРЧЕСКОЕ ПРЕДПРИЯТИЕ</v>
          </cell>
          <cell r="D63">
            <v>62</v>
          </cell>
          <cell r="E63">
            <v>62</v>
          </cell>
          <cell r="F63">
            <v>0</v>
          </cell>
          <cell r="G63">
            <v>0</v>
          </cell>
          <cell r="H63">
            <v>0</v>
          </cell>
          <cell r="I63">
            <v>0</v>
          </cell>
          <cell r="J63">
            <v>0</v>
          </cell>
          <cell r="K63">
            <v>62</v>
          </cell>
        </row>
        <row r="64">
          <cell r="A64" t="str">
            <v>72021</v>
          </cell>
          <cell r="B64" t="str">
            <v>01394544</v>
          </cell>
          <cell r="C64" t="str">
            <v>ЩЕЛКОВСКИЙ ЗАВОД СПЕЦИАЛЬНЫХ МОНТАЖНЫХ ИЗДЕЛИЙ "СПЕЦМОНТАЖИЗДЕЛИЕ" КОНЦЕРНА "СТАЛЬКОНСТРУКЦИЯ" Г ЩЕЛКОВО</v>
          </cell>
          <cell r="D64">
            <v>61</v>
          </cell>
          <cell r="E64">
            <v>61</v>
          </cell>
        </row>
        <row r="65">
          <cell r="A65" t="str">
            <v>72021</v>
          </cell>
          <cell r="B65" t="str">
            <v>05015147</v>
          </cell>
          <cell r="C65" t="str">
            <v>ЭЛЕКТРОМЕТАЛЛУРГИЧЕСКИЙ ЗАВОД "ЭЛЕКТРОСТАЛЬ" ИМ. И.Ф.ТЕВОСЯНА</v>
          </cell>
          <cell r="D65">
            <v>61</v>
          </cell>
          <cell r="E65">
            <v>61</v>
          </cell>
          <cell r="F65">
            <v>61</v>
          </cell>
        </row>
        <row r="66">
          <cell r="A66" t="str">
            <v>72021</v>
          </cell>
          <cell r="B66" t="str">
            <v>07504117</v>
          </cell>
          <cell r="C66" t="str">
            <v>АО "САМЕКО"</v>
          </cell>
          <cell r="D66">
            <v>61</v>
          </cell>
          <cell r="E66">
            <v>61</v>
          </cell>
          <cell r="F66">
            <v>0</v>
          </cell>
          <cell r="G66">
            <v>61</v>
          </cell>
        </row>
        <row r="67">
          <cell r="A67" t="str">
            <v>72021</v>
          </cell>
          <cell r="B67" t="str">
            <v>00491771</v>
          </cell>
          <cell r="C67" t="str">
            <v>АООТ "МУРОМСКИЙ СТРЕЛОЧНЫЙ ЗАВОД"</v>
          </cell>
          <cell r="D67">
            <v>60</v>
          </cell>
          <cell r="E67">
            <v>60</v>
          </cell>
          <cell r="F67">
            <v>0</v>
          </cell>
          <cell r="G67">
            <v>0</v>
          </cell>
          <cell r="H67">
            <v>0</v>
          </cell>
          <cell r="I67">
            <v>0</v>
          </cell>
          <cell r="J67">
            <v>0</v>
          </cell>
          <cell r="K67">
            <v>0</v>
          </cell>
          <cell r="L67">
            <v>0</v>
          </cell>
          <cell r="M67">
            <v>60</v>
          </cell>
        </row>
        <row r="68">
          <cell r="A68" t="str">
            <v>72021</v>
          </cell>
          <cell r="B68" t="str">
            <v>03998231</v>
          </cell>
          <cell r="C68" t="str">
            <v>МОСОБЛСАНТЕХМОНТАЖ-1</v>
          </cell>
          <cell r="D68">
            <v>60</v>
          </cell>
          <cell r="E68">
            <v>60</v>
          </cell>
          <cell r="F68">
            <v>0</v>
          </cell>
          <cell r="G68">
            <v>60</v>
          </cell>
        </row>
        <row r="69">
          <cell r="A69" t="str">
            <v>72021</v>
          </cell>
          <cell r="B69" t="str">
            <v>05785342</v>
          </cell>
          <cell r="C69" t="str">
            <v>АО "ОЛОВЯННЫЙ КОМБИНАТ"</v>
          </cell>
          <cell r="D69">
            <v>15</v>
          </cell>
          <cell r="E69">
            <v>15</v>
          </cell>
          <cell r="F69">
            <v>15</v>
          </cell>
          <cell r="G69">
            <v>15</v>
          </cell>
          <cell r="H69">
            <v>15</v>
          </cell>
          <cell r="I69">
            <v>0</v>
          </cell>
          <cell r="J69">
            <v>0</v>
          </cell>
          <cell r="K69">
            <v>0</v>
          </cell>
          <cell r="L69">
            <v>0</v>
          </cell>
          <cell r="M69">
            <v>0</v>
          </cell>
          <cell r="N69">
            <v>15</v>
          </cell>
        </row>
        <row r="70">
          <cell r="A70" t="str">
            <v>72021</v>
          </cell>
          <cell r="B70" t="str">
            <v>22871563</v>
          </cell>
          <cell r="C70" t="str">
            <v>ТОО "МЕТАЛЛ"</v>
          </cell>
          <cell r="D70">
            <v>7</v>
          </cell>
          <cell r="E70">
            <v>7</v>
          </cell>
          <cell r="F70">
            <v>37</v>
          </cell>
          <cell r="G70">
            <v>0</v>
          </cell>
          <cell r="H70">
            <v>0</v>
          </cell>
          <cell r="I70">
            <v>0</v>
          </cell>
          <cell r="J70">
            <v>37</v>
          </cell>
        </row>
        <row r="71">
          <cell r="A71" t="str">
            <v>72021</v>
          </cell>
          <cell r="B71" t="str">
            <v>05785744</v>
          </cell>
          <cell r="C71" t="str">
            <v>АО "ВЛАДИМРСКИЙ ТРАКТОРНЫЙ ЗАВОД"</v>
          </cell>
          <cell r="D71">
            <v>20</v>
          </cell>
          <cell r="E71">
            <v>20</v>
          </cell>
          <cell r="F71">
            <v>20</v>
          </cell>
          <cell r="G71">
            <v>20</v>
          </cell>
          <cell r="H71">
            <v>0</v>
          </cell>
          <cell r="I71">
            <v>20</v>
          </cell>
        </row>
        <row r="72">
          <cell r="A72" t="str">
            <v>72021</v>
          </cell>
          <cell r="B72" t="str">
            <v>23374281</v>
          </cell>
          <cell r="C72" t="str">
            <v>АОЗТ  СП АРГО</v>
          </cell>
          <cell r="D72">
            <v>40</v>
          </cell>
          <cell r="E72">
            <v>69</v>
          </cell>
          <cell r="F72">
            <v>40</v>
          </cell>
          <cell r="G72">
            <v>69</v>
          </cell>
          <cell r="H72">
            <v>0</v>
          </cell>
          <cell r="I72">
            <v>0</v>
          </cell>
          <cell r="J72">
            <v>0</v>
          </cell>
          <cell r="K72">
            <v>0</v>
          </cell>
          <cell r="L72">
            <v>40</v>
          </cell>
          <cell r="M72">
            <v>0</v>
          </cell>
          <cell r="N72">
            <v>0</v>
          </cell>
          <cell r="O72">
            <v>69</v>
          </cell>
        </row>
        <row r="73">
          <cell r="A73" t="str">
            <v>72021</v>
          </cell>
          <cell r="B73" t="str">
            <v>07514512</v>
          </cell>
          <cell r="C73" t="str">
            <v>АООТ "РЫБИНСКИЕ МОТОРЫ"</v>
          </cell>
          <cell r="D73">
            <v>21</v>
          </cell>
          <cell r="E73">
            <v>21</v>
          </cell>
        </row>
        <row r="74">
          <cell r="A74" t="str">
            <v>72021</v>
          </cell>
          <cell r="B74" t="str">
            <v>00187174</v>
          </cell>
          <cell r="C74" t="str">
            <v>А/О ЧЕРЕПОВЕЦКИЙ СТАЛЕПРОКАТНЫЙ ЗАВОД</v>
          </cell>
          <cell r="D74">
            <v>20</v>
          </cell>
        </row>
        <row r="75">
          <cell r="A75" t="str">
            <v>72021</v>
          </cell>
          <cell r="B75" t="str">
            <v>25238412</v>
          </cell>
          <cell r="C75" t="str">
            <v>ТОО "ВИЕСТ"</v>
          </cell>
          <cell r="D75">
            <v>20</v>
          </cell>
          <cell r="E75">
            <v>20</v>
          </cell>
          <cell r="F75">
            <v>0</v>
          </cell>
          <cell r="G75">
            <v>0</v>
          </cell>
          <cell r="H75">
            <v>0</v>
          </cell>
          <cell r="I75">
            <v>0</v>
          </cell>
          <cell r="J75">
            <v>0</v>
          </cell>
          <cell r="K75">
            <v>20</v>
          </cell>
        </row>
        <row r="76">
          <cell r="A76" t="str">
            <v>72021</v>
          </cell>
          <cell r="B76" t="str">
            <v>12141734</v>
          </cell>
          <cell r="C76" t="str">
            <v>МП "КОНТАКТ"</v>
          </cell>
          <cell r="D76">
            <v>18</v>
          </cell>
          <cell r="E76">
            <v>18</v>
          </cell>
          <cell r="F76">
            <v>0</v>
          </cell>
          <cell r="G76">
            <v>18</v>
          </cell>
        </row>
        <row r="77">
          <cell r="A77" t="str">
            <v>72021</v>
          </cell>
          <cell r="B77" t="str">
            <v>22320780</v>
          </cell>
          <cell r="C77" t="str">
            <v>АО "ДОН"</v>
          </cell>
          <cell r="D77">
            <v>17</v>
          </cell>
          <cell r="E77">
            <v>17</v>
          </cell>
          <cell r="F77">
            <v>0</v>
          </cell>
          <cell r="G77">
            <v>17</v>
          </cell>
        </row>
        <row r="78">
          <cell r="A78" t="str">
            <v>72021</v>
          </cell>
          <cell r="B78" t="str">
            <v>05770858</v>
          </cell>
          <cell r="C78" t="str">
            <v>РАЗРЕЗ "БОРОДИНСКИЙ"</v>
          </cell>
          <cell r="D78">
            <v>16</v>
          </cell>
          <cell r="E78">
            <v>16</v>
          </cell>
          <cell r="F78">
            <v>16</v>
          </cell>
        </row>
        <row r="79">
          <cell r="A79" t="str">
            <v>72021</v>
          </cell>
          <cell r="B79" t="str">
            <v>27154292</v>
          </cell>
          <cell r="C79" t="str">
            <v>АО "АТОММАШ"</v>
          </cell>
          <cell r="D79">
            <v>5</v>
          </cell>
          <cell r="E79">
            <v>11</v>
          </cell>
          <cell r="F79">
            <v>5</v>
          </cell>
          <cell r="G79">
            <v>11</v>
          </cell>
          <cell r="H79">
            <v>5</v>
          </cell>
          <cell r="I79">
            <v>0</v>
          </cell>
          <cell r="J79">
            <v>0</v>
          </cell>
          <cell r="K79">
            <v>0</v>
          </cell>
          <cell r="L79">
            <v>11</v>
          </cell>
        </row>
        <row r="80">
          <cell r="A80" t="str">
            <v>72021</v>
          </cell>
          <cell r="B80" t="str">
            <v>40573119</v>
          </cell>
          <cell r="C80" t="str">
            <v>ООО "РОСС-ТЕХНО"</v>
          </cell>
          <cell r="D80">
            <v>4</v>
          </cell>
          <cell r="E80">
            <v>6</v>
          </cell>
          <cell r="F80">
            <v>4</v>
          </cell>
          <cell r="G80">
            <v>6</v>
          </cell>
          <cell r="H80">
            <v>2</v>
          </cell>
        </row>
        <row r="81">
          <cell r="A81" t="str">
            <v>72021</v>
          </cell>
          <cell r="B81">
            <v>11</v>
          </cell>
          <cell r="C81">
            <v>11</v>
          </cell>
          <cell r="D81">
            <v>0</v>
          </cell>
          <cell r="E81">
            <v>0</v>
          </cell>
          <cell r="F81">
            <v>0</v>
          </cell>
          <cell r="G81">
            <v>0</v>
          </cell>
          <cell r="H81">
            <v>0</v>
          </cell>
          <cell r="I81">
            <v>0</v>
          </cell>
          <cell r="J81">
            <v>0</v>
          </cell>
          <cell r="K81">
            <v>0</v>
          </cell>
          <cell r="L81">
            <v>0</v>
          </cell>
          <cell r="M81">
            <v>11</v>
          </cell>
        </row>
        <row r="82">
          <cell r="A82" t="str">
            <v>72021</v>
          </cell>
          <cell r="B82" t="str">
            <v>39257169</v>
          </cell>
          <cell r="C82" t="str">
            <v>ООО "ВОЛГА-ВЕСТ НН"</v>
          </cell>
          <cell r="D82">
            <v>11</v>
          </cell>
          <cell r="E82">
            <v>11</v>
          </cell>
          <cell r="F82">
            <v>0</v>
          </cell>
          <cell r="G82">
            <v>11</v>
          </cell>
        </row>
        <row r="83">
          <cell r="A83" t="str">
            <v>72021</v>
          </cell>
          <cell r="B83" t="str">
            <v>05749228</v>
          </cell>
          <cell r="C83" t="str">
            <v>БУГУЛЬМИНСКИЙ МЕХАНИЧЕСКИЙ ЗАВОД ОБ"ЕД."ТАТНЕФТЬ"</v>
          </cell>
          <cell r="D83">
            <v>9</v>
          </cell>
          <cell r="E83">
            <v>9</v>
          </cell>
          <cell r="F83">
            <v>0</v>
          </cell>
          <cell r="G83">
            <v>0</v>
          </cell>
          <cell r="H83">
            <v>9</v>
          </cell>
        </row>
        <row r="84">
          <cell r="A84" t="str">
            <v>72021</v>
          </cell>
          <cell r="B84" t="str">
            <v>00210766</v>
          </cell>
          <cell r="C84" t="str">
            <v>АО БМЗ</v>
          </cell>
          <cell r="D84">
            <v>8</v>
          </cell>
          <cell r="E84">
            <v>8</v>
          </cell>
          <cell r="F84">
            <v>3</v>
          </cell>
          <cell r="G84">
            <v>0</v>
          </cell>
          <cell r="H84">
            <v>0</v>
          </cell>
          <cell r="I84">
            <v>0</v>
          </cell>
          <cell r="J84">
            <v>0</v>
          </cell>
          <cell r="K84">
            <v>0</v>
          </cell>
          <cell r="L84">
            <v>0</v>
          </cell>
          <cell r="M84">
            <v>0</v>
          </cell>
          <cell r="N84">
            <v>0</v>
          </cell>
          <cell r="O84">
            <v>3</v>
          </cell>
        </row>
        <row r="85">
          <cell r="A85" t="str">
            <v>72021</v>
          </cell>
          <cell r="B85" t="str">
            <v>21507465</v>
          </cell>
          <cell r="C85" t="str">
            <v>ТОО "ЯШМА"</v>
          </cell>
          <cell r="D85">
            <v>8</v>
          </cell>
          <cell r="E85">
            <v>8</v>
          </cell>
          <cell r="F85">
            <v>0</v>
          </cell>
          <cell r="G85">
            <v>0</v>
          </cell>
          <cell r="H85">
            <v>0</v>
          </cell>
          <cell r="I85">
            <v>0</v>
          </cell>
          <cell r="J85">
            <v>0</v>
          </cell>
          <cell r="K85">
            <v>8</v>
          </cell>
        </row>
        <row r="86">
          <cell r="A86" t="str">
            <v>72021</v>
          </cell>
          <cell r="B86" t="str">
            <v>24687295</v>
          </cell>
          <cell r="C86" t="str">
            <v>ТОО " ГИДРАВЛИКА"</v>
          </cell>
          <cell r="D86">
            <v>7</v>
          </cell>
          <cell r="E86">
            <v>7</v>
          </cell>
          <cell r="F86">
            <v>0</v>
          </cell>
          <cell r="G86">
            <v>0</v>
          </cell>
          <cell r="H86">
            <v>0</v>
          </cell>
          <cell r="I86">
            <v>0</v>
          </cell>
          <cell r="J86">
            <v>0</v>
          </cell>
          <cell r="K86">
            <v>0</v>
          </cell>
          <cell r="L86">
            <v>0</v>
          </cell>
          <cell r="M86">
            <v>7</v>
          </cell>
        </row>
        <row r="87">
          <cell r="A87" t="str">
            <v>72021</v>
          </cell>
          <cell r="B87" t="str">
            <v>40593062</v>
          </cell>
          <cell r="C87" t="str">
            <v>ООО"ЗАВОД МЕТАЛЛОИЗЕЛИЙ"</v>
          </cell>
          <cell r="D87">
            <v>7</v>
          </cell>
          <cell r="E87">
            <v>20</v>
          </cell>
          <cell r="F87">
            <v>7</v>
          </cell>
          <cell r="G87">
            <v>20</v>
          </cell>
          <cell r="H87">
            <v>0</v>
          </cell>
          <cell r="I87">
            <v>0</v>
          </cell>
          <cell r="J87">
            <v>0</v>
          </cell>
          <cell r="K87">
            <v>7</v>
          </cell>
          <cell r="L87">
            <v>0</v>
          </cell>
          <cell r="M87">
            <v>0</v>
          </cell>
          <cell r="N87">
            <v>0</v>
          </cell>
          <cell r="O87">
            <v>20</v>
          </cell>
        </row>
        <row r="88">
          <cell r="A88" t="str">
            <v>72021</v>
          </cell>
          <cell r="B88" t="str">
            <v>00195771</v>
          </cell>
          <cell r="C88" t="str">
            <v>АО "ПОДОЛЬСКИЙ ЗАВОД ЦВЕТНЫХ МЕТАЛЛОВ"</v>
          </cell>
          <cell r="D88">
            <v>1</v>
          </cell>
          <cell r="E88">
            <v>5</v>
          </cell>
          <cell r="F88">
            <v>1</v>
          </cell>
          <cell r="G88">
            <v>5</v>
          </cell>
          <cell r="H88">
            <v>1</v>
          </cell>
          <cell r="I88">
            <v>0</v>
          </cell>
          <cell r="J88">
            <v>5</v>
          </cell>
        </row>
        <row r="89">
          <cell r="A89" t="str">
            <v>72021</v>
          </cell>
          <cell r="B89" t="str">
            <v>01394703</v>
          </cell>
          <cell r="C89" t="str">
            <v>ЗАВОД "СТРОЙМОНТАЖКОНСТРУКЦИЯ"</v>
          </cell>
          <cell r="D89">
            <v>6</v>
          </cell>
          <cell r="E89">
            <v>6</v>
          </cell>
          <cell r="F89">
            <v>0</v>
          </cell>
          <cell r="G89">
            <v>0</v>
          </cell>
          <cell r="H89">
            <v>0</v>
          </cell>
          <cell r="I89">
            <v>0</v>
          </cell>
          <cell r="J89">
            <v>0</v>
          </cell>
          <cell r="K89">
            <v>0</v>
          </cell>
          <cell r="L89">
            <v>0</v>
          </cell>
          <cell r="M89">
            <v>6</v>
          </cell>
        </row>
        <row r="90">
          <cell r="A90" t="str">
            <v>72021</v>
          </cell>
          <cell r="B90" t="str">
            <v>07515747</v>
          </cell>
          <cell r="C90" t="str">
            <v>КОНСТРУКТОРСКОЕ БЮРО ПРИБОРОСТРОЕНИЯ</v>
          </cell>
          <cell r="D90">
            <v>4</v>
          </cell>
          <cell r="E90">
            <v>4</v>
          </cell>
          <cell r="F90">
            <v>0</v>
          </cell>
          <cell r="G90">
            <v>0</v>
          </cell>
          <cell r="H90">
            <v>0</v>
          </cell>
          <cell r="I90">
            <v>0</v>
          </cell>
          <cell r="J90">
            <v>0</v>
          </cell>
          <cell r="K90">
            <v>0</v>
          </cell>
          <cell r="L90">
            <v>0</v>
          </cell>
          <cell r="M90">
            <v>4</v>
          </cell>
        </row>
        <row r="91">
          <cell r="A91" t="str">
            <v>72021</v>
          </cell>
          <cell r="B91" t="str">
            <v>10964029</v>
          </cell>
          <cell r="C91" t="str">
            <v>ТОО "ФК"</v>
          </cell>
          <cell r="D91">
            <v>4</v>
          </cell>
          <cell r="E91">
            <v>4</v>
          </cell>
          <cell r="F91">
            <v>0</v>
          </cell>
          <cell r="G91">
            <v>0</v>
          </cell>
          <cell r="H91">
            <v>0</v>
          </cell>
          <cell r="I91">
            <v>0</v>
          </cell>
          <cell r="J91">
            <v>0</v>
          </cell>
          <cell r="K91">
            <v>0</v>
          </cell>
          <cell r="L91">
            <v>0</v>
          </cell>
          <cell r="M91">
            <v>4</v>
          </cell>
        </row>
        <row r="92">
          <cell r="A92" t="str">
            <v>72021</v>
          </cell>
          <cell r="B92" t="str">
            <v>00235683</v>
          </cell>
          <cell r="C92" t="str">
            <v>ОАО "УРАЛТРАК"</v>
          </cell>
          <cell r="D92">
            <v>3</v>
          </cell>
          <cell r="E92">
            <v>3</v>
          </cell>
        </row>
        <row r="93">
          <cell r="A93" t="str">
            <v>72021</v>
          </cell>
          <cell r="B93" t="str">
            <v>00395530</v>
          </cell>
          <cell r="C93" t="str">
            <v>ГП "ВОЛГОГРАДМОТОРСЕРВИС"</v>
          </cell>
          <cell r="D93">
            <v>3</v>
          </cell>
        </row>
        <row r="94">
          <cell r="A94" t="str">
            <v>72021</v>
          </cell>
          <cell r="B94" t="str">
            <v>05785678</v>
          </cell>
          <cell r="C94" t="str">
            <v>НОВОРОССИЙСКИЙ ЗАВОД "КРАСНЫЙ ДВИГАТЕЛЬ" УПРАВЛЕНИЯ ПРОИЗВОДСТВА ЗАПАСНЫХ ЧАСТЕЙ И СЕРВИСНОГО ОБСЛУЖИВАНИЯ</v>
          </cell>
          <cell r="D94">
            <v>3</v>
          </cell>
          <cell r="E94">
            <v>3</v>
          </cell>
          <cell r="F94">
            <v>0</v>
          </cell>
          <cell r="G94">
            <v>0</v>
          </cell>
          <cell r="H94">
            <v>0</v>
          </cell>
          <cell r="I94">
            <v>0</v>
          </cell>
          <cell r="J94">
            <v>3</v>
          </cell>
        </row>
        <row r="95">
          <cell r="A95" t="str">
            <v>72021</v>
          </cell>
          <cell r="B95" t="str">
            <v>07625022</v>
          </cell>
          <cell r="C95" t="str">
            <v>АООТ "ВОЛЖСКИЙ МАШИНОСТРОИТЕЛЬНЫЙ ЗАВОД"</v>
          </cell>
          <cell r="D95">
            <v>2</v>
          </cell>
          <cell r="E95">
            <v>2</v>
          </cell>
          <cell r="F95">
            <v>0</v>
          </cell>
          <cell r="G95">
            <v>2</v>
          </cell>
        </row>
        <row r="96">
          <cell r="A96" t="str">
            <v>72021</v>
          </cell>
          <cell r="B96" t="str">
            <v>00217352</v>
          </cell>
          <cell r="C96" t="str">
            <v>АО "ПЕРВОМАЙСКХИММАШ"</v>
          </cell>
          <cell r="D96">
            <v>1</v>
          </cell>
          <cell r="E96">
            <v>1</v>
          </cell>
          <cell r="F96">
            <v>1</v>
          </cell>
        </row>
        <row r="97">
          <cell r="A97" t="str">
            <v>72021</v>
          </cell>
          <cell r="B97" t="str">
            <v>00109205</v>
          </cell>
          <cell r="C97" t="str">
            <v>БЕРЕЗОВСКИЙ ЗАВОД СТРОИТЕЛЬНЫХ КОНСТРУКЦИЙ</v>
          </cell>
          <cell r="D97">
            <v>276</v>
          </cell>
          <cell r="E97">
            <v>276</v>
          </cell>
          <cell r="F97">
            <v>0</v>
          </cell>
          <cell r="G97">
            <v>0</v>
          </cell>
          <cell r="H97">
            <v>0</v>
          </cell>
          <cell r="I97">
            <v>0</v>
          </cell>
          <cell r="J97">
            <v>0</v>
          </cell>
          <cell r="K97">
            <v>0</v>
          </cell>
          <cell r="L97">
            <v>0</v>
          </cell>
          <cell r="M97">
            <v>0</v>
          </cell>
          <cell r="N97">
            <v>0</v>
          </cell>
          <cell r="O97">
            <v>276</v>
          </cell>
        </row>
        <row r="98">
          <cell r="A98" t="str">
            <v>72021</v>
          </cell>
          <cell r="B98" t="str">
            <v>00195375</v>
          </cell>
          <cell r="C98" t="str">
            <v>АООТ КИРОВСКИЙ З-Д ПО ОБРАБОТКЕ ЦВЕТНЫХ МЕТАЛЛОВ</v>
          </cell>
          <cell r="D98">
            <v>10</v>
          </cell>
          <cell r="E98">
            <v>10</v>
          </cell>
          <cell r="F98">
            <v>0</v>
          </cell>
          <cell r="G98">
            <v>0</v>
          </cell>
          <cell r="H98">
            <v>0</v>
          </cell>
          <cell r="I98">
            <v>0</v>
          </cell>
          <cell r="J98">
            <v>0</v>
          </cell>
          <cell r="K98">
            <v>0</v>
          </cell>
          <cell r="L98">
            <v>0</v>
          </cell>
          <cell r="M98">
            <v>0</v>
          </cell>
          <cell r="N98">
            <v>0</v>
          </cell>
          <cell r="O98">
            <v>10</v>
          </cell>
        </row>
        <row r="99">
          <cell r="A99" t="str">
            <v>72021</v>
          </cell>
          <cell r="B99" t="str">
            <v>00545484</v>
          </cell>
          <cell r="C99" t="str">
            <v>АООТ "СОЛИКАМСКИЙ МАГНИЕВЫЙ ЗАВОД"</v>
          </cell>
          <cell r="D99">
            <v>14</v>
          </cell>
          <cell r="E99">
            <v>14</v>
          </cell>
          <cell r="F99">
            <v>0</v>
          </cell>
          <cell r="G99">
            <v>0</v>
          </cell>
          <cell r="H99">
            <v>0</v>
          </cell>
          <cell r="I99">
            <v>0</v>
          </cell>
          <cell r="J99">
            <v>0</v>
          </cell>
          <cell r="K99">
            <v>0</v>
          </cell>
          <cell r="L99">
            <v>0</v>
          </cell>
          <cell r="M99">
            <v>0</v>
          </cell>
          <cell r="N99">
            <v>0</v>
          </cell>
          <cell r="O99">
            <v>14</v>
          </cell>
        </row>
        <row r="100">
          <cell r="A100" t="str">
            <v>72021</v>
          </cell>
          <cell r="B100" t="str">
            <v>01055859</v>
          </cell>
          <cell r="C100" t="str">
            <v>АООТ ЛОСИНООСТРОВСКИЙ ЭЛЕКТРОДНЫЙ ЗАВОД</v>
          </cell>
          <cell r="D100">
            <v>60</v>
          </cell>
          <cell r="E100">
            <v>60</v>
          </cell>
          <cell r="F100">
            <v>0</v>
          </cell>
          <cell r="G100">
            <v>0</v>
          </cell>
          <cell r="H100">
            <v>0</v>
          </cell>
          <cell r="I100">
            <v>0</v>
          </cell>
          <cell r="J100">
            <v>0</v>
          </cell>
          <cell r="K100">
            <v>0</v>
          </cell>
          <cell r="L100">
            <v>0</v>
          </cell>
          <cell r="M100">
            <v>0</v>
          </cell>
          <cell r="N100">
            <v>0</v>
          </cell>
          <cell r="O100">
            <v>60</v>
          </cell>
        </row>
        <row r="101">
          <cell r="A101" t="str">
            <v>72021</v>
          </cell>
          <cell r="B101" t="str">
            <v>05757788</v>
          </cell>
          <cell r="C101" t="str">
            <v>АООТ ГМЗ</v>
          </cell>
          <cell r="D101">
            <v>10</v>
          </cell>
          <cell r="E101">
            <v>10</v>
          </cell>
          <cell r="F101">
            <v>0</v>
          </cell>
          <cell r="G101">
            <v>0</v>
          </cell>
          <cell r="H101">
            <v>0</v>
          </cell>
          <cell r="I101">
            <v>0</v>
          </cell>
          <cell r="J101">
            <v>0</v>
          </cell>
          <cell r="K101">
            <v>0</v>
          </cell>
          <cell r="L101">
            <v>0</v>
          </cell>
          <cell r="M101">
            <v>0</v>
          </cell>
          <cell r="N101">
            <v>0</v>
          </cell>
          <cell r="O101">
            <v>10</v>
          </cell>
        </row>
        <row r="102">
          <cell r="A102" t="str">
            <v>72021</v>
          </cell>
          <cell r="B102" t="str">
            <v>08848824</v>
          </cell>
          <cell r="C102" t="str">
            <v>АО "АМУРСКИЙ СУДОСТРОИТЕЛЬНЫЙ ЗАВОД"</v>
          </cell>
          <cell r="D102">
            <v>4</v>
          </cell>
          <cell r="E102">
            <v>4</v>
          </cell>
          <cell r="F102">
            <v>0</v>
          </cell>
          <cell r="G102">
            <v>0</v>
          </cell>
          <cell r="H102">
            <v>0</v>
          </cell>
          <cell r="I102">
            <v>0</v>
          </cell>
          <cell r="J102">
            <v>0</v>
          </cell>
          <cell r="K102">
            <v>0</v>
          </cell>
          <cell r="L102">
            <v>0</v>
          </cell>
          <cell r="M102">
            <v>0</v>
          </cell>
          <cell r="N102">
            <v>0</v>
          </cell>
          <cell r="O102">
            <v>4</v>
          </cell>
        </row>
        <row r="103">
          <cell r="A103" t="str">
            <v>72021</v>
          </cell>
          <cell r="B103" t="str">
            <v>17519479</v>
          </cell>
          <cell r="C103" t="str">
            <v>ТОО СРФП ФИРМА "ФЕРРОСПЛАВ"</v>
          </cell>
          <cell r="D103">
            <v>64</v>
          </cell>
          <cell r="E103">
            <v>64</v>
          </cell>
          <cell r="F103">
            <v>0</v>
          </cell>
          <cell r="G103">
            <v>0</v>
          </cell>
          <cell r="H103">
            <v>0</v>
          </cell>
          <cell r="I103">
            <v>0</v>
          </cell>
          <cell r="J103">
            <v>0</v>
          </cell>
          <cell r="K103">
            <v>0</v>
          </cell>
          <cell r="L103">
            <v>0</v>
          </cell>
          <cell r="M103">
            <v>0</v>
          </cell>
          <cell r="N103">
            <v>0</v>
          </cell>
          <cell r="O103">
            <v>64</v>
          </cell>
        </row>
        <row r="104">
          <cell r="A104" t="str">
            <v>72021 Всего</v>
          </cell>
          <cell r="B104">
            <v>5344</v>
          </cell>
          <cell r="C104">
            <v>5884</v>
          </cell>
          <cell r="D104">
            <v>5344</v>
          </cell>
          <cell r="E104">
            <v>5884</v>
          </cell>
          <cell r="F104">
            <v>9509</v>
          </cell>
          <cell r="G104">
            <v>15706</v>
          </cell>
          <cell r="H104">
            <v>13147</v>
          </cell>
          <cell r="I104">
            <v>14686</v>
          </cell>
          <cell r="J104">
            <v>18861</v>
          </cell>
          <cell r="K104">
            <v>10268</v>
          </cell>
          <cell r="L104">
            <v>8723</v>
          </cell>
          <cell r="M104">
            <v>6760</v>
          </cell>
          <cell r="N104">
            <v>3721</v>
          </cell>
        </row>
        <row r="105">
          <cell r="A105" t="str">
            <v>72022</v>
          </cell>
          <cell r="B105" t="str">
            <v>05757665</v>
          </cell>
          <cell r="C105" t="str">
            <v>АО "НОВОЛИПЕЦКИЙ МЕТКОМБИНАТ"</v>
          </cell>
          <cell r="D105">
            <v>1971</v>
          </cell>
          <cell r="E105">
            <v>1971</v>
          </cell>
          <cell r="F105">
            <v>1287</v>
          </cell>
          <cell r="G105">
            <v>816</v>
          </cell>
          <cell r="H105">
            <v>131</v>
          </cell>
          <cell r="I105">
            <v>1010</v>
          </cell>
          <cell r="J105">
            <v>1724</v>
          </cell>
          <cell r="K105">
            <v>131</v>
          </cell>
          <cell r="L105">
            <v>1010</v>
          </cell>
          <cell r="M105">
            <v>1786</v>
          </cell>
          <cell r="N105">
            <v>612</v>
          </cell>
          <cell r="O105">
            <v>617</v>
          </cell>
        </row>
        <row r="106">
          <cell r="A106" t="str">
            <v>72022</v>
          </cell>
          <cell r="B106" t="str">
            <v>42744016</v>
          </cell>
          <cell r="C106" t="str">
            <v>ООО "ОРГСИНТЕЗ" МЕЖОТРАСЛЕВОЕ ОПЫТНОЕ ПРЕДПР.</v>
          </cell>
          <cell r="D106">
            <v>1027</v>
          </cell>
          <cell r="E106">
            <v>2200</v>
          </cell>
          <cell r="F106">
            <v>1165</v>
          </cell>
          <cell r="G106">
            <v>3309</v>
          </cell>
          <cell r="H106">
            <v>1027</v>
          </cell>
          <cell r="I106">
            <v>2200</v>
          </cell>
          <cell r="J106">
            <v>1165</v>
          </cell>
          <cell r="K106">
            <v>3309</v>
          </cell>
          <cell r="L106">
            <v>268</v>
          </cell>
          <cell r="M106">
            <v>902</v>
          </cell>
          <cell r="N106">
            <v>346</v>
          </cell>
          <cell r="O106">
            <v>70</v>
          </cell>
        </row>
        <row r="107">
          <cell r="A107" t="str">
            <v>72022</v>
          </cell>
          <cell r="B107" t="str">
            <v>02921052</v>
          </cell>
          <cell r="C107" t="str">
            <v>АОЗТ "ВИМКОМ"</v>
          </cell>
          <cell r="D107">
            <v>545</v>
          </cell>
          <cell r="E107">
            <v>545</v>
          </cell>
          <cell r="F107">
            <v>2036</v>
          </cell>
          <cell r="G107">
            <v>749</v>
          </cell>
          <cell r="H107">
            <v>413</v>
          </cell>
          <cell r="I107">
            <v>551</v>
          </cell>
          <cell r="J107">
            <v>138</v>
          </cell>
          <cell r="K107">
            <v>268</v>
          </cell>
        </row>
        <row r="108">
          <cell r="A108" t="str">
            <v>72022</v>
          </cell>
          <cell r="B108" t="str">
            <v>00186269</v>
          </cell>
          <cell r="C108" t="str">
            <v>НИЖНЕТАГИЛЬСКИЙ МЕТАЛЛУРГИЧЕСКИЙ КОМБИНАТ ИМЕНИ В.И.ЛЕНИНА</v>
          </cell>
          <cell r="D108">
            <v>161</v>
          </cell>
          <cell r="E108">
            <v>1093</v>
          </cell>
          <cell r="F108">
            <v>161</v>
          </cell>
          <cell r="G108">
            <v>1093</v>
          </cell>
          <cell r="H108">
            <v>1624</v>
          </cell>
          <cell r="I108">
            <v>551</v>
          </cell>
          <cell r="J108">
            <v>276</v>
          </cell>
          <cell r="K108">
            <v>44</v>
          </cell>
          <cell r="L108">
            <v>0</v>
          </cell>
          <cell r="M108">
            <v>0</v>
          </cell>
          <cell r="N108">
            <v>0</v>
          </cell>
          <cell r="O108">
            <v>44</v>
          </cell>
        </row>
        <row r="109">
          <cell r="A109" t="str">
            <v>72022</v>
          </cell>
          <cell r="B109" t="str">
            <v>00186217</v>
          </cell>
          <cell r="C109" t="str">
            <v>АООТ "СЕВЕРСТАЛЬ" Г.ЧЕРЕПОВЕЦ</v>
          </cell>
          <cell r="D109">
            <v>1031</v>
          </cell>
          <cell r="E109">
            <v>1478</v>
          </cell>
          <cell r="F109">
            <v>1478</v>
          </cell>
          <cell r="G109">
            <v>1093</v>
          </cell>
        </row>
        <row r="110">
          <cell r="A110" t="str">
            <v>72022</v>
          </cell>
          <cell r="B110" t="str">
            <v>00186602</v>
          </cell>
          <cell r="C110" t="str">
            <v>ТАГАНРОГСКИЙ ОРДЕНА ОКТЯБРЬСКОЙ РЕВОЛЮЦИИ МЕТАЛЛУРГИЧЕСКИЙ ЗАВОД</v>
          </cell>
          <cell r="D110">
            <v>415</v>
          </cell>
          <cell r="E110">
            <v>279</v>
          </cell>
          <cell r="F110">
            <v>544</v>
          </cell>
          <cell r="G110">
            <v>136</v>
          </cell>
          <cell r="H110">
            <v>136</v>
          </cell>
          <cell r="I110">
            <v>201</v>
          </cell>
          <cell r="J110">
            <v>380</v>
          </cell>
          <cell r="K110">
            <v>278</v>
          </cell>
          <cell r="L110">
            <v>138</v>
          </cell>
          <cell r="M110">
            <v>278</v>
          </cell>
          <cell r="N110">
            <v>138</v>
          </cell>
          <cell r="O110">
            <v>278</v>
          </cell>
        </row>
        <row r="111">
          <cell r="A111" t="str">
            <v>72022</v>
          </cell>
          <cell r="B111" t="str">
            <v>00186341</v>
          </cell>
          <cell r="C111" t="str">
            <v>АКЦИОНЕРНОЕ ОБЩЕСТВО "ЧУСОВСКОЙ МЕТАЛЛУРГИЧЕСКИЙ ЗАВОД"</v>
          </cell>
          <cell r="D111">
            <v>70</v>
          </cell>
          <cell r="E111">
            <v>282</v>
          </cell>
          <cell r="F111">
            <v>136</v>
          </cell>
          <cell r="G111">
            <v>199</v>
          </cell>
          <cell r="H111">
            <v>136</v>
          </cell>
          <cell r="I111">
            <v>206</v>
          </cell>
          <cell r="J111">
            <v>199</v>
          </cell>
          <cell r="K111">
            <v>544</v>
          </cell>
          <cell r="L111">
            <v>206</v>
          </cell>
          <cell r="M111">
            <v>0</v>
          </cell>
          <cell r="N111">
            <v>206</v>
          </cell>
        </row>
        <row r="112">
          <cell r="A112" t="str">
            <v>72022</v>
          </cell>
          <cell r="B112" t="str">
            <v>31260143</v>
          </cell>
          <cell r="C112" t="str">
            <v>ТОО "ЛУЧ ЛТД"</v>
          </cell>
          <cell r="D112">
            <v>203</v>
          </cell>
          <cell r="E112">
            <v>604</v>
          </cell>
          <cell r="F112">
            <v>138</v>
          </cell>
          <cell r="G112">
            <v>69</v>
          </cell>
          <cell r="H112">
            <v>207</v>
          </cell>
          <cell r="I112">
            <v>203</v>
          </cell>
          <cell r="J112">
            <v>604</v>
          </cell>
          <cell r="K112">
            <v>138</v>
          </cell>
          <cell r="L112">
            <v>69</v>
          </cell>
          <cell r="M112">
            <v>207</v>
          </cell>
          <cell r="N112">
            <v>69</v>
          </cell>
          <cell r="O112">
            <v>207</v>
          </cell>
        </row>
        <row r="113">
          <cell r="A113" t="str">
            <v>72022</v>
          </cell>
          <cell r="B113" t="str">
            <v>05744892</v>
          </cell>
          <cell r="C113" t="str">
            <v>АООТ"ГАЗ"</v>
          </cell>
          <cell r="D113">
            <v>270</v>
          </cell>
          <cell r="E113">
            <v>270</v>
          </cell>
          <cell r="F113">
            <v>140</v>
          </cell>
          <cell r="G113">
            <v>136</v>
          </cell>
          <cell r="H113">
            <v>140</v>
          </cell>
          <cell r="I113">
            <v>202</v>
          </cell>
          <cell r="J113">
            <v>132</v>
          </cell>
          <cell r="K113">
            <v>128</v>
          </cell>
          <cell r="L113">
            <v>202</v>
          </cell>
        </row>
        <row r="114">
          <cell r="A114" t="str">
            <v>72022</v>
          </cell>
          <cell r="B114" t="str">
            <v>05011965</v>
          </cell>
          <cell r="C114" t="str">
            <v>АООТ "АВТОДИЗЕЛЬ"</v>
          </cell>
          <cell r="D114">
            <v>71</v>
          </cell>
          <cell r="E114">
            <v>346</v>
          </cell>
          <cell r="F114">
            <v>485</v>
          </cell>
          <cell r="G114">
            <v>71</v>
          </cell>
          <cell r="H114">
            <v>346</v>
          </cell>
          <cell r="I114">
            <v>346</v>
          </cell>
          <cell r="J114">
            <v>485</v>
          </cell>
        </row>
        <row r="115">
          <cell r="A115" t="str">
            <v>72022</v>
          </cell>
          <cell r="B115" t="str">
            <v>17407697</v>
          </cell>
          <cell r="C115" t="str">
            <v>АООТ "ИЖСТАЛЬ"</v>
          </cell>
          <cell r="D115">
            <v>408</v>
          </cell>
          <cell r="E115">
            <v>190</v>
          </cell>
          <cell r="F115">
            <v>138</v>
          </cell>
          <cell r="G115">
            <v>69</v>
          </cell>
          <cell r="H115">
            <v>71</v>
          </cell>
          <cell r="I115">
            <v>69</v>
          </cell>
          <cell r="J115">
            <v>69</v>
          </cell>
          <cell r="K115">
            <v>71</v>
          </cell>
        </row>
        <row r="116">
          <cell r="A116" t="str">
            <v>72022</v>
          </cell>
          <cell r="B116" t="str">
            <v>05764417</v>
          </cell>
          <cell r="C116" t="str">
            <v>ПРОИЗВОДСТВЕННОЕ ОБЪЕДИНЕНИЕ "ИЖОРСКИЙ ЗАВОД"</v>
          </cell>
          <cell r="D116">
            <v>482</v>
          </cell>
          <cell r="E116">
            <v>272</v>
          </cell>
          <cell r="F116">
            <v>272</v>
          </cell>
        </row>
        <row r="117">
          <cell r="A117" t="str">
            <v>72022</v>
          </cell>
          <cell r="B117" t="str">
            <v>05799321</v>
          </cell>
          <cell r="C117" t="str">
            <v>АО "БЕЛЭНЕРГОМАШ"</v>
          </cell>
          <cell r="D117">
            <v>343</v>
          </cell>
          <cell r="E117">
            <v>277</v>
          </cell>
          <cell r="F117">
            <v>343</v>
          </cell>
          <cell r="G117">
            <v>277</v>
          </cell>
          <cell r="H117">
            <v>65</v>
          </cell>
          <cell r="I117">
            <v>0</v>
          </cell>
          <cell r="J117">
            <v>0</v>
          </cell>
          <cell r="K117">
            <v>65</v>
          </cell>
        </row>
        <row r="118">
          <cell r="A118" t="str">
            <v>72022</v>
          </cell>
          <cell r="B118" t="str">
            <v>05757676</v>
          </cell>
          <cell r="C118" t="str">
            <v>АО ЗАПАДНО-СИБИРСКИЙ МЕТАЛЛУРГИЧЕСКИЙ КОМБИНАТ</v>
          </cell>
          <cell r="D118">
            <v>616</v>
          </cell>
          <cell r="E118">
            <v>616</v>
          </cell>
          <cell r="F118">
            <v>0</v>
          </cell>
          <cell r="G118">
            <v>616</v>
          </cell>
        </row>
        <row r="119">
          <cell r="A119" t="str">
            <v>72022</v>
          </cell>
          <cell r="B119" t="str">
            <v>10836194</v>
          </cell>
          <cell r="C119" t="str">
            <v>АО "КИРОВСКИЙ ЗАВОД"</v>
          </cell>
          <cell r="D119">
            <v>65</v>
          </cell>
          <cell r="E119">
            <v>64</v>
          </cell>
          <cell r="F119">
            <v>69</v>
          </cell>
          <cell r="G119">
            <v>69</v>
          </cell>
          <cell r="H119">
            <v>69</v>
          </cell>
          <cell r="I119">
            <v>69</v>
          </cell>
          <cell r="J119">
            <v>70</v>
          </cell>
          <cell r="K119">
            <v>69</v>
          </cell>
          <cell r="L119">
            <v>70</v>
          </cell>
          <cell r="M119">
            <v>65</v>
          </cell>
          <cell r="N119">
            <v>65</v>
          </cell>
        </row>
        <row r="120">
          <cell r="A120" t="str">
            <v>72022</v>
          </cell>
          <cell r="B120" t="str">
            <v>07518544</v>
          </cell>
          <cell r="C120" t="str">
            <v>ЗАВОД "ТРАНСМАШ"</v>
          </cell>
          <cell r="D120">
            <v>609</v>
          </cell>
          <cell r="E120">
            <v>609</v>
          </cell>
          <cell r="F120">
            <v>0</v>
          </cell>
          <cell r="G120">
            <v>609</v>
          </cell>
        </row>
        <row r="121">
          <cell r="A121" t="str">
            <v>72022</v>
          </cell>
          <cell r="B121" t="str">
            <v>31548223</v>
          </cell>
          <cell r="C121" t="str">
            <v>АОЗТ "КАМАСТАЛЬ"</v>
          </cell>
          <cell r="D121">
            <v>211</v>
          </cell>
          <cell r="E121">
            <v>69</v>
          </cell>
          <cell r="F121">
            <v>68</v>
          </cell>
          <cell r="G121">
            <v>202</v>
          </cell>
          <cell r="H121">
            <v>211</v>
          </cell>
          <cell r="I121">
            <v>69</v>
          </cell>
          <cell r="J121">
            <v>69</v>
          </cell>
          <cell r="K121">
            <v>202</v>
          </cell>
          <cell r="L121">
            <v>0</v>
          </cell>
          <cell r="M121">
            <v>68</v>
          </cell>
          <cell r="N121">
            <v>202</v>
          </cell>
        </row>
        <row r="122">
          <cell r="A122" t="str">
            <v>72022</v>
          </cell>
          <cell r="B122" t="str">
            <v>00186246</v>
          </cell>
          <cell r="C122" t="str">
            <v>АООТ "НОСТА"</v>
          </cell>
          <cell r="D122">
            <v>403</v>
          </cell>
          <cell r="E122">
            <v>130</v>
          </cell>
          <cell r="F122">
            <v>403</v>
          </cell>
          <cell r="G122">
            <v>130</v>
          </cell>
          <cell r="H122">
            <v>403</v>
          </cell>
          <cell r="I122">
            <v>0</v>
          </cell>
          <cell r="J122">
            <v>0</v>
          </cell>
          <cell r="K122">
            <v>130</v>
          </cell>
        </row>
        <row r="123">
          <cell r="A123" t="str">
            <v>72022</v>
          </cell>
          <cell r="B123" t="str">
            <v>05015147</v>
          </cell>
          <cell r="C123" t="str">
            <v>ЭЛЕКТРОМЕТАЛЛУРГИЧЕСКИЙ ЗАВОД "ЭЛЕКТРОСТАЛЬ" ИМ. И.Ф.ТЕВОСЯНА</v>
          </cell>
          <cell r="D123">
            <v>65</v>
          </cell>
          <cell r="E123">
            <v>138</v>
          </cell>
          <cell r="F123">
            <v>69</v>
          </cell>
          <cell r="G123">
            <v>69</v>
          </cell>
          <cell r="H123">
            <v>139</v>
          </cell>
          <cell r="I123">
            <v>69</v>
          </cell>
          <cell r="J123">
            <v>69</v>
          </cell>
          <cell r="K123">
            <v>139</v>
          </cell>
        </row>
        <row r="124">
          <cell r="A124" t="str">
            <v>72022</v>
          </cell>
          <cell r="B124" t="str">
            <v>00186252</v>
          </cell>
          <cell r="C124" t="str">
            <v>СУЛИНСКИЙ МЕТАЛЛУРГИЧЕСКИЙ ЗАВОД</v>
          </cell>
          <cell r="D124">
            <v>69</v>
          </cell>
          <cell r="E124">
            <v>69</v>
          </cell>
          <cell r="F124">
            <v>134</v>
          </cell>
          <cell r="G124">
            <v>66</v>
          </cell>
          <cell r="H124">
            <v>72</v>
          </cell>
          <cell r="I124">
            <v>65</v>
          </cell>
          <cell r="J124">
            <v>66</v>
          </cell>
          <cell r="K124">
            <v>66</v>
          </cell>
          <cell r="L124">
            <v>69</v>
          </cell>
          <cell r="M124">
            <v>72</v>
          </cell>
          <cell r="N124">
            <v>69</v>
          </cell>
        </row>
        <row r="125">
          <cell r="A125" t="str">
            <v>72022</v>
          </cell>
          <cell r="B125" t="str">
            <v>24073015</v>
          </cell>
          <cell r="C125" t="str">
            <v>АОЗТ "УРАЛАПИС"                         Г.Е.УШАКОВ</v>
          </cell>
          <cell r="D125">
            <v>209</v>
          </cell>
          <cell r="E125">
            <v>138</v>
          </cell>
          <cell r="F125">
            <v>98</v>
          </cell>
          <cell r="G125">
            <v>209</v>
          </cell>
          <cell r="H125">
            <v>138</v>
          </cell>
          <cell r="I125">
            <v>209</v>
          </cell>
          <cell r="J125">
            <v>0</v>
          </cell>
          <cell r="K125">
            <v>138</v>
          </cell>
          <cell r="L125">
            <v>0</v>
          </cell>
          <cell r="M125">
            <v>98</v>
          </cell>
        </row>
        <row r="126">
          <cell r="A126" t="str">
            <v>72022</v>
          </cell>
          <cell r="B126" t="str">
            <v>12154961</v>
          </cell>
          <cell r="C126" t="str">
            <v>АОЗТ"КОМПАНИЯ ДЕРМЕНДЖИ"</v>
          </cell>
          <cell r="D126">
            <v>140</v>
          </cell>
          <cell r="E126">
            <v>139</v>
          </cell>
          <cell r="F126">
            <v>140</v>
          </cell>
        </row>
        <row r="127">
          <cell r="A127" t="str">
            <v>72022</v>
          </cell>
          <cell r="B127" t="str">
            <v>00231277</v>
          </cell>
          <cell r="C127" t="str">
            <v>АО САРАНСКИЙ ЛИТЕЙНЫЙ З-Д "ЦЕНТРОЛИТ"</v>
          </cell>
          <cell r="D127">
            <v>138</v>
          </cell>
          <cell r="E127">
            <v>140</v>
          </cell>
          <cell r="F127">
            <v>134</v>
          </cell>
          <cell r="G127">
            <v>134</v>
          </cell>
          <cell r="H127">
            <v>0</v>
          </cell>
          <cell r="I127">
            <v>0</v>
          </cell>
          <cell r="J127">
            <v>0</v>
          </cell>
          <cell r="K127">
            <v>0</v>
          </cell>
          <cell r="L127">
            <v>134</v>
          </cell>
        </row>
        <row r="128">
          <cell r="A128" t="str">
            <v>72022</v>
          </cell>
          <cell r="B128" t="str">
            <v>05786040</v>
          </cell>
          <cell r="C128" t="str">
            <v>ЧЕБОКСАРСКИЙ АГРЕГАТНЫЙ ЗАВОД</v>
          </cell>
          <cell r="D128">
            <v>65</v>
          </cell>
          <cell r="E128">
            <v>65</v>
          </cell>
          <cell r="F128">
            <v>65</v>
          </cell>
          <cell r="G128">
            <v>274</v>
          </cell>
          <cell r="H128">
            <v>65</v>
          </cell>
          <cell r="I128">
            <v>65</v>
          </cell>
        </row>
        <row r="129">
          <cell r="A129" t="str">
            <v>72022</v>
          </cell>
          <cell r="B129" t="str">
            <v>12462473</v>
          </cell>
          <cell r="C129" t="str">
            <v>АО ОТКРЫТОГО ТИПА ВАНАДИЙ-ТУЛАЧЕРМЕТ</v>
          </cell>
          <cell r="D129">
            <v>65</v>
          </cell>
          <cell r="E129">
            <v>65</v>
          </cell>
          <cell r="F129">
            <v>65</v>
          </cell>
          <cell r="G129">
            <v>132</v>
          </cell>
          <cell r="H129">
            <v>69</v>
          </cell>
          <cell r="I129">
            <v>69</v>
          </cell>
          <cell r="J129">
            <v>69</v>
          </cell>
        </row>
        <row r="130">
          <cell r="A130" t="str">
            <v>72022</v>
          </cell>
          <cell r="B130" t="str">
            <v>00187895</v>
          </cell>
          <cell r="C130" t="str">
            <v>АКЦИОНЕРНОЕ ОБЩЕСТВО ОТКРЫТОГО ТИПА ОСКОЛЬСКИЙ ЭЛЕКТОРМЕТАЛЛУРГИЧЕСКИЙ КОМБИНАТ</v>
          </cell>
          <cell r="D130">
            <v>128</v>
          </cell>
          <cell r="E130">
            <v>203</v>
          </cell>
          <cell r="F130">
            <v>1029</v>
          </cell>
          <cell r="G130">
            <v>128</v>
          </cell>
          <cell r="H130">
            <v>128</v>
          </cell>
          <cell r="I130">
            <v>1029</v>
          </cell>
          <cell r="J130">
            <v>203</v>
          </cell>
          <cell r="K130">
            <v>0</v>
          </cell>
          <cell r="L130">
            <v>0</v>
          </cell>
          <cell r="M130">
            <v>0</v>
          </cell>
          <cell r="N130">
            <v>0</v>
          </cell>
          <cell r="O130">
            <v>1029</v>
          </cell>
        </row>
        <row r="131">
          <cell r="A131" t="str">
            <v>72022</v>
          </cell>
          <cell r="B131" t="str">
            <v>00288403</v>
          </cell>
          <cell r="C131" t="str">
            <v>АО "КРОНТИФ"-СУКРЕМЛЬСКИЙ ЧУГУНОЛИТЕЙНЫЙЗАВОД</v>
          </cell>
          <cell r="D131">
            <v>65</v>
          </cell>
          <cell r="E131">
            <v>65</v>
          </cell>
          <cell r="F131">
            <v>195</v>
          </cell>
          <cell r="G131">
            <v>65</v>
          </cell>
          <cell r="H131">
            <v>195</v>
          </cell>
        </row>
        <row r="132">
          <cell r="A132" t="str">
            <v>72022</v>
          </cell>
          <cell r="B132" t="str">
            <v>33316959</v>
          </cell>
          <cell r="C132" t="str">
            <v>ТОО ПКП "ВТВ"</v>
          </cell>
          <cell r="D132">
            <v>138</v>
          </cell>
          <cell r="E132">
            <v>140</v>
          </cell>
          <cell r="F132">
            <v>138</v>
          </cell>
          <cell r="G132">
            <v>140</v>
          </cell>
          <cell r="H132">
            <v>0</v>
          </cell>
          <cell r="I132">
            <v>138</v>
          </cell>
          <cell r="J132">
            <v>140</v>
          </cell>
        </row>
        <row r="133">
          <cell r="A133" t="str">
            <v>72022</v>
          </cell>
          <cell r="B133" t="str">
            <v>11850279</v>
          </cell>
          <cell r="C133" t="str">
            <v>ТОО "МЕН"</v>
          </cell>
          <cell r="D133">
            <v>136</v>
          </cell>
          <cell r="E133">
            <v>138</v>
          </cell>
          <cell r="F133">
            <v>136</v>
          </cell>
          <cell r="G133">
            <v>136</v>
          </cell>
          <cell r="H133">
            <v>0</v>
          </cell>
          <cell r="I133">
            <v>0</v>
          </cell>
          <cell r="J133">
            <v>138</v>
          </cell>
        </row>
        <row r="134">
          <cell r="A134" t="str">
            <v>72022</v>
          </cell>
          <cell r="B134" t="str">
            <v>00186387</v>
          </cell>
          <cell r="C134" t="str">
            <v>АООТ СЕРОВСКИЙ МЕТАЛЛУРГИЧЕСКИЙ ЗАВОД   ИМ.А.К.СЕРОВА</v>
          </cell>
          <cell r="D134">
            <v>66</v>
          </cell>
          <cell r="E134">
            <v>69</v>
          </cell>
          <cell r="F134">
            <v>69</v>
          </cell>
          <cell r="G134">
            <v>136</v>
          </cell>
          <cell r="H134">
            <v>0</v>
          </cell>
          <cell r="I134">
            <v>0</v>
          </cell>
          <cell r="J134">
            <v>0</v>
          </cell>
          <cell r="K134">
            <v>0</v>
          </cell>
          <cell r="L134">
            <v>136</v>
          </cell>
        </row>
        <row r="135">
          <cell r="A135" t="str">
            <v>72022</v>
          </cell>
          <cell r="B135" t="str">
            <v>00186571</v>
          </cell>
          <cell r="C135" t="str">
            <v>АООТ "ВОЛЖСКИЙ ТРУБНЫЙ ЗАВОД"</v>
          </cell>
          <cell r="D135">
            <v>259</v>
          </cell>
        </row>
        <row r="136">
          <cell r="A136" t="str">
            <v>72022</v>
          </cell>
          <cell r="B136" t="str">
            <v>00187346</v>
          </cell>
          <cell r="C136" t="str">
            <v>АООТ "УЗММ"</v>
          </cell>
          <cell r="D136">
            <v>199</v>
          </cell>
          <cell r="E136">
            <v>56</v>
          </cell>
          <cell r="F136">
            <v>199</v>
          </cell>
          <cell r="G136">
            <v>199</v>
          </cell>
          <cell r="H136">
            <v>0</v>
          </cell>
          <cell r="I136">
            <v>0</v>
          </cell>
          <cell r="J136">
            <v>0</v>
          </cell>
          <cell r="K136">
            <v>0</v>
          </cell>
          <cell r="L136">
            <v>0</v>
          </cell>
          <cell r="M136">
            <v>56</v>
          </cell>
        </row>
        <row r="137">
          <cell r="A137" t="str">
            <v>72022</v>
          </cell>
          <cell r="B137" t="str">
            <v>05744403</v>
          </cell>
          <cell r="C137" t="str">
            <v>П/О "ЭЛЕКТРОСТАЛЬТЯЖМАШ"</v>
          </cell>
          <cell r="D137">
            <v>138</v>
          </cell>
          <cell r="E137">
            <v>71</v>
          </cell>
          <cell r="F137">
            <v>138</v>
          </cell>
          <cell r="G137">
            <v>71</v>
          </cell>
          <cell r="H137">
            <v>0</v>
          </cell>
          <cell r="I137">
            <v>138</v>
          </cell>
          <cell r="J137">
            <v>71</v>
          </cell>
        </row>
        <row r="138">
          <cell r="A138" t="str">
            <v>72022</v>
          </cell>
          <cell r="B138" t="str">
            <v>26731445</v>
          </cell>
          <cell r="C138" t="str">
            <v>ТОО "КОРУНД"</v>
          </cell>
          <cell r="D138">
            <v>140</v>
          </cell>
          <cell r="E138">
            <v>68</v>
          </cell>
          <cell r="F138">
            <v>140</v>
          </cell>
          <cell r="G138">
            <v>140</v>
          </cell>
          <cell r="H138">
            <v>0</v>
          </cell>
          <cell r="I138">
            <v>0</v>
          </cell>
          <cell r="J138">
            <v>0</v>
          </cell>
          <cell r="K138">
            <v>0</v>
          </cell>
          <cell r="L138">
            <v>68</v>
          </cell>
        </row>
        <row r="139">
          <cell r="A139" t="str">
            <v>72022</v>
          </cell>
          <cell r="B139" t="str">
            <v>36421774</v>
          </cell>
          <cell r="C139" t="str">
            <v>ТОО "УРАЛКОМ ЛТД"</v>
          </cell>
          <cell r="D139">
            <v>139</v>
          </cell>
          <cell r="E139">
            <v>67</v>
          </cell>
          <cell r="F139">
            <v>139</v>
          </cell>
          <cell r="G139">
            <v>67</v>
          </cell>
          <cell r="H139">
            <v>0</v>
          </cell>
          <cell r="I139">
            <v>0</v>
          </cell>
          <cell r="J139">
            <v>0</v>
          </cell>
          <cell r="K139">
            <v>0</v>
          </cell>
          <cell r="L139">
            <v>0</v>
          </cell>
          <cell r="M139">
            <v>139</v>
          </cell>
          <cell r="N139">
            <v>67</v>
          </cell>
        </row>
        <row r="140">
          <cell r="A140" t="str">
            <v>72022</v>
          </cell>
          <cell r="B140" t="str">
            <v>00186447</v>
          </cell>
          <cell r="C140" t="str">
            <v>АООТ"АШИНСКИЙ МЕТАЛЛУРГИЧЕСКИЙ ЗАВОД"</v>
          </cell>
          <cell r="D140">
            <v>204</v>
          </cell>
          <cell r="E140">
            <v>204</v>
          </cell>
          <cell r="F140">
            <v>0</v>
          </cell>
          <cell r="G140">
            <v>0</v>
          </cell>
          <cell r="H140">
            <v>0</v>
          </cell>
          <cell r="I140">
            <v>0</v>
          </cell>
          <cell r="J140">
            <v>0</v>
          </cell>
          <cell r="K140">
            <v>0</v>
          </cell>
          <cell r="L140">
            <v>0</v>
          </cell>
          <cell r="M140">
            <v>204</v>
          </cell>
        </row>
        <row r="141">
          <cell r="A141" t="str">
            <v>72022</v>
          </cell>
          <cell r="B141" t="str">
            <v>00186329</v>
          </cell>
          <cell r="C141" t="str">
            <v>АООТ "ОМУТНИНСКИЙ МЕТАЛЛУРГИЧЕСКИЙ ЗАВОД"</v>
          </cell>
          <cell r="D141">
            <v>65</v>
          </cell>
          <cell r="E141">
            <v>69</v>
          </cell>
          <cell r="F141">
            <v>65</v>
          </cell>
          <cell r="G141">
            <v>69</v>
          </cell>
          <cell r="H141">
            <v>69</v>
          </cell>
          <cell r="I141">
            <v>139</v>
          </cell>
          <cell r="J141">
            <v>69</v>
          </cell>
          <cell r="K141">
            <v>0</v>
          </cell>
          <cell r="L141">
            <v>0</v>
          </cell>
          <cell r="M141">
            <v>0</v>
          </cell>
          <cell r="N141">
            <v>0</v>
          </cell>
          <cell r="O141">
            <v>139</v>
          </cell>
        </row>
        <row r="142">
          <cell r="A142" t="str">
            <v>72022</v>
          </cell>
          <cell r="B142" t="str">
            <v>12739354</v>
          </cell>
          <cell r="C142" t="str">
            <v>АООТ ТОГОВЫЙ ДОМ "БЕЛОРЕЦКИЙ"</v>
          </cell>
          <cell r="D142">
            <v>65</v>
          </cell>
          <cell r="E142">
            <v>69</v>
          </cell>
          <cell r="F142">
            <v>69</v>
          </cell>
          <cell r="G142">
            <v>64</v>
          </cell>
        </row>
        <row r="143">
          <cell r="A143" t="str">
            <v>72022</v>
          </cell>
          <cell r="B143" t="str">
            <v>07518941</v>
          </cell>
          <cell r="C143" t="str">
            <v>ГПО "УРАЛВАГОНЗАВОД" ИМ.Ф.Э.ДЗЕРЖИНСКОГО</v>
          </cell>
          <cell r="D143">
            <v>188</v>
          </cell>
          <cell r="E143">
            <v>188</v>
          </cell>
        </row>
        <row r="144">
          <cell r="A144" t="str">
            <v>72022</v>
          </cell>
          <cell r="B144" t="str">
            <v>00233201</v>
          </cell>
          <cell r="C144" t="str">
            <v>АООТ "МОТОРДЕТАЛЬ"</v>
          </cell>
          <cell r="D144">
            <v>142</v>
          </cell>
          <cell r="E144">
            <v>142</v>
          </cell>
          <cell r="F144">
            <v>0</v>
          </cell>
          <cell r="G144">
            <v>0</v>
          </cell>
          <cell r="H144">
            <v>142</v>
          </cell>
        </row>
        <row r="145">
          <cell r="A145" t="str">
            <v>72022</v>
          </cell>
          <cell r="B145" t="str">
            <v>00288389</v>
          </cell>
          <cell r="C145" t="str">
            <v>АО "ДУМИНИЧСКИЙ ЗАВОД"</v>
          </cell>
          <cell r="D145">
            <v>69</v>
          </cell>
          <cell r="E145">
            <v>69</v>
          </cell>
          <cell r="F145">
            <v>69</v>
          </cell>
          <cell r="G145">
            <v>69</v>
          </cell>
          <cell r="H145">
            <v>0</v>
          </cell>
          <cell r="I145">
            <v>0</v>
          </cell>
          <cell r="J145">
            <v>0</v>
          </cell>
          <cell r="K145">
            <v>0</v>
          </cell>
          <cell r="L145">
            <v>0</v>
          </cell>
          <cell r="M145">
            <v>69</v>
          </cell>
        </row>
        <row r="146">
          <cell r="A146" t="str">
            <v>72022</v>
          </cell>
          <cell r="B146" t="str">
            <v>00512131</v>
          </cell>
          <cell r="C146" t="str">
            <v>АООТ "Н-ТАГИЛЬСКИЙ КОТЕЛЬНОРАДИАТОРНЫЙ ЗАВОД"</v>
          </cell>
          <cell r="D146">
            <v>69</v>
          </cell>
          <cell r="E146">
            <v>69</v>
          </cell>
          <cell r="F146">
            <v>69</v>
          </cell>
          <cell r="G146">
            <v>69</v>
          </cell>
          <cell r="H146">
            <v>0</v>
          </cell>
          <cell r="I146">
            <v>0</v>
          </cell>
          <cell r="J146">
            <v>0</v>
          </cell>
          <cell r="K146">
            <v>0</v>
          </cell>
          <cell r="L146">
            <v>69</v>
          </cell>
        </row>
        <row r="147">
          <cell r="A147" t="str">
            <v>72022</v>
          </cell>
          <cell r="B147" t="str">
            <v>07502319</v>
          </cell>
          <cell r="C147" t="str">
            <v>КУЛЕБАКСКОЕ МЕТАЛЛУРГИЧЕСКОЕ ПП</v>
          </cell>
          <cell r="D147">
            <v>69</v>
          </cell>
          <cell r="E147">
            <v>69</v>
          </cell>
          <cell r="F147">
            <v>69</v>
          </cell>
          <cell r="G147">
            <v>69</v>
          </cell>
          <cell r="H147">
            <v>0</v>
          </cell>
          <cell r="I147">
            <v>69</v>
          </cell>
        </row>
        <row r="148">
          <cell r="A148" t="str">
            <v>72022</v>
          </cell>
          <cell r="B148" t="str">
            <v>05778365</v>
          </cell>
          <cell r="C148" t="str">
            <v>АООТ "ЭЛЕКТРОЦЕНТРОЛИТ" ЧУГУНО-ЛИТЕЙНЫЙ</v>
          </cell>
          <cell r="D148">
            <v>136</v>
          </cell>
          <cell r="E148">
            <v>136</v>
          </cell>
          <cell r="F148">
            <v>136</v>
          </cell>
        </row>
        <row r="149">
          <cell r="A149" t="str">
            <v>72022</v>
          </cell>
          <cell r="B149" t="str">
            <v>24058270</v>
          </cell>
          <cell r="C149" t="str">
            <v>АКЦИОНЕРНОЕ ПРЕДПРИЯТИЕ "УРАЛАПИС"</v>
          </cell>
          <cell r="D149">
            <v>93</v>
          </cell>
          <cell r="E149">
            <v>19</v>
          </cell>
          <cell r="F149">
            <v>21</v>
          </cell>
          <cell r="G149">
            <v>93</v>
          </cell>
          <cell r="H149">
            <v>19</v>
          </cell>
          <cell r="I149">
            <v>21</v>
          </cell>
          <cell r="J149">
            <v>21</v>
          </cell>
        </row>
        <row r="150">
          <cell r="A150" t="str">
            <v>72022</v>
          </cell>
          <cell r="B150" t="str">
            <v>07514512</v>
          </cell>
          <cell r="C150" t="str">
            <v>АООТ "РЫБИНСКИЕ МОТОРЫ"</v>
          </cell>
          <cell r="D150">
            <v>64</v>
          </cell>
          <cell r="E150">
            <v>66</v>
          </cell>
          <cell r="F150">
            <v>64</v>
          </cell>
          <cell r="G150">
            <v>66</v>
          </cell>
          <cell r="H150">
            <v>0</v>
          </cell>
          <cell r="I150">
            <v>64</v>
          </cell>
          <cell r="J150">
            <v>0</v>
          </cell>
          <cell r="K150">
            <v>0</v>
          </cell>
          <cell r="L150">
            <v>0</v>
          </cell>
          <cell r="M150">
            <v>66</v>
          </cell>
        </row>
        <row r="151">
          <cell r="A151" t="str">
            <v>72022</v>
          </cell>
          <cell r="B151" t="str">
            <v>00187330</v>
          </cell>
          <cell r="C151" t="str">
            <v>КУШВИНСКИЙ ОПЫТНО-ЭКСПЕРИМЕНТАЛЬНЫЙ ЗАВОД СПЕЦИАЛЬНОГО ТРАНСПОРТНОГО ОБОРУДОВАНИ</v>
          </cell>
          <cell r="D151">
            <v>68</v>
          </cell>
          <cell r="E151">
            <v>19</v>
          </cell>
          <cell r="F151">
            <v>68</v>
          </cell>
          <cell r="G151">
            <v>19</v>
          </cell>
          <cell r="H151">
            <v>0</v>
          </cell>
          <cell r="I151">
            <v>0</v>
          </cell>
          <cell r="J151">
            <v>0</v>
          </cell>
          <cell r="K151">
            <v>0</v>
          </cell>
          <cell r="L151">
            <v>68</v>
          </cell>
          <cell r="M151">
            <v>0</v>
          </cell>
          <cell r="N151">
            <v>19</v>
          </cell>
        </row>
        <row r="152">
          <cell r="A152" t="str">
            <v>72022</v>
          </cell>
          <cell r="B152" t="str">
            <v>00239936</v>
          </cell>
          <cell r="C152" t="str">
            <v>АО"ЗАВОД ДОРОЖНЫХ МАШИН ИМ.КОЛЮЩЕНКО"</v>
          </cell>
          <cell r="D152">
            <v>71</v>
          </cell>
        </row>
        <row r="153">
          <cell r="A153" t="str">
            <v>72022</v>
          </cell>
          <cell r="B153" t="str">
            <v>05757989</v>
          </cell>
          <cell r="C153" t="str">
            <v>АО "ВЭМЗ"</v>
          </cell>
          <cell r="D153">
            <v>71</v>
          </cell>
          <cell r="E153">
            <v>71</v>
          </cell>
          <cell r="F153">
            <v>0</v>
          </cell>
          <cell r="G153">
            <v>0</v>
          </cell>
          <cell r="H153">
            <v>0</v>
          </cell>
          <cell r="I153">
            <v>0</v>
          </cell>
          <cell r="J153">
            <v>0</v>
          </cell>
          <cell r="K153">
            <v>0</v>
          </cell>
          <cell r="L153">
            <v>71</v>
          </cell>
        </row>
        <row r="154">
          <cell r="A154" t="str">
            <v>72022</v>
          </cell>
          <cell r="B154" t="str">
            <v>07539647</v>
          </cell>
          <cell r="C154" t="str">
            <v>З-Д ТРАНСПОРТНОГО МАШИНОСТРОЕНИЯ</v>
          </cell>
          <cell r="D154">
            <v>71</v>
          </cell>
          <cell r="E154">
            <v>71</v>
          </cell>
          <cell r="F154">
            <v>0</v>
          </cell>
          <cell r="G154">
            <v>0</v>
          </cell>
          <cell r="H154">
            <v>0</v>
          </cell>
          <cell r="I154">
            <v>0</v>
          </cell>
          <cell r="J154">
            <v>71</v>
          </cell>
        </row>
        <row r="155">
          <cell r="A155" t="str">
            <v>72022</v>
          </cell>
          <cell r="B155" t="str">
            <v>04856985</v>
          </cell>
          <cell r="C155" t="str">
            <v>АООТ ККПК "КРАСНОДАРГЛАВСНАБ"</v>
          </cell>
          <cell r="D155">
            <v>70</v>
          </cell>
          <cell r="E155">
            <v>70</v>
          </cell>
          <cell r="F155">
            <v>0</v>
          </cell>
          <cell r="G155">
            <v>70</v>
          </cell>
        </row>
        <row r="156">
          <cell r="A156" t="str">
            <v>72022</v>
          </cell>
          <cell r="B156" t="str">
            <v>00186465</v>
          </cell>
          <cell r="C156" t="str">
            <v>АО "МЕЧЕЛ"</v>
          </cell>
          <cell r="D156">
            <v>69</v>
          </cell>
          <cell r="E156">
            <v>69</v>
          </cell>
        </row>
        <row r="157">
          <cell r="A157" t="str">
            <v>72022</v>
          </cell>
          <cell r="B157" t="str">
            <v>00235683</v>
          </cell>
          <cell r="C157" t="str">
            <v>ОАО "УРАЛТРАК"</v>
          </cell>
          <cell r="D157">
            <v>69</v>
          </cell>
          <cell r="E157">
            <v>69</v>
          </cell>
          <cell r="F157">
            <v>0</v>
          </cell>
          <cell r="G157">
            <v>0</v>
          </cell>
          <cell r="H157">
            <v>0</v>
          </cell>
          <cell r="I157">
            <v>0</v>
          </cell>
          <cell r="J157">
            <v>0</v>
          </cell>
          <cell r="K157">
            <v>69</v>
          </cell>
        </row>
        <row r="158">
          <cell r="A158" t="str">
            <v>72022</v>
          </cell>
          <cell r="B158" t="str">
            <v>05337282</v>
          </cell>
          <cell r="C158" t="str">
            <v>АО "ЛИПЕЦКИЙ ТРУБНЫЙ ЗАВОД".</v>
          </cell>
          <cell r="D158">
            <v>69</v>
          </cell>
        </row>
        <row r="159">
          <cell r="A159" t="str">
            <v>72022</v>
          </cell>
          <cell r="B159" t="str">
            <v>31789116</v>
          </cell>
          <cell r="C159" t="str">
            <v>ТОО "КОРСАР"</v>
          </cell>
          <cell r="D159">
            <v>69</v>
          </cell>
          <cell r="E159">
            <v>69</v>
          </cell>
          <cell r="F159">
            <v>0</v>
          </cell>
          <cell r="G159">
            <v>0</v>
          </cell>
          <cell r="H159">
            <v>0</v>
          </cell>
          <cell r="I159">
            <v>0</v>
          </cell>
          <cell r="J159">
            <v>0</v>
          </cell>
          <cell r="K159">
            <v>0</v>
          </cell>
          <cell r="L159">
            <v>69</v>
          </cell>
        </row>
        <row r="160">
          <cell r="A160" t="str">
            <v>72022</v>
          </cell>
          <cell r="B160" t="str">
            <v>42770396</v>
          </cell>
          <cell r="C160" t="str">
            <v>ООО"КОМПАНИЯ ТРИГОН"</v>
          </cell>
          <cell r="D160">
            <v>69</v>
          </cell>
          <cell r="E160">
            <v>69</v>
          </cell>
          <cell r="F160">
            <v>0</v>
          </cell>
          <cell r="G160">
            <v>0</v>
          </cell>
          <cell r="H160">
            <v>69</v>
          </cell>
        </row>
        <row r="161">
          <cell r="A161" t="str">
            <v>72022</v>
          </cell>
          <cell r="B161" t="str">
            <v>00187317</v>
          </cell>
          <cell r="C161" t="str">
            <v>АООТ "ПЕСКОВСКИЙ ЛИТЕЙНЫЙ ЗАВОД"</v>
          </cell>
          <cell r="D161">
            <v>67</v>
          </cell>
          <cell r="E161">
            <v>67</v>
          </cell>
          <cell r="F161">
            <v>0</v>
          </cell>
          <cell r="G161">
            <v>67</v>
          </cell>
        </row>
        <row r="162">
          <cell r="A162" t="str">
            <v>72022</v>
          </cell>
          <cell r="B162" t="str">
            <v>00210766</v>
          </cell>
          <cell r="C162" t="str">
            <v>АО БМЗ</v>
          </cell>
          <cell r="D162">
            <v>65</v>
          </cell>
          <cell r="E162">
            <v>65</v>
          </cell>
        </row>
        <row r="163">
          <cell r="A163" t="str">
            <v>72022</v>
          </cell>
          <cell r="B163" t="str">
            <v>17804464</v>
          </cell>
          <cell r="C163" t="str">
            <v>ГП "МОСВОДОКАНАЛКОМПЛЕКТ"</v>
          </cell>
          <cell r="D163">
            <v>65</v>
          </cell>
          <cell r="E163">
            <v>42</v>
          </cell>
          <cell r="F163">
            <v>65</v>
          </cell>
          <cell r="G163">
            <v>42</v>
          </cell>
          <cell r="H163">
            <v>0</v>
          </cell>
          <cell r="I163">
            <v>0</v>
          </cell>
          <cell r="J163">
            <v>0</v>
          </cell>
          <cell r="K163">
            <v>0</v>
          </cell>
          <cell r="L163">
            <v>0</v>
          </cell>
          <cell r="M163">
            <v>0</v>
          </cell>
          <cell r="N163">
            <v>0</v>
          </cell>
          <cell r="O163">
            <v>42</v>
          </cell>
        </row>
        <row r="164">
          <cell r="A164" t="str">
            <v>72022</v>
          </cell>
          <cell r="B164" t="str">
            <v>22288088</v>
          </cell>
          <cell r="C164" t="str">
            <v>ТОО "ЛАДА ТРЕСТ"</v>
          </cell>
          <cell r="D164">
            <v>65</v>
          </cell>
          <cell r="E164">
            <v>65</v>
          </cell>
          <cell r="F164">
            <v>0</v>
          </cell>
          <cell r="G164">
            <v>0</v>
          </cell>
          <cell r="H164">
            <v>0</v>
          </cell>
          <cell r="I164">
            <v>0</v>
          </cell>
          <cell r="J164">
            <v>65</v>
          </cell>
        </row>
        <row r="165">
          <cell r="A165" t="str">
            <v>72022</v>
          </cell>
          <cell r="B165" t="str">
            <v>27154292</v>
          </cell>
          <cell r="C165" t="str">
            <v>АО "АТОММАШ"</v>
          </cell>
          <cell r="D165">
            <v>65</v>
          </cell>
          <cell r="E165">
            <v>65</v>
          </cell>
          <cell r="F165">
            <v>0</v>
          </cell>
          <cell r="G165">
            <v>0</v>
          </cell>
          <cell r="H165">
            <v>65</v>
          </cell>
        </row>
        <row r="166">
          <cell r="A166" t="str">
            <v>72022</v>
          </cell>
          <cell r="B166" t="str">
            <v>01030902</v>
          </cell>
          <cell r="C166" t="str">
            <v>МОСКОВСКАЯ КОНТОРА МАТЕРИАЛЬНО-ТЕХНИЧЕСКОГО СНАБЖЕНИЯ НОГИНСКИЙ Р-Н СТ ФРЯЗЕВО</v>
          </cell>
          <cell r="D166">
            <v>64</v>
          </cell>
          <cell r="E166">
            <v>64</v>
          </cell>
          <cell r="F166">
            <v>0</v>
          </cell>
          <cell r="G166">
            <v>0</v>
          </cell>
          <cell r="H166">
            <v>0</v>
          </cell>
          <cell r="I166">
            <v>64</v>
          </cell>
        </row>
        <row r="167">
          <cell r="A167" t="str">
            <v>72022</v>
          </cell>
          <cell r="B167" t="str">
            <v>24237617</v>
          </cell>
          <cell r="C167" t="str">
            <v>АО "ГРАДОСТРОИТЕЛЬ"</v>
          </cell>
          <cell r="D167">
            <v>62</v>
          </cell>
        </row>
        <row r="168">
          <cell r="A168" t="str">
            <v>72022</v>
          </cell>
          <cell r="B168" t="str">
            <v>40356652</v>
          </cell>
          <cell r="C168" t="str">
            <v>ЗАО " ФЕРРОН", Г.МОСКВА,ОЛИМПИЙ-</v>
          </cell>
          <cell r="D168">
            <v>62</v>
          </cell>
          <cell r="E168">
            <v>62</v>
          </cell>
          <cell r="F168">
            <v>0</v>
          </cell>
          <cell r="G168">
            <v>62</v>
          </cell>
        </row>
        <row r="169">
          <cell r="A169" t="str">
            <v>72022</v>
          </cell>
          <cell r="B169" t="str">
            <v>34536999</v>
          </cell>
          <cell r="C169" t="str">
            <v>ГП "МЕТТЕРМ"</v>
          </cell>
          <cell r="D169">
            <v>60</v>
          </cell>
          <cell r="E169">
            <v>60</v>
          </cell>
          <cell r="F169">
            <v>0</v>
          </cell>
          <cell r="G169">
            <v>0</v>
          </cell>
          <cell r="H169">
            <v>0</v>
          </cell>
          <cell r="I169">
            <v>0</v>
          </cell>
          <cell r="J169">
            <v>60</v>
          </cell>
        </row>
        <row r="170">
          <cell r="A170" t="str">
            <v>72022</v>
          </cell>
          <cell r="B170" t="str">
            <v>00863050</v>
          </cell>
          <cell r="C170" t="str">
            <v>АООТ "ЧЕРНЯХОВСКИЙ АВТОРЕМЗАВОД"</v>
          </cell>
          <cell r="D170">
            <v>20</v>
          </cell>
          <cell r="E170">
            <v>19</v>
          </cell>
          <cell r="F170">
            <v>20</v>
          </cell>
          <cell r="G170">
            <v>19</v>
          </cell>
          <cell r="H170">
            <v>20</v>
          </cell>
          <cell r="I170">
            <v>0</v>
          </cell>
          <cell r="J170">
            <v>0</v>
          </cell>
          <cell r="K170">
            <v>0</v>
          </cell>
          <cell r="L170">
            <v>0</v>
          </cell>
          <cell r="M170">
            <v>20</v>
          </cell>
        </row>
        <row r="171">
          <cell r="A171" t="str">
            <v>72022</v>
          </cell>
          <cell r="B171" t="str">
            <v>00195481</v>
          </cell>
          <cell r="C171" t="str">
            <v>УФИМСКИЙ ЗАВОД ГОРНОГО ОБОРУДОВАНИЯ</v>
          </cell>
          <cell r="D171">
            <v>47</v>
          </cell>
        </row>
        <row r="172">
          <cell r="A172" t="str">
            <v>72022</v>
          </cell>
          <cell r="B172" t="str">
            <v>05785916</v>
          </cell>
          <cell r="C172" t="str">
            <v>АО " РОСТСЕЛЬМАШ"</v>
          </cell>
          <cell r="D172">
            <v>12</v>
          </cell>
          <cell r="E172">
            <v>7</v>
          </cell>
          <cell r="F172">
            <v>12</v>
          </cell>
          <cell r="G172">
            <v>7</v>
          </cell>
          <cell r="H172">
            <v>22</v>
          </cell>
          <cell r="I172">
            <v>0</v>
          </cell>
          <cell r="J172">
            <v>0</v>
          </cell>
          <cell r="K172">
            <v>7</v>
          </cell>
          <cell r="L172">
            <v>0</v>
          </cell>
          <cell r="M172">
            <v>0</v>
          </cell>
          <cell r="N172">
            <v>22</v>
          </cell>
        </row>
        <row r="173">
          <cell r="A173" t="str">
            <v>72022</v>
          </cell>
          <cell r="B173" t="str">
            <v>08844200</v>
          </cell>
          <cell r="C173" t="str">
            <v>ЗАО "МЕТАЛЛУРГИЧЕСКИЙ ЗАВОД"ПЕТРОСТАЛЬ"</v>
          </cell>
          <cell r="D173">
            <v>40</v>
          </cell>
        </row>
        <row r="174">
          <cell r="A174" t="str">
            <v>72022</v>
          </cell>
          <cell r="B174" t="str">
            <v>00000000</v>
          </cell>
          <cell r="C174" t="str">
            <v>ЧАСТНОЕ ЛИЦО</v>
          </cell>
          <cell r="D174">
            <v>18</v>
          </cell>
          <cell r="E174">
            <v>18</v>
          </cell>
          <cell r="F174">
            <v>18</v>
          </cell>
        </row>
        <row r="175">
          <cell r="A175" t="str">
            <v>72022</v>
          </cell>
          <cell r="B175" t="str">
            <v>00232934</v>
          </cell>
          <cell r="C175" t="str">
            <v>АО "АВТОВАЗ"</v>
          </cell>
          <cell r="D175">
            <v>13</v>
          </cell>
          <cell r="E175">
            <v>20</v>
          </cell>
          <cell r="F175">
            <v>20</v>
          </cell>
          <cell r="G175">
            <v>0</v>
          </cell>
          <cell r="H175">
            <v>0</v>
          </cell>
          <cell r="I175">
            <v>0</v>
          </cell>
          <cell r="J175">
            <v>0</v>
          </cell>
          <cell r="K175">
            <v>0</v>
          </cell>
          <cell r="L175">
            <v>0</v>
          </cell>
          <cell r="M175">
            <v>0</v>
          </cell>
          <cell r="N175">
            <v>0</v>
          </cell>
          <cell r="O175">
            <v>20</v>
          </cell>
        </row>
        <row r="176">
          <cell r="A176" t="str">
            <v>72022</v>
          </cell>
          <cell r="B176" t="str">
            <v>00211091</v>
          </cell>
          <cell r="C176" t="str">
            <v>НОВОЧЕРКАССКИЙ МАШИНОСТРОИТЕЛЬНЫЙ ЗАВОД ИМ. НИКОЛЬСКОГО</v>
          </cell>
          <cell r="D176">
            <v>12</v>
          </cell>
          <cell r="E176">
            <v>12</v>
          </cell>
        </row>
        <row r="177">
          <cell r="A177" t="str">
            <v>72022</v>
          </cell>
          <cell r="B177" t="str">
            <v>00217975</v>
          </cell>
          <cell r="C177" t="str">
            <v>АО "ЛИВГИДРОМАШ"</v>
          </cell>
          <cell r="D177">
            <v>9</v>
          </cell>
          <cell r="E177">
            <v>9</v>
          </cell>
          <cell r="F177">
            <v>0</v>
          </cell>
          <cell r="G177">
            <v>9</v>
          </cell>
        </row>
        <row r="178">
          <cell r="A178" t="str">
            <v>72022</v>
          </cell>
          <cell r="B178" t="str">
            <v>08561726</v>
          </cell>
          <cell r="C178" t="str">
            <v>УЧРЕЖДЕНИЕ УЭ 148/2</v>
          </cell>
          <cell r="D178">
            <v>8</v>
          </cell>
          <cell r="E178">
            <v>8</v>
          </cell>
          <cell r="F178">
            <v>0</v>
          </cell>
          <cell r="G178">
            <v>0</v>
          </cell>
          <cell r="H178">
            <v>0</v>
          </cell>
          <cell r="I178">
            <v>0</v>
          </cell>
          <cell r="J178">
            <v>0</v>
          </cell>
          <cell r="K178">
            <v>0</v>
          </cell>
          <cell r="L178">
            <v>8</v>
          </cell>
        </row>
        <row r="179">
          <cell r="A179" t="str">
            <v>72022</v>
          </cell>
          <cell r="B179" t="str">
            <v>00235172</v>
          </cell>
          <cell r="C179" t="str">
            <v>АО "СТАПРИ"ЗАВОД ПОРШНЕВЫХ КОЛЕЦ</v>
          </cell>
          <cell r="D179">
            <v>7</v>
          </cell>
          <cell r="E179">
            <v>7</v>
          </cell>
          <cell r="F179">
            <v>0</v>
          </cell>
          <cell r="G179">
            <v>7</v>
          </cell>
        </row>
        <row r="180">
          <cell r="A180" t="str">
            <v>72022</v>
          </cell>
          <cell r="B180" t="str">
            <v>00482795</v>
          </cell>
          <cell r="C180" t="str">
            <v>ВЛАДИКАВКАЗСКИЙ ВРЗ</v>
          </cell>
          <cell r="D180">
            <v>1</v>
          </cell>
          <cell r="E180">
            <v>1</v>
          </cell>
          <cell r="F180">
            <v>0</v>
          </cell>
          <cell r="G180">
            <v>0</v>
          </cell>
          <cell r="H180">
            <v>0</v>
          </cell>
          <cell r="I180">
            <v>0</v>
          </cell>
          <cell r="J180">
            <v>1</v>
          </cell>
        </row>
        <row r="181">
          <cell r="A181" t="str">
            <v>72022</v>
          </cell>
          <cell r="B181" t="str">
            <v>07622265</v>
          </cell>
          <cell r="C181" t="str">
            <v>ПО "ЧЕПЕЦКИЙ МЕХАНИЧЕСКИЙ ЗАВОД"        ГАНЗА Н.А.</v>
          </cell>
          <cell r="D181">
            <v>1</v>
          </cell>
          <cell r="E181">
            <v>1</v>
          </cell>
          <cell r="F181">
            <v>0</v>
          </cell>
          <cell r="G181">
            <v>1</v>
          </cell>
        </row>
        <row r="182">
          <cell r="A182" t="str">
            <v>72022</v>
          </cell>
          <cell r="B182" t="str">
            <v>00211033</v>
          </cell>
          <cell r="C182" t="str">
            <v>АО "СОМЗ"</v>
          </cell>
          <cell r="D182">
            <v>136</v>
          </cell>
          <cell r="E182">
            <v>136</v>
          </cell>
          <cell r="F182">
            <v>0</v>
          </cell>
          <cell r="G182">
            <v>0</v>
          </cell>
          <cell r="H182">
            <v>0</v>
          </cell>
          <cell r="I182">
            <v>0</v>
          </cell>
          <cell r="J182">
            <v>0</v>
          </cell>
          <cell r="K182">
            <v>0</v>
          </cell>
          <cell r="L182">
            <v>0</v>
          </cell>
          <cell r="M182">
            <v>0</v>
          </cell>
          <cell r="N182">
            <v>0</v>
          </cell>
          <cell r="O182">
            <v>136</v>
          </cell>
        </row>
        <row r="183">
          <cell r="A183" t="str">
            <v>72022</v>
          </cell>
          <cell r="B183" t="str">
            <v>05757848</v>
          </cell>
          <cell r="C183" t="str">
            <v>АО "ВЫКСУНСКИЙ МЕТАЛЛУРГИЧЕСКИЙ ЗАВОД"</v>
          </cell>
          <cell r="D183">
            <v>0</v>
          </cell>
          <cell r="E183">
            <v>0</v>
          </cell>
          <cell r="F183">
            <v>0</v>
          </cell>
          <cell r="G183">
            <v>0</v>
          </cell>
          <cell r="H183">
            <v>0</v>
          </cell>
          <cell r="I183">
            <v>0</v>
          </cell>
          <cell r="J183">
            <v>0</v>
          </cell>
          <cell r="K183">
            <v>0</v>
          </cell>
          <cell r="L183">
            <v>0</v>
          </cell>
        </row>
        <row r="184">
          <cell r="A184" t="str">
            <v>72022</v>
          </cell>
          <cell r="B184" t="str">
            <v>27154441</v>
          </cell>
          <cell r="C184" t="str">
            <v>"СПЕКТР-2"ДОЧЕРНЕЕ ПРЕДПРИЯТИЕ АО ЗАКРЫТОГО ТИПА</v>
          </cell>
          <cell r="D184">
            <v>18</v>
          </cell>
          <cell r="E184">
            <v>18</v>
          </cell>
          <cell r="F184">
            <v>0</v>
          </cell>
          <cell r="G184">
            <v>0</v>
          </cell>
          <cell r="H184">
            <v>0</v>
          </cell>
          <cell r="I184">
            <v>0</v>
          </cell>
          <cell r="J184">
            <v>0</v>
          </cell>
          <cell r="K184">
            <v>0</v>
          </cell>
          <cell r="L184">
            <v>0</v>
          </cell>
          <cell r="M184">
            <v>0</v>
          </cell>
          <cell r="N184">
            <v>0</v>
          </cell>
          <cell r="O184">
            <v>18</v>
          </cell>
        </row>
        <row r="185">
          <cell r="A185" t="str">
            <v>72022</v>
          </cell>
          <cell r="B185" t="str">
            <v>36891983</v>
          </cell>
          <cell r="C185" t="str">
            <v>ЧЕЛЯБИНСКОЕ ПРЕДСТАВИТЕЛЬСТВО КОМПАНИИ  "АРСИЭС КОМПАНИЯ ЛИМИТЕД" ВЕЛИКОБРИТАНИЯ</v>
          </cell>
          <cell r="D185">
            <v>560</v>
          </cell>
          <cell r="E185">
            <v>560</v>
          </cell>
          <cell r="F185">
            <v>0</v>
          </cell>
          <cell r="G185">
            <v>0</v>
          </cell>
          <cell r="H185">
            <v>0</v>
          </cell>
          <cell r="I185">
            <v>0</v>
          </cell>
          <cell r="J185">
            <v>0</v>
          </cell>
          <cell r="K185">
            <v>0</v>
          </cell>
          <cell r="L185">
            <v>0</v>
          </cell>
          <cell r="M185">
            <v>0</v>
          </cell>
          <cell r="N185">
            <v>0</v>
          </cell>
          <cell r="O185">
            <v>560</v>
          </cell>
        </row>
        <row r="186">
          <cell r="A186" t="str">
            <v>72022</v>
          </cell>
          <cell r="B186" t="str">
            <v>43007337</v>
          </cell>
          <cell r="C186" t="str">
            <v>ЗАО "НИТРОХИМ"</v>
          </cell>
          <cell r="D186">
            <v>62</v>
          </cell>
          <cell r="E186">
            <v>62</v>
          </cell>
          <cell r="F186">
            <v>0</v>
          </cell>
          <cell r="G186">
            <v>0</v>
          </cell>
          <cell r="H186">
            <v>0</v>
          </cell>
          <cell r="I186">
            <v>0</v>
          </cell>
          <cell r="J186">
            <v>0</v>
          </cell>
          <cell r="K186">
            <v>0</v>
          </cell>
          <cell r="L186">
            <v>0</v>
          </cell>
          <cell r="M186">
            <v>0</v>
          </cell>
          <cell r="N186">
            <v>0</v>
          </cell>
          <cell r="O186">
            <v>62</v>
          </cell>
        </row>
        <row r="187">
          <cell r="A187" t="str">
            <v>72022 Всего</v>
          </cell>
          <cell r="B187">
            <v>3480</v>
          </cell>
          <cell r="C187">
            <v>1815</v>
          </cell>
          <cell r="D187">
            <v>3480</v>
          </cell>
          <cell r="E187">
            <v>1815</v>
          </cell>
          <cell r="F187">
            <v>0</v>
          </cell>
          <cell r="G187">
            <v>0</v>
          </cell>
          <cell r="H187">
            <v>0</v>
          </cell>
          <cell r="I187">
            <v>0</v>
          </cell>
          <cell r="J187">
            <v>0</v>
          </cell>
          <cell r="K187">
            <v>0</v>
          </cell>
          <cell r="L187">
            <v>0</v>
          </cell>
          <cell r="M187">
            <v>3480</v>
          </cell>
          <cell r="N187">
            <v>1815</v>
          </cell>
        </row>
        <row r="188">
          <cell r="A188" t="str">
            <v>72023</v>
          </cell>
          <cell r="B188" t="str">
            <v>00186269</v>
          </cell>
          <cell r="C188" t="str">
            <v>НИЖНЕТАГИЛЬСКИЙ МЕТАЛЛУРГИЧЕСКИЙ КОМБИНАТ ИМЕНИ В.И.ЛЕНИНА</v>
          </cell>
          <cell r="D188">
            <v>3793</v>
          </cell>
          <cell r="E188">
            <v>3118</v>
          </cell>
          <cell r="F188">
            <v>3118</v>
          </cell>
          <cell r="G188">
            <v>3422</v>
          </cell>
          <cell r="H188">
            <v>9820</v>
          </cell>
          <cell r="I188">
            <v>1233</v>
          </cell>
          <cell r="J188">
            <v>4983</v>
          </cell>
          <cell r="K188">
            <v>2463</v>
          </cell>
          <cell r="L188">
            <v>1374</v>
          </cell>
          <cell r="M188">
            <v>121</v>
          </cell>
        </row>
        <row r="189">
          <cell r="A189" t="str">
            <v>72023</v>
          </cell>
          <cell r="B189" t="str">
            <v>05757653</v>
          </cell>
          <cell r="C189" t="str">
            <v>КУЗНЕЦКИЙ МЕТАЛЛУРГИЧЕСКИЙ КОМБИНАТ</v>
          </cell>
          <cell r="D189">
            <v>275</v>
          </cell>
          <cell r="E189">
            <v>275</v>
          </cell>
          <cell r="F189">
            <v>1163</v>
          </cell>
          <cell r="G189">
            <v>3148</v>
          </cell>
          <cell r="H189">
            <v>1973</v>
          </cell>
          <cell r="I189">
            <v>5524</v>
          </cell>
          <cell r="J189">
            <v>1849</v>
          </cell>
          <cell r="K189">
            <v>1564</v>
          </cell>
          <cell r="L189">
            <v>8658</v>
          </cell>
          <cell r="M189">
            <v>828</v>
          </cell>
          <cell r="N189">
            <v>828</v>
          </cell>
        </row>
        <row r="190">
          <cell r="A190" t="str">
            <v>72023</v>
          </cell>
          <cell r="B190" t="str">
            <v>00186217</v>
          </cell>
          <cell r="C190" t="str">
            <v>АООТ "СЕВЕРСТАЛЬ" Г.ЧЕРЕПОВЕЦ</v>
          </cell>
          <cell r="D190">
            <v>1957</v>
          </cell>
          <cell r="E190">
            <v>1792</v>
          </cell>
          <cell r="F190">
            <v>3535</v>
          </cell>
          <cell r="G190">
            <v>3535</v>
          </cell>
          <cell r="H190">
            <v>3246</v>
          </cell>
          <cell r="I190">
            <v>1577</v>
          </cell>
          <cell r="J190">
            <v>5292</v>
          </cell>
          <cell r="K190">
            <v>3979</v>
          </cell>
          <cell r="L190">
            <v>904</v>
          </cell>
          <cell r="M190">
            <v>901</v>
          </cell>
          <cell r="N190">
            <v>4240</v>
          </cell>
          <cell r="O190">
            <v>4240</v>
          </cell>
        </row>
        <row r="191">
          <cell r="A191" t="str">
            <v>72023</v>
          </cell>
          <cell r="B191" t="str">
            <v>00186424</v>
          </cell>
          <cell r="C191" t="str">
            <v>МАГНИТОГОРСКИЙ МЕТАЛЛУРГИЧЕСКИЙ КОМБИНАТ   (АОО)</v>
          </cell>
          <cell r="D191">
            <v>2049</v>
          </cell>
          <cell r="E191">
            <v>3776</v>
          </cell>
          <cell r="F191">
            <v>2049</v>
          </cell>
          <cell r="G191">
            <v>3776</v>
          </cell>
          <cell r="H191">
            <v>5826</v>
          </cell>
          <cell r="I191">
            <v>550</v>
          </cell>
          <cell r="J191">
            <v>2188</v>
          </cell>
          <cell r="K191">
            <v>1292</v>
          </cell>
          <cell r="L191">
            <v>4006</v>
          </cell>
          <cell r="M191">
            <v>69</v>
          </cell>
        </row>
        <row r="192">
          <cell r="A192" t="str">
            <v>72023</v>
          </cell>
          <cell r="B192" t="str">
            <v>00186465</v>
          </cell>
          <cell r="C192" t="str">
            <v>АО "МЕЧЕЛ"</v>
          </cell>
          <cell r="D192">
            <v>2066</v>
          </cell>
          <cell r="E192">
            <v>2066</v>
          </cell>
          <cell r="F192">
            <v>1575</v>
          </cell>
          <cell r="G192">
            <v>1837</v>
          </cell>
          <cell r="H192">
            <v>2309</v>
          </cell>
          <cell r="I192">
            <v>3662</v>
          </cell>
          <cell r="J192">
            <v>3347</v>
          </cell>
          <cell r="K192">
            <v>955</v>
          </cell>
          <cell r="L192">
            <v>948</v>
          </cell>
          <cell r="M192">
            <v>955</v>
          </cell>
          <cell r="N192">
            <v>898</v>
          </cell>
          <cell r="O192">
            <v>4467</v>
          </cell>
        </row>
        <row r="193">
          <cell r="A193" t="str">
            <v>72023</v>
          </cell>
          <cell r="B193" t="str">
            <v>00186246</v>
          </cell>
          <cell r="C193" t="str">
            <v>АООТ "НОСТА"</v>
          </cell>
          <cell r="D193">
            <v>6451</v>
          </cell>
          <cell r="E193">
            <v>3197</v>
          </cell>
          <cell r="F193">
            <v>2322</v>
          </cell>
          <cell r="G193">
            <v>3554</v>
          </cell>
          <cell r="H193">
            <v>541</v>
          </cell>
          <cell r="I193">
            <v>574</v>
          </cell>
          <cell r="J193">
            <v>957</v>
          </cell>
          <cell r="K193">
            <v>957</v>
          </cell>
        </row>
        <row r="194">
          <cell r="A194" t="str">
            <v>72023</v>
          </cell>
          <cell r="B194" t="str">
            <v>05757665</v>
          </cell>
          <cell r="C194" t="str">
            <v>АО "НОВОЛИПЕЦКИЙ МЕТКОМБИНАТ"</v>
          </cell>
          <cell r="D194">
            <v>1963</v>
          </cell>
          <cell r="E194">
            <v>1963</v>
          </cell>
          <cell r="F194">
            <v>2191</v>
          </cell>
          <cell r="G194">
            <v>1460</v>
          </cell>
          <cell r="H194">
            <v>3708</v>
          </cell>
          <cell r="I194">
            <v>1779</v>
          </cell>
          <cell r="J194">
            <v>2114</v>
          </cell>
          <cell r="K194">
            <v>134</v>
          </cell>
          <cell r="L194">
            <v>620</v>
          </cell>
          <cell r="M194">
            <v>1981</v>
          </cell>
          <cell r="N194">
            <v>0</v>
          </cell>
          <cell r="O194">
            <v>1981</v>
          </cell>
        </row>
        <row r="195">
          <cell r="A195" t="str">
            <v>72023</v>
          </cell>
          <cell r="B195" t="str">
            <v>05757676</v>
          </cell>
          <cell r="C195" t="str">
            <v>АО ЗАПАДНО-СИБИРСКИЙ МЕТАЛЛУРГИЧЕСКИЙ КОМБИНАТ</v>
          </cell>
          <cell r="D195">
            <v>56</v>
          </cell>
          <cell r="E195">
            <v>412</v>
          </cell>
          <cell r="F195">
            <v>2036</v>
          </cell>
          <cell r="G195">
            <v>2358</v>
          </cell>
          <cell r="H195">
            <v>1991</v>
          </cell>
          <cell r="I195">
            <v>2036</v>
          </cell>
          <cell r="J195">
            <v>2358</v>
          </cell>
          <cell r="K195">
            <v>1991</v>
          </cell>
          <cell r="L195">
            <v>346</v>
          </cell>
          <cell r="M195">
            <v>65</v>
          </cell>
        </row>
        <row r="196">
          <cell r="A196" t="str">
            <v>72023</v>
          </cell>
          <cell r="B196" t="str">
            <v>42744016</v>
          </cell>
          <cell r="C196" t="str">
            <v>ООО "ОРГСИНТЕЗ" МЕЖОТРАСЛЕВОЕ ОПЫТНОЕ ПРЕДПР.</v>
          </cell>
          <cell r="D196">
            <v>137</v>
          </cell>
          <cell r="E196">
            <v>138</v>
          </cell>
          <cell r="F196">
            <v>137</v>
          </cell>
          <cell r="G196">
            <v>138</v>
          </cell>
          <cell r="H196">
            <v>958</v>
          </cell>
          <cell r="I196">
            <v>1162</v>
          </cell>
          <cell r="J196">
            <v>4264</v>
          </cell>
          <cell r="K196">
            <v>4264</v>
          </cell>
          <cell r="L196">
            <v>958</v>
          </cell>
          <cell r="M196">
            <v>270</v>
          </cell>
        </row>
        <row r="197">
          <cell r="A197" t="str">
            <v>72023</v>
          </cell>
          <cell r="B197" t="str">
            <v>00187895</v>
          </cell>
          <cell r="C197" t="str">
            <v>АКЦИОНЕРНОЕ ОБЩЕСТВО ОТКРЫТОГО ТИПА ОСКОЛЬСКИЙ ЭЛЕКТОРМЕТАЛЛУРГИЧЕСКИЙ КОМБИНАТ</v>
          </cell>
          <cell r="D197">
            <v>340</v>
          </cell>
          <cell r="E197">
            <v>809</v>
          </cell>
          <cell r="F197">
            <v>64</v>
          </cell>
          <cell r="G197">
            <v>96</v>
          </cell>
          <cell r="H197">
            <v>1443</v>
          </cell>
          <cell r="I197">
            <v>64</v>
          </cell>
          <cell r="J197">
            <v>751</v>
          </cell>
          <cell r="K197">
            <v>1698</v>
          </cell>
          <cell r="L197">
            <v>268</v>
          </cell>
          <cell r="M197">
            <v>101</v>
          </cell>
          <cell r="N197">
            <v>343</v>
          </cell>
          <cell r="O197">
            <v>1712</v>
          </cell>
        </row>
        <row r="198">
          <cell r="A198" t="str">
            <v>72023</v>
          </cell>
          <cell r="B198" t="str">
            <v>00186341</v>
          </cell>
          <cell r="C198" t="str">
            <v>АКЦИОНЕРНОЕ ОБЩЕСТВО "ЧУСОВСКОЙ МЕТАЛЛУРГИЧЕСКИЙ ЗАВОД"</v>
          </cell>
          <cell r="D198">
            <v>607</v>
          </cell>
          <cell r="E198">
            <v>302</v>
          </cell>
          <cell r="F198">
            <v>302</v>
          </cell>
          <cell r="G198">
            <v>375</v>
          </cell>
          <cell r="H198">
            <v>521</v>
          </cell>
          <cell r="I198">
            <v>647</v>
          </cell>
          <cell r="J198">
            <v>76</v>
          </cell>
          <cell r="K198">
            <v>904</v>
          </cell>
          <cell r="L198">
            <v>76</v>
          </cell>
        </row>
        <row r="199">
          <cell r="A199" t="str">
            <v>72023</v>
          </cell>
          <cell r="B199" t="str">
            <v>00186447</v>
          </cell>
          <cell r="C199" t="str">
            <v>АООТ"АШИНСКИЙ МЕТАЛЛУРГИЧЕСКИЙ ЗАВОД"</v>
          </cell>
          <cell r="D199">
            <v>69</v>
          </cell>
          <cell r="E199">
            <v>69</v>
          </cell>
          <cell r="F199">
            <v>69</v>
          </cell>
          <cell r="G199">
            <v>69</v>
          </cell>
          <cell r="H199">
            <v>69</v>
          </cell>
          <cell r="I199">
            <v>595</v>
          </cell>
          <cell r="J199">
            <v>508</v>
          </cell>
          <cell r="K199">
            <v>595</v>
          </cell>
          <cell r="L199">
            <v>508</v>
          </cell>
        </row>
        <row r="200">
          <cell r="A200" t="str">
            <v>72023</v>
          </cell>
          <cell r="B200" t="str">
            <v>02921052</v>
          </cell>
          <cell r="C200" t="str">
            <v>АОЗТ "ВИМКОМ"</v>
          </cell>
          <cell r="D200">
            <v>270</v>
          </cell>
          <cell r="E200">
            <v>270</v>
          </cell>
          <cell r="F200">
            <v>223</v>
          </cell>
          <cell r="G200">
            <v>275</v>
          </cell>
          <cell r="H200">
            <v>272</v>
          </cell>
          <cell r="I200">
            <v>205</v>
          </cell>
          <cell r="J200">
            <v>272</v>
          </cell>
        </row>
        <row r="201">
          <cell r="A201" t="str">
            <v>72023</v>
          </cell>
          <cell r="B201" t="str">
            <v>31548223</v>
          </cell>
          <cell r="C201" t="str">
            <v>АОЗТ "КАМАСТАЛЬ"</v>
          </cell>
          <cell r="D201">
            <v>66</v>
          </cell>
          <cell r="E201">
            <v>68</v>
          </cell>
          <cell r="F201">
            <v>69</v>
          </cell>
          <cell r="G201">
            <v>69</v>
          </cell>
          <cell r="H201">
            <v>401</v>
          </cell>
          <cell r="I201">
            <v>132</v>
          </cell>
          <cell r="J201">
            <v>199</v>
          </cell>
          <cell r="K201">
            <v>132</v>
          </cell>
          <cell r="L201">
            <v>281</v>
          </cell>
        </row>
        <row r="202">
          <cell r="A202" t="str">
            <v>72023</v>
          </cell>
          <cell r="B202" t="str">
            <v>05757848</v>
          </cell>
          <cell r="C202" t="str">
            <v>АО "ВЫКСУНСКИЙ МЕТАЛЛУРГИЧЕСКИЙ ЗАВОД"</v>
          </cell>
          <cell r="D202">
            <v>206</v>
          </cell>
          <cell r="E202">
            <v>206</v>
          </cell>
          <cell r="F202">
            <v>149</v>
          </cell>
          <cell r="G202">
            <v>564</v>
          </cell>
          <cell r="H202">
            <v>69</v>
          </cell>
          <cell r="I202">
            <v>206</v>
          </cell>
          <cell r="J202">
            <v>149</v>
          </cell>
          <cell r="K202">
            <v>149</v>
          </cell>
          <cell r="L202">
            <v>564</v>
          </cell>
          <cell r="M202">
            <v>0</v>
          </cell>
          <cell r="N202">
            <v>69</v>
          </cell>
        </row>
        <row r="203">
          <cell r="A203" t="str">
            <v>72023</v>
          </cell>
          <cell r="B203" t="str">
            <v>00186625</v>
          </cell>
          <cell r="C203" t="str">
            <v>ОАО СЕВЕРСКИЙ ТРУБНЫЙ ЗАВОД</v>
          </cell>
          <cell r="D203">
            <v>134</v>
          </cell>
          <cell r="E203">
            <v>138</v>
          </cell>
          <cell r="F203">
            <v>271</v>
          </cell>
          <cell r="G203">
            <v>134</v>
          </cell>
          <cell r="H203">
            <v>138</v>
          </cell>
          <cell r="I203">
            <v>271</v>
          </cell>
          <cell r="J203">
            <v>509</v>
          </cell>
          <cell r="K203">
            <v>271</v>
          </cell>
          <cell r="L203">
            <v>509</v>
          </cell>
          <cell r="M203">
            <v>70</v>
          </cell>
        </row>
        <row r="204">
          <cell r="A204" t="str">
            <v>72023</v>
          </cell>
          <cell r="B204" t="str">
            <v>01030902</v>
          </cell>
          <cell r="C204" t="str">
            <v>МОСКОВСКАЯ КОНТОРА МАТЕРИАЛЬНО-ТЕХНИЧЕСКОГО СНАБЖЕНИЯ НОГИНСКИЙ Р-Н СТ ФРЯЗЕВО</v>
          </cell>
          <cell r="D204">
            <v>272</v>
          </cell>
          <cell r="E204">
            <v>272</v>
          </cell>
          <cell r="F204">
            <v>411</v>
          </cell>
          <cell r="G204">
            <v>273</v>
          </cell>
          <cell r="H204">
            <v>69</v>
          </cell>
          <cell r="I204">
            <v>62</v>
          </cell>
          <cell r="J204">
            <v>62</v>
          </cell>
        </row>
        <row r="205">
          <cell r="A205" t="str">
            <v>72023</v>
          </cell>
          <cell r="B205" t="str">
            <v>00186602</v>
          </cell>
          <cell r="C205" t="str">
            <v>ТАГАНРОГСКИЙ ОРДЕНА ОКТЯБРЬСКОЙ РЕВОЛЮЦИИ МЕТАЛЛУРГИЧЕСКИЙ ЗАВОД</v>
          </cell>
          <cell r="D205">
            <v>206</v>
          </cell>
          <cell r="E205">
            <v>140</v>
          </cell>
          <cell r="F205">
            <v>140</v>
          </cell>
          <cell r="G205">
            <v>126</v>
          </cell>
          <cell r="H205">
            <v>133</v>
          </cell>
          <cell r="I205">
            <v>339</v>
          </cell>
          <cell r="J205">
            <v>126</v>
          </cell>
          <cell r="K205">
            <v>134</v>
          </cell>
          <cell r="L205">
            <v>339</v>
          </cell>
          <cell r="M205">
            <v>138</v>
          </cell>
          <cell r="N205">
            <v>0</v>
          </cell>
          <cell r="O205">
            <v>138</v>
          </cell>
        </row>
        <row r="206">
          <cell r="A206" t="str">
            <v>72023</v>
          </cell>
          <cell r="B206" t="str">
            <v>36942054</v>
          </cell>
          <cell r="C206" t="str">
            <v>АОЗТ "ТАГАНАЙ МЕТАЛЛЬ ВЕРКЕ"</v>
          </cell>
          <cell r="D206">
            <v>535</v>
          </cell>
          <cell r="E206">
            <v>139</v>
          </cell>
          <cell r="F206">
            <v>347</v>
          </cell>
          <cell r="G206">
            <v>535</v>
          </cell>
          <cell r="H206">
            <v>535</v>
          </cell>
          <cell r="I206">
            <v>347</v>
          </cell>
          <cell r="J206">
            <v>0</v>
          </cell>
          <cell r="K206">
            <v>139</v>
          </cell>
          <cell r="L206">
            <v>347</v>
          </cell>
        </row>
        <row r="207">
          <cell r="A207" t="str">
            <v>72023</v>
          </cell>
          <cell r="B207" t="str">
            <v>12462473</v>
          </cell>
          <cell r="C207" t="str">
            <v>АО ОТКРЫТОГО ТИПА ВАНАДИЙ-ТУЛАЧЕРМЕТ</v>
          </cell>
          <cell r="D207">
            <v>751</v>
          </cell>
        </row>
        <row r="208">
          <cell r="A208" t="str">
            <v>72023</v>
          </cell>
          <cell r="B208" t="str">
            <v>08844200</v>
          </cell>
          <cell r="C208" t="str">
            <v>ЗАО "МЕТАЛЛУРГИЧЕСКИЙ ЗАВОД"ПЕТРОСТАЛЬ"</v>
          </cell>
          <cell r="D208">
            <v>206</v>
          </cell>
          <cell r="E208">
            <v>68</v>
          </cell>
          <cell r="F208">
            <v>130</v>
          </cell>
          <cell r="G208">
            <v>69</v>
          </cell>
          <cell r="H208">
            <v>137</v>
          </cell>
          <cell r="I208">
            <v>68</v>
          </cell>
          <cell r="J208">
            <v>130</v>
          </cell>
          <cell r="K208">
            <v>69</v>
          </cell>
          <cell r="L208">
            <v>137</v>
          </cell>
          <cell r="M208">
            <v>68</v>
          </cell>
        </row>
        <row r="209">
          <cell r="A209" t="str">
            <v>72023</v>
          </cell>
          <cell r="B209" t="str">
            <v>17407697</v>
          </cell>
          <cell r="C209" t="str">
            <v>АООТ "ИЖСТАЛЬ"</v>
          </cell>
          <cell r="D209">
            <v>65</v>
          </cell>
          <cell r="E209">
            <v>196</v>
          </cell>
          <cell r="F209">
            <v>129</v>
          </cell>
          <cell r="G209">
            <v>133</v>
          </cell>
          <cell r="H209">
            <v>63</v>
          </cell>
          <cell r="I209">
            <v>65</v>
          </cell>
          <cell r="J209">
            <v>63</v>
          </cell>
          <cell r="K209">
            <v>63</v>
          </cell>
          <cell r="L209">
            <v>0</v>
          </cell>
          <cell r="M209">
            <v>65</v>
          </cell>
        </row>
        <row r="210">
          <cell r="A210" t="str">
            <v>72023</v>
          </cell>
          <cell r="B210" t="str">
            <v>00186387</v>
          </cell>
          <cell r="C210" t="str">
            <v>АООТ СЕРОВСКИЙ МЕТАЛЛУРГИЧЕСКИЙ ЗАВОД   ИМ.А.К.СЕРОВА</v>
          </cell>
          <cell r="D210">
            <v>337</v>
          </cell>
          <cell r="E210">
            <v>130</v>
          </cell>
          <cell r="F210">
            <v>337</v>
          </cell>
          <cell r="G210">
            <v>130</v>
          </cell>
          <cell r="H210">
            <v>0</v>
          </cell>
          <cell r="I210">
            <v>0</v>
          </cell>
          <cell r="J210">
            <v>0</v>
          </cell>
          <cell r="K210">
            <v>130</v>
          </cell>
        </row>
        <row r="211">
          <cell r="A211" t="str">
            <v>72023</v>
          </cell>
          <cell r="B211" t="str">
            <v>00186430</v>
          </cell>
          <cell r="C211" t="str">
            <v>АО"ЗЛАТОУСТОВСКИЙ МЕТАЛЛУРГИЧЕСКИЙ ЗАВОД</v>
          </cell>
          <cell r="D211">
            <v>271</v>
          </cell>
          <cell r="E211">
            <v>271</v>
          </cell>
          <cell r="F211">
            <v>69</v>
          </cell>
          <cell r="G211">
            <v>69</v>
          </cell>
        </row>
        <row r="212">
          <cell r="A212" t="str">
            <v>72023</v>
          </cell>
          <cell r="B212" t="str">
            <v>00187346</v>
          </cell>
          <cell r="C212" t="str">
            <v>АООТ "УЗММ"</v>
          </cell>
          <cell r="D212">
            <v>65</v>
          </cell>
          <cell r="E212">
            <v>137</v>
          </cell>
          <cell r="F212">
            <v>65</v>
          </cell>
          <cell r="G212">
            <v>137</v>
          </cell>
          <cell r="H212">
            <v>134</v>
          </cell>
          <cell r="I212">
            <v>134</v>
          </cell>
        </row>
        <row r="213">
          <cell r="A213" t="str">
            <v>72023</v>
          </cell>
          <cell r="B213" t="str">
            <v>07518941</v>
          </cell>
          <cell r="C213" t="str">
            <v>ГПО "УРАЛВАГОНЗАВОД" ИМ.Ф.Э.ДЗЕРЖИНСКОГО</v>
          </cell>
          <cell r="D213">
            <v>203</v>
          </cell>
          <cell r="E213">
            <v>57</v>
          </cell>
          <cell r="F213">
            <v>65</v>
          </cell>
          <cell r="G213">
            <v>57</v>
          </cell>
          <cell r="H213">
            <v>65</v>
          </cell>
        </row>
        <row r="214">
          <cell r="A214" t="str">
            <v>72023</v>
          </cell>
          <cell r="B214" t="str">
            <v>00186252</v>
          </cell>
          <cell r="C214" t="str">
            <v>СУЛИНСКИЙ МЕТАЛЛУРГИЧЕСКИЙ ЗАВОД</v>
          </cell>
          <cell r="D214">
            <v>70</v>
          </cell>
          <cell r="E214">
            <v>133</v>
          </cell>
          <cell r="F214">
            <v>70</v>
          </cell>
          <cell r="G214">
            <v>70</v>
          </cell>
          <cell r="H214">
            <v>133</v>
          </cell>
          <cell r="I214">
            <v>70</v>
          </cell>
          <cell r="J214">
            <v>133</v>
          </cell>
          <cell r="K214">
            <v>70</v>
          </cell>
          <cell r="L214">
            <v>0</v>
          </cell>
          <cell r="M214">
            <v>0</v>
          </cell>
          <cell r="N214">
            <v>0</v>
          </cell>
          <cell r="O214">
            <v>20</v>
          </cell>
        </row>
        <row r="215">
          <cell r="A215" t="str">
            <v>72023</v>
          </cell>
          <cell r="B215" t="str">
            <v>00232934</v>
          </cell>
          <cell r="C215" t="str">
            <v>АО "АВТОВАЗ"</v>
          </cell>
          <cell r="D215">
            <v>60</v>
          </cell>
          <cell r="E215">
            <v>140</v>
          </cell>
          <cell r="F215">
            <v>60</v>
          </cell>
          <cell r="G215">
            <v>140</v>
          </cell>
          <cell r="H215">
            <v>65</v>
          </cell>
          <cell r="I215">
            <v>0</v>
          </cell>
          <cell r="J215">
            <v>0</v>
          </cell>
          <cell r="K215">
            <v>65</v>
          </cell>
        </row>
        <row r="216">
          <cell r="A216" t="str">
            <v>72023</v>
          </cell>
          <cell r="B216" t="str">
            <v>05764417</v>
          </cell>
          <cell r="C216" t="str">
            <v>ПРОИЗВОДСТВЕННОЕ ОБЪЕДИНЕНИЕ "ИЖОРСКИЙ ЗАВОД"</v>
          </cell>
          <cell r="D216">
            <v>196</v>
          </cell>
          <cell r="E216">
            <v>68</v>
          </cell>
          <cell r="F216">
            <v>196</v>
          </cell>
          <cell r="G216">
            <v>68</v>
          </cell>
          <cell r="H216">
            <v>0</v>
          </cell>
          <cell r="I216">
            <v>0</v>
          </cell>
          <cell r="J216">
            <v>0</v>
          </cell>
          <cell r="K216">
            <v>0</v>
          </cell>
          <cell r="L216">
            <v>68</v>
          </cell>
        </row>
        <row r="217">
          <cell r="A217" t="str">
            <v>72023</v>
          </cell>
          <cell r="B217" t="str">
            <v>12739354</v>
          </cell>
          <cell r="C217" t="str">
            <v>АООТ ТОГОВЫЙ ДОМ "БЕЛОРЕЦКИЙ"</v>
          </cell>
          <cell r="D217">
            <v>69</v>
          </cell>
          <cell r="E217">
            <v>69</v>
          </cell>
          <cell r="F217">
            <v>69</v>
          </cell>
          <cell r="G217">
            <v>69</v>
          </cell>
          <cell r="H217">
            <v>69</v>
          </cell>
          <cell r="I217">
            <v>0</v>
          </cell>
          <cell r="J217">
            <v>0</v>
          </cell>
          <cell r="K217">
            <v>69</v>
          </cell>
        </row>
        <row r="218">
          <cell r="A218" t="str">
            <v>72023</v>
          </cell>
          <cell r="B218" t="str">
            <v>05015147</v>
          </cell>
          <cell r="C218" t="str">
            <v>ЭЛЕКТРОМЕТАЛЛУРГИЧЕСКИЙ ЗАВОД "ЭЛЕКТРОСТАЛЬ" ИМ. И.Ф.ТЕВОСЯНА</v>
          </cell>
          <cell r="D218">
            <v>69</v>
          </cell>
          <cell r="E218">
            <v>70</v>
          </cell>
          <cell r="F218">
            <v>69</v>
          </cell>
          <cell r="G218">
            <v>70</v>
          </cell>
          <cell r="H218">
            <v>63</v>
          </cell>
          <cell r="I218">
            <v>0</v>
          </cell>
          <cell r="J218">
            <v>0</v>
          </cell>
          <cell r="K218">
            <v>0</v>
          </cell>
          <cell r="L218">
            <v>0</v>
          </cell>
          <cell r="M218">
            <v>63</v>
          </cell>
        </row>
        <row r="219">
          <cell r="A219" t="str">
            <v>72023</v>
          </cell>
          <cell r="B219" t="str">
            <v>32547036</v>
          </cell>
          <cell r="C219" t="str">
            <v>АОЗТ "ФЕРРОМЕТЭКС"</v>
          </cell>
          <cell r="D219">
            <v>202</v>
          </cell>
          <cell r="E219">
            <v>202</v>
          </cell>
          <cell r="F219">
            <v>0</v>
          </cell>
          <cell r="G219">
            <v>0</v>
          </cell>
          <cell r="H219">
            <v>0</v>
          </cell>
          <cell r="I219">
            <v>0</v>
          </cell>
          <cell r="J219">
            <v>0</v>
          </cell>
          <cell r="K219">
            <v>0</v>
          </cell>
          <cell r="L219">
            <v>202</v>
          </cell>
        </row>
        <row r="220">
          <cell r="A220" t="str">
            <v>72023</v>
          </cell>
          <cell r="B220" t="str">
            <v>00186329</v>
          </cell>
          <cell r="C220" t="str">
            <v>АООТ "ОМУТНИНСКИЙ МЕТАЛЛУРГИЧЕСКИЙ ЗАВОД"</v>
          </cell>
          <cell r="D220">
            <v>128</v>
          </cell>
          <cell r="E220">
            <v>68</v>
          </cell>
          <cell r="F220">
            <v>68</v>
          </cell>
          <cell r="G220">
            <v>0</v>
          </cell>
          <cell r="H220">
            <v>68</v>
          </cell>
        </row>
        <row r="221">
          <cell r="A221" t="str">
            <v>72023</v>
          </cell>
          <cell r="B221" t="str">
            <v>05757759</v>
          </cell>
          <cell r="C221" t="str">
            <v>ЗАВОД "КРАСНЫЙ ОКТЯБРЬ"</v>
          </cell>
          <cell r="D221">
            <v>135</v>
          </cell>
          <cell r="E221">
            <v>135</v>
          </cell>
          <cell r="F221">
            <v>0</v>
          </cell>
          <cell r="G221">
            <v>0</v>
          </cell>
          <cell r="H221">
            <v>135</v>
          </cell>
        </row>
        <row r="222">
          <cell r="A222" t="str">
            <v>72023</v>
          </cell>
          <cell r="B222" t="str">
            <v>05293834</v>
          </cell>
          <cell r="C222" t="str">
            <v>АО"БАЛАШЕЙСКИЙ ПРОИЗВОДСТВЕННЫЙ КОМБИНАТ"</v>
          </cell>
          <cell r="D222">
            <v>65</v>
          </cell>
          <cell r="E222">
            <v>69</v>
          </cell>
          <cell r="F222">
            <v>65</v>
          </cell>
          <cell r="G222">
            <v>69</v>
          </cell>
          <cell r="H222">
            <v>65</v>
          </cell>
          <cell r="I222">
            <v>0</v>
          </cell>
          <cell r="J222">
            <v>0</v>
          </cell>
          <cell r="K222">
            <v>69</v>
          </cell>
        </row>
        <row r="223">
          <cell r="A223" t="str">
            <v>72023</v>
          </cell>
          <cell r="B223" t="str">
            <v>17519479</v>
          </cell>
          <cell r="C223" t="str">
            <v>ТОО СРФП ФИРМА "ФЕРРОСПЛАВ"</v>
          </cell>
          <cell r="D223">
            <v>130</v>
          </cell>
          <cell r="E223">
            <v>130</v>
          </cell>
          <cell r="F223">
            <v>0</v>
          </cell>
          <cell r="G223">
            <v>0</v>
          </cell>
          <cell r="H223">
            <v>0</v>
          </cell>
          <cell r="I223">
            <v>0</v>
          </cell>
          <cell r="J223">
            <v>0</v>
          </cell>
          <cell r="K223">
            <v>0</v>
          </cell>
          <cell r="L223">
            <v>130</v>
          </cell>
        </row>
        <row r="224">
          <cell r="A224" t="str">
            <v>72023</v>
          </cell>
          <cell r="B224" t="str">
            <v>05785164</v>
          </cell>
          <cell r="C224" t="str">
            <v>АООТ "АЧИНСКИЙ ГЛИНОЗЕМНЫЙ КОМБИНАТ"</v>
          </cell>
          <cell r="D224">
            <v>68</v>
          </cell>
          <cell r="E224">
            <v>68</v>
          </cell>
          <cell r="F224">
            <v>0</v>
          </cell>
          <cell r="G224">
            <v>0</v>
          </cell>
          <cell r="H224">
            <v>0</v>
          </cell>
          <cell r="I224">
            <v>0</v>
          </cell>
          <cell r="J224">
            <v>0</v>
          </cell>
          <cell r="K224">
            <v>68</v>
          </cell>
        </row>
        <row r="225">
          <cell r="A225" t="str">
            <v>72023</v>
          </cell>
          <cell r="B225" t="str">
            <v>40469882</v>
          </cell>
          <cell r="C225" t="str">
            <v>ООО "ФИРМА МЕКОМ"</v>
          </cell>
          <cell r="D225">
            <v>68</v>
          </cell>
        </row>
        <row r="226">
          <cell r="A226" t="str">
            <v>72023</v>
          </cell>
          <cell r="B226" t="str">
            <v>40356652</v>
          </cell>
          <cell r="C226" t="str">
            <v>ЗАО " ФЕРРОН", Г.МОСКВА,ОЛИМПИЙ-</v>
          </cell>
          <cell r="D226">
            <v>66</v>
          </cell>
          <cell r="E226">
            <v>66</v>
          </cell>
        </row>
        <row r="227">
          <cell r="A227" t="str">
            <v>72023</v>
          </cell>
          <cell r="B227" t="str">
            <v>40904349</v>
          </cell>
          <cell r="C227" t="str">
            <v>ЗАО "УРАЛЬСКИЙ МЕТАЛЛ"</v>
          </cell>
          <cell r="D227">
            <v>62</v>
          </cell>
          <cell r="E227">
            <v>62</v>
          </cell>
          <cell r="F227">
            <v>0</v>
          </cell>
          <cell r="G227">
            <v>0</v>
          </cell>
          <cell r="H227">
            <v>0</v>
          </cell>
          <cell r="I227">
            <v>0</v>
          </cell>
          <cell r="J227">
            <v>0</v>
          </cell>
          <cell r="K227">
            <v>0</v>
          </cell>
          <cell r="L227">
            <v>0</v>
          </cell>
          <cell r="M227">
            <v>62</v>
          </cell>
        </row>
        <row r="228">
          <cell r="A228" t="str">
            <v>72023</v>
          </cell>
          <cell r="B228">
            <v>60</v>
          </cell>
          <cell r="C228">
            <v>60</v>
          </cell>
          <cell r="D228">
            <v>0</v>
          </cell>
          <cell r="E228">
            <v>0</v>
          </cell>
          <cell r="F228">
            <v>0</v>
          </cell>
          <cell r="G228">
            <v>0</v>
          </cell>
          <cell r="H228">
            <v>0</v>
          </cell>
          <cell r="I228">
            <v>0</v>
          </cell>
          <cell r="J228">
            <v>0</v>
          </cell>
          <cell r="K228">
            <v>0</v>
          </cell>
          <cell r="L228">
            <v>0</v>
          </cell>
          <cell r="M228">
            <v>0</v>
          </cell>
          <cell r="N228">
            <v>60</v>
          </cell>
        </row>
        <row r="229">
          <cell r="A229" t="str">
            <v>72023</v>
          </cell>
          <cell r="B229" t="str">
            <v>00194091</v>
          </cell>
          <cell r="C229" t="str">
            <v>АООТ "БОГОСЛОВСКИЙ АЛЮМИНИЕВЫЙ ЗАВОД"</v>
          </cell>
          <cell r="D229">
            <v>60</v>
          </cell>
          <cell r="E229">
            <v>60</v>
          </cell>
          <cell r="F229">
            <v>0</v>
          </cell>
          <cell r="G229">
            <v>0</v>
          </cell>
          <cell r="H229">
            <v>0</v>
          </cell>
          <cell r="I229">
            <v>0</v>
          </cell>
          <cell r="J229">
            <v>0</v>
          </cell>
          <cell r="K229">
            <v>60</v>
          </cell>
        </row>
        <row r="230">
          <cell r="A230" t="str">
            <v>72023</v>
          </cell>
          <cell r="B230" t="str">
            <v>05785543</v>
          </cell>
          <cell r="C230" t="str">
            <v>АРЕНДНОЕ ПРЕДПРИЯТИЕ "ПЕТРОЗАВОДСКБУММАШ" Г ПЕТРОЗАВОДСК</v>
          </cell>
          <cell r="D230">
            <v>12</v>
          </cell>
          <cell r="E230">
            <v>1</v>
          </cell>
          <cell r="F230">
            <v>1</v>
          </cell>
          <cell r="G230">
            <v>0</v>
          </cell>
          <cell r="H230">
            <v>0</v>
          </cell>
          <cell r="I230">
            <v>0</v>
          </cell>
          <cell r="J230">
            <v>1</v>
          </cell>
        </row>
        <row r="231">
          <cell r="A231" t="str">
            <v>72023</v>
          </cell>
          <cell r="B231" t="str">
            <v>39257169</v>
          </cell>
          <cell r="C231" t="str">
            <v>ООО "ВОЛГА-ВЕСТ НН"</v>
          </cell>
          <cell r="D231">
            <v>5</v>
          </cell>
          <cell r="E231">
            <v>5</v>
          </cell>
        </row>
        <row r="232">
          <cell r="A232" t="str">
            <v>72023 Всего</v>
          </cell>
          <cell r="B232">
            <v>14909</v>
          </cell>
          <cell r="C232">
            <v>11868</v>
          </cell>
          <cell r="D232">
            <v>14909</v>
          </cell>
          <cell r="E232">
            <v>11868</v>
          </cell>
          <cell r="F232">
            <v>14689</v>
          </cell>
          <cell r="G232">
            <v>22837</v>
          </cell>
          <cell r="H232">
            <v>31134</v>
          </cell>
          <cell r="I232">
            <v>19421</v>
          </cell>
          <cell r="J232">
            <v>23805</v>
          </cell>
          <cell r="K232">
            <v>21329</v>
          </cell>
          <cell r="L232">
            <v>21243</v>
          </cell>
          <cell r="M232">
            <v>2810</v>
          </cell>
          <cell r="N232">
            <v>2198</v>
          </cell>
        </row>
        <row r="233">
          <cell r="A233" t="str">
            <v>72024</v>
          </cell>
          <cell r="B233" t="str">
            <v>00186217</v>
          </cell>
          <cell r="C233" t="str">
            <v>АООТ "СЕВЕРСТАЛЬ" Г.ЧЕРЕПОВЕЦ</v>
          </cell>
          <cell r="D233">
            <v>957</v>
          </cell>
          <cell r="E233">
            <v>1516</v>
          </cell>
          <cell r="F233">
            <v>608</v>
          </cell>
          <cell r="G233">
            <v>600</v>
          </cell>
          <cell r="H233">
            <v>600</v>
          </cell>
          <cell r="I233">
            <v>542</v>
          </cell>
          <cell r="J233">
            <v>468</v>
          </cell>
          <cell r="K233">
            <v>510</v>
          </cell>
          <cell r="L233">
            <v>542</v>
          </cell>
          <cell r="M233">
            <v>542</v>
          </cell>
          <cell r="N233">
            <v>200</v>
          </cell>
          <cell r="O233">
            <v>510</v>
          </cell>
        </row>
        <row r="234">
          <cell r="A234" t="str">
            <v>72024</v>
          </cell>
          <cell r="B234" t="str">
            <v>29376915</v>
          </cell>
          <cell r="C234" t="str">
            <v>АОЗТ НПО АВИАМАТЕРИАЛЫ И ОБОРУДОВАНИЕ</v>
          </cell>
          <cell r="D234">
            <v>485</v>
          </cell>
          <cell r="E234">
            <v>864</v>
          </cell>
          <cell r="F234">
            <v>66</v>
          </cell>
          <cell r="G234">
            <v>929</v>
          </cell>
          <cell r="H234">
            <v>485</v>
          </cell>
          <cell r="I234">
            <v>485</v>
          </cell>
          <cell r="J234">
            <v>864</v>
          </cell>
          <cell r="K234">
            <v>66</v>
          </cell>
          <cell r="L234">
            <v>929</v>
          </cell>
        </row>
        <row r="235">
          <cell r="A235" t="str">
            <v>72024</v>
          </cell>
          <cell r="B235" t="str">
            <v>05757653</v>
          </cell>
          <cell r="C235" t="str">
            <v>КУЗНЕЦКИЙ МЕТАЛЛУРГИЧЕСКИЙ КОМБИНАТ</v>
          </cell>
          <cell r="D235">
            <v>1896</v>
          </cell>
          <cell r="E235">
            <v>1896</v>
          </cell>
          <cell r="F235">
            <v>1538</v>
          </cell>
          <cell r="G235">
            <v>300</v>
          </cell>
          <cell r="H235">
            <v>1538</v>
          </cell>
          <cell r="I235">
            <v>0</v>
          </cell>
          <cell r="J235">
            <v>0</v>
          </cell>
          <cell r="K235">
            <v>0</v>
          </cell>
          <cell r="L235">
            <v>0</v>
          </cell>
          <cell r="M235">
            <v>0</v>
          </cell>
          <cell r="N235">
            <v>300</v>
          </cell>
          <cell r="O235">
            <v>1538</v>
          </cell>
        </row>
        <row r="236">
          <cell r="A236" t="str">
            <v>72024</v>
          </cell>
          <cell r="B236" t="str">
            <v>29472234</v>
          </cell>
          <cell r="C236" t="str">
            <v>АОЗТ "СТИЛТЕКС ЛТД"</v>
          </cell>
          <cell r="D236">
            <v>529</v>
          </cell>
          <cell r="E236">
            <v>346</v>
          </cell>
          <cell r="F236">
            <v>534</v>
          </cell>
          <cell r="G236">
            <v>542</v>
          </cell>
        </row>
        <row r="237">
          <cell r="A237" t="str">
            <v>72024</v>
          </cell>
          <cell r="B237" t="str">
            <v>00187895</v>
          </cell>
          <cell r="C237" t="str">
            <v>АКЦИОНЕРНОЕ ОБЩЕСТВО ОТКРЫТОГО ТИПА ОСКОЛЬСКИЙ ЭЛЕКТОРМЕТАЛЛУРГИЧЕСКИЙ КОМБИНАТ</v>
          </cell>
          <cell r="D237">
            <v>195</v>
          </cell>
          <cell r="E237">
            <v>195</v>
          </cell>
          <cell r="F237">
            <v>682</v>
          </cell>
          <cell r="G237">
            <v>133</v>
          </cell>
          <cell r="H237">
            <v>205</v>
          </cell>
          <cell r="I237">
            <v>133</v>
          </cell>
          <cell r="J237">
            <v>0</v>
          </cell>
          <cell r="K237">
            <v>0</v>
          </cell>
          <cell r="L237">
            <v>205</v>
          </cell>
          <cell r="M237">
            <v>0</v>
          </cell>
          <cell r="N237">
            <v>133</v>
          </cell>
        </row>
        <row r="238">
          <cell r="A238" t="str">
            <v>72024</v>
          </cell>
          <cell r="B238" t="str">
            <v>00186465</v>
          </cell>
          <cell r="C238" t="str">
            <v>АО "МЕЧЕЛ"</v>
          </cell>
          <cell r="D238">
            <v>447</v>
          </cell>
          <cell r="E238">
            <v>220</v>
          </cell>
          <cell r="F238">
            <v>342</v>
          </cell>
          <cell r="G238">
            <v>447</v>
          </cell>
          <cell r="H238">
            <v>271</v>
          </cell>
          <cell r="I238">
            <v>220</v>
          </cell>
          <cell r="J238">
            <v>342</v>
          </cell>
          <cell r="K238">
            <v>125</v>
          </cell>
          <cell r="L238">
            <v>125</v>
          </cell>
          <cell r="M238">
            <v>0</v>
          </cell>
          <cell r="N238">
            <v>0</v>
          </cell>
          <cell r="O238">
            <v>271</v>
          </cell>
        </row>
        <row r="239">
          <cell r="A239" t="str">
            <v>72024</v>
          </cell>
          <cell r="B239" t="str">
            <v>17407697</v>
          </cell>
          <cell r="C239" t="str">
            <v>АООТ "ИЖСТАЛЬ"</v>
          </cell>
          <cell r="D239">
            <v>207</v>
          </cell>
          <cell r="E239">
            <v>136</v>
          </cell>
          <cell r="F239">
            <v>138</v>
          </cell>
          <cell r="G239">
            <v>403</v>
          </cell>
          <cell r="H239">
            <v>80</v>
          </cell>
          <cell r="I239">
            <v>207</v>
          </cell>
          <cell r="J239">
            <v>136</v>
          </cell>
          <cell r="K239">
            <v>138</v>
          </cell>
          <cell r="L239">
            <v>403</v>
          </cell>
          <cell r="M239">
            <v>80</v>
          </cell>
          <cell r="N239">
            <v>67</v>
          </cell>
          <cell r="O239">
            <v>66</v>
          </cell>
        </row>
        <row r="240">
          <cell r="A240" t="str">
            <v>72024</v>
          </cell>
          <cell r="B240" t="str">
            <v>20879520</v>
          </cell>
          <cell r="C240" t="str">
            <v>ЗАО"УРАЛМАШ-МЕТАЛЛУРГ"</v>
          </cell>
          <cell r="D240">
            <v>352</v>
          </cell>
          <cell r="E240">
            <v>327</v>
          </cell>
          <cell r="F240">
            <v>69</v>
          </cell>
          <cell r="G240">
            <v>60</v>
          </cell>
          <cell r="H240">
            <v>69</v>
          </cell>
          <cell r="I240">
            <v>60</v>
          </cell>
          <cell r="J240">
            <v>0</v>
          </cell>
          <cell r="K240">
            <v>0</v>
          </cell>
          <cell r="L240">
            <v>0</v>
          </cell>
          <cell r="M240">
            <v>0</v>
          </cell>
          <cell r="N240">
            <v>69</v>
          </cell>
          <cell r="O240">
            <v>60</v>
          </cell>
        </row>
        <row r="241">
          <cell r="A241" t="str">
            <v>72024</v>
          </cell>
          <cell r="B241" t="str">
            <v>00186387</v>
          </cell>
          <cell r="C241" t="str">
            <v>АООТ СЕРОВСКИЙ МЕТАЛЛУРГИЧЕСКИЙ ЗАВОД   ИМ.А.К.СЕРОВА</v>
          </cell>
          <cell r="D241">
            <v>343</v>
          </cell>
          <cell r="E241">
            <v>345</v>
          </cell>
          <cell r="F241">
            <v>345</v>
          </cell>
          <cell r="G241">
            <v>0</v>
          </cell>
          <cell r="H241">
            <v>345</v>
          </cell>
        </row>
        <row r="242">
          <cell r="A242" t="str">
            <v>72024</v>
          </cell>
          <cell r="B242" t="str">
            <v>05015147</v>
          </cell>
          <cell r="C242" t="str">
            <v>ЭЛЕКТРОМЕТАЛЛУРГИЧЕСКИЙ ЗАВОД "ЭЛЕКТРОСТАЛЬ" ИМ. И.Ф.ТЕВОСЯНА</v>
          </cell>
          <cell r="D242">
            <v>130</v>
          </cell>
          <cell r="E242">
            <v>130</v>
          </cell>
          <cell r="F242">
            <v>129</v>
          </cell>
          <cell r="G242">
            <v>206</v>
          </cell>
          <cell r="H242">
            <v>64</v>
          </cell>
          <cell r="I242">
            <v>65</v>
          </cell>
          <cell r="J242">
            <v>129</v>
          </cell>
          <cell r="K242">
            <v>129</v>
          </cell>
          <cell r="L242">
            <v>88</v>
          </cell>
          <cell r="M242">
            <v>64</v>
          </cell>
          <cell r="N242">
            <v>65</v>
          </cell>
        </row>
        <row r="243">
          <cell r="A243" t="str">
            <v>72024</v>
          </cell>
          <cell r="B243" t="str">
            <v>27493628</v>
          </cell>
          <cell r="C243" t="str">
            <v>ТОО "Е.С.Н."</v>
          </cell>
          <cell r="D243">
            <v>125</v>
          </cell>
          <cell r="E243">
            <v>130</v>
          </cell>
          <cell r="F243">
            <v>130</v>
          </cell>
          <cell r="G243">
            <v>141</v>
          </cell>
          <cell r="H243">
            <v>65</v>
          </cell>
          <cell r="I243">
            <v>130</v>
          </cell>
          <cell r="J243">
            <v>65</v>
          </cell>
          <cell r="K243">
            <v>0</v>
          </cell>
          <cell r="L243">
            <v>0</v>
          </cell>
          <cell r="M243">
            <v>65</v>
          </cell>
        </row>
        <row r="244">
          <cell r="A244" t="str">
            <v>72024</v>
          </cell>
          <cell r="B244" t="str">
            <v>00186430</v>
          </cell>
          <cell r="C244" t="str">
            <v>АО"ЗЛАТОУСТОВСКИЙ МЕТАЛЛУРГИЧЕСКИЙ ЗАВОД</v>
          </cell>
          <cell r="D244">
            <v>207</v>
          </cell>
          <cell r="E244">
            <v>199</v>
          </cell>
          <cell r="F244">
            <v>53</v>
          </cell>
          <cell r="G244">
            <v>207</v>
          </cell>
          <cell r="H244">
            <v>207</v>
          </cell>
          <cell r="I244">
            <v>53</v>
          </cell>
          <cell r="J244">
            <v>0</v>
          </cell>
          <cell r="K244">
            <v>199</v>
          </cell>
          <cell r="L244">
            <v>0</v>
          </cell>
          <cell r="M244">
            <v>0</v>
          </cell>
          <cell r="N244">
            <v>53</v>
          </cell>
        </row>
        <row r="245">
          <cell r="A245" t="str">
            <v>72024</v>
          </cell>
          <cell r="B245" t="str">
            <v>25006676</v>
          </cell>
          <cell r="C245" t="str">
            <v>АОЗТ "ЭКСФЕР"</v>
          </cell>
          <cell r="D245">
            <v>138</v>
          </cell>
          <cell r="E245">
            <v>182</v>
          </cell>
          <cell r="F245">
            <v>182</v>
          </cell>
          <cell r="G245">
            <v>64</v>
          </cell>
          <cell r="H245">
            <v>68</v>
          </cell>
        </row>
        <row r="246">
          <cell r="A246" t="str">
            <v>72024</v>
          </cell>
          <cell r="B246" t="str">
            <v>23092625</v>
          </cell>
          <cell r="C246" t="str">
            <v>АКЦИОНЕРНОЕ ОБЩЕСТВО ЗАКРЫТОГО ТИПА "ЭСТЕР" Г САНКТ-ПЕТЕРБУРГ ОКТЯБРЬСКИЙ Р-Н</v>
          </cell>
          <cell r="D246">
            <v>200</v>
          </cell>
          <cell r="E246">
            <v>215</v>
          </cell>
          <cell r="F246">
            <v>200</v>
          </cell>
          <cell r="G246">
            <v>200</v>
          </cell>
          <cell r="H246">
            <v>0</v>
          </cell>
          <cell r="I246">
            <v>0</v>
          </cell>
          <cell r="J246">
            <v>0</v>
          </cell>
          <cell r="K246">
            <v>0</v>
          </cell>
          <cell r="L246">
            <v>0</v>
          </cell>
          <cell r="M246">
            <v>215</v>
          </cell>
        </row>
        <row r="247">
          <cell r="A247" t="str">
            <v>72024</v>
          </cell>
          <cell r="B247" t="str">
            <v>33107486</v>
          </cell>
          <cell r="C247" t="str">
            <v>АО "СЕВЗАПСТАЛЬ"</v>
          </cell>
          <cell r="D247">
            <v>209</v>
          </cell>
          <cell r="E247">
            <v>80</v>
          </cell>
          <cell r="F247">
            <v>60</v>
          </cell>
          <cell r="G247">
            <v>62</v>
          </cell>
        </row>
        <row r="248">
          <cell r="A248" t="str">
            <v>72024</v>
          </cell>
          <cell r="B248" t="str">
            <v>42771438</v>
          </cell>
          <cell r="C248" t="str">
            <v>ООО"ГРЕЗМ"</v>
          </cell>
          <cell r="D248">
            <v>69</v>
          </cell>
          <cell r="E248">
            <v>203</v>
          </cell>
          <cell r="F248">
            <v>128</v>
          </cell>
          <cell r="G248">
            <v>69</v>
          </cell>
          <cell r="H248">
            <v>69</v>
          </cell>
          <cell r="I248">
            <v>128</v>
          </cell>
          <cell r="J248">
            <v>0</v>
          </cell>
          <cell r="K248">
            <v>203</v>
          </cell>
          <cell r="L248">
            <v>0</v>
          </cell>
          <cell r="M248">
            <v>0</v>
          </cell>
          <cell r="N248">
            <v>128</v>
          </cell>
        </row>
        <row r="249">
          <cell r="A249" t="str">
            <v>72024</v>
          </cell>
          <cell r="B249" t="str">
            <v>00630284</v>
          </cell>
          <cell r="C249" t="str">
            <v>ТОО СП "СТУМХАМЕР-БУММАШ"               ПИРОГОВ В.С.</v>
          </cell>
          <cell r="D249">
            <v>260</v>
          </cell>
          <cell r="E249">
            <v>69</v>
          </cell>
          <cell r="F249">
            <v>260</v>
          </cell>
          <cell r="G249">
            <v>68</v>
          </cell>
          <cell r="H249">
            <v>69</v>
          </cell>
          <cell r="I249">
            <v>64</v>
          </cell>
          <cell r="J249">
            <v>68</v>
          </cell>
          <cell r="K249">
            <v>0</v>
          </cell>
          <cell r="L249">
            <v>0</v>
          </cell>
          <cell r="M249">
            <v>69</v>
          </cell>
          <cell r="N249">
            <v>64</v>
          </cell>
          <cell r="O249">
            <v>68</v>
          </cell>
        </row>
        <row r="250">
          <cell r="A250" t="str">
            <v>72024</v>
          </cell>
          <cell r="B250" t="str">
            <v>11126709</v>
          </cell>
          <cell r="C250" t="str">
            <v>СП "ИЗМЕТ"</v>
          </cell>
          <cell r="D250">
            <v>65</v>
          </cell>
          <cell r="E250">
            <v>65</v>
          </cell>
          <cell r="F250">
            <v>65</v>
          </cell>
          <cell r="G250">
            <v>130</v>
          </cell>
          <cell r="H250">
            <v>65</v>
          </cell>
          <cell r="I250">
            <v>65</v>
          </cell>
          <cell r="J250">
            <v>0</v>
          </cell>
          <cell r="K250">
            <v>0</v>
          </cell>
          <cell r="L250">
            <v>0</v>
          </cell>
          <cell r="M250">
            <v>0</v>
          </cell>
          <cell r="N250">
            <v>0</v>
          </cell>
          <cell r="O250">
            <v>65</v>
          </cell>
        </row>
        <row r="251">
          <cell r="A251" t="str">
            <v>72024</v>
          </cell>
          <cell r="B251" t="str">
            <v>35202243</v>
          </cell>
          <cell r="C251" t="str">
            <v>ПЕРМСКИЙ Ф-АЛ АОЗТ "ПЕРМЬ-FС"</v>
          </cell>
          <cell r="D251">
            <v>300</v>
          </cell>
          <cell r="E251">
            <v>300</v>
          </cell>
          <cell r="F251">
            <v>0</v>
          </cell>
          <cell r="G251">
            <v>0</v>
          </cell>
          <cell r="H251">
            <v>300</v>
          </cell>
        </row>
        <row r="252">
          <cell r="A252" t="str">
            <v>72024</v>
          </cell>
          <cell r="B252" t="str">
            <v>00186341</v>
          </cell>
          <cell r="C252" t="str">
            <v>АКЦИОНЕРНОЕ ОБЩЕСТВО "ЧУСОВСКОЙ МЕТАЛЛУРГИЧЕСКИЙ ЗАВОД"</v>
          </cell>
          <cell r="D252">
            <v>67</v>
          </cell>
          <cell r="E252">
            <v>188</v>
          </cell>
          <cell r="F252">
            <v>67</v>
          </cell>
          <cell r="G252">
            <v>188</v>
          </cell>
          <cell r="H252">
            <v>0</v>
          </cell>
          <cell r="I252">
            <v>0</v>
          </cell>
          <cell r="J252">
            <v>0</v>
          </cell>
          <cell r="K252">
            <v>0</v>
          </cell>
          <cell r="L252">
            <v>67</v>
          </cell>
          <cell r="M252">
            <v>0</v>
          </cell>
          <cell r="N252">
            <v>188</v>
          </cell>
        </row>
        <row r="253">
          <cell r="A253" t="str">
            <v>72024</v>
          </cell>
          <cell r="B253" t="str">
            <v>39462656</v>
          </cell>
          <cell r="C253" t="str">
            <v>ЗАО "ТРАНСМЕТ"</v>
          </cell>
          <cell r="D253">
            <v>126</v>
          </cell>
          <cell r="E253">
            <v>121</v>
          </cell>
          <cell r="F253">
            <v>238</v>
          </cell>
          <cell r="G253">
            <v>126</v>
          </cell>
          <cell r="H253">
            <v>126</v>
          </cell>
          <cell r="I253">
            <v>238</v>
          </cell>
          <cell r="J253">
            <v>121</v>
          </cell>
          <cell r="K253">
            <v>0</v>
          </cell>
          <cell r="L253">
            <v>0</v>
          </cell>
          <cell r="M253">
            <v>0</v>
          </cell>
          <cell r="N253">
            <v>0</v>
          </cell>
          <cell r="O253">
            <v>238</v>
          </cell>
        </row>
        <row r="254">
          <cell r="A254" t="str">
            <v>72024</v>
          </cell>
          <cell r="B254" t="str">
            <v>18165256</v>
          </cell>
          <cell r="C254" t="str">
            <v>ТОО СП "ГРАНЭЛ"</v>
          </cell>
          <cell r="D254">
            <v>202</v>
          </cell>
        </row>
        <row r="255">
          <cell r="A255" t="str">
            <v>72024</v>
          </cell>
          <cell r="B255" t="str">
            <v>08844200</v>
          </cell>
          <cell r="C255" t="str">
            <v>ЗАО "МЕТАЛЛУРГИЧЕСКИЙ ЗАВОД"ПЕТРОСТАЛЬ"</v>
          </cell>
          <cell r="D255">
            <v>100</v>
          </cell>
          <cell r="E255">
            <v>100</v>
          </cell>
          <cell r="F255">
            <v>101</v>
          </cell>
          <cell r="G255">
            <v>101</v>
          </cell>
        </row>
        <row r="256">
          <cell r="A256" t="str">
            <v>72024</v>
          </cell>
          <cell r="B256" t="str">
            <v>08612116</v>
          </cell>
          <cell r="C256" t="str">
            <v>КОМБ "БЕРЕЗКА"</v>
          </cell>
          <cell r="D256">
            <v>197</v>
          </cell>
          <cell r="E256">
            <v>197</v>
          </cell>
          <cell r="F256">
            <v>0</v>
          </cell>
          <cell r="G256">
            <v>0</v>
          </cell>
          <cell r="H256">
            <v>0</v>
          </cell>
          <cell r="I256">
            <v>0</v>
          </cell>
          <cell r="J256">
            <v>0</v>
          </cell>
          <cell r="K256">
            <v>0</v>
          </cell>
          <cell r="L256">
            <v>0</v>
          </cell>
          <cell r="M256">
            <v>197</v>
          </cell>
        </row>
        <row r="257">
          <cell r="A257" t="str">
            <v>72024</v>
          </cell>
          <cell r="B257" t="str">
            <v>05757759</v>
          </cell>
          <cell r="C257" t="str">
            <v>ЗАВОД "КРАСНЫЙ ОКТЯБРЬ"</v>
          </cell>
          <cell r="D257">
            <v>64</v>
          </cell>
          <cell r="E257">
            <v>59</v>
          </cell>
          <cell r="F257">
            <v>59</v>
          </cell>
          <cell r="G257">
            <v>40</v>
          </cell>
          <cell r="H257">
            <v>19</v>
          </cell>
          <cell r="I257">
            <v>19</v>
          </cell>
          <cell r="J257">
            <v>40</v>
          </cell>
        </row>
        <row r="258">
          <cell r="A258" t="str">
            <v>72024</v>
          </cell>
          <cell r="B258" t="str">
            <v>05757665</v>
          </cell>
          <cell r="C258" t="str">
            <v>АО "НОВОЛИПЕЦКИЙ МЕТКОМБИНАТ"</v>
          </cell>
          <cell r="D258">
            <v>131</v>
          </cell>
          <cell r="E258">
            <v>131</v>
          </cell>
          <cell r="F258">
            <v>0</v>
          </cell>
          <cell r="G258">
            <v>0</v>
          </cell>
          <cell r="H258">
            <v>0</v>
          </cell>
          <cell r="I258">
            <v>0</v>
          </cell>
          <cell r="J258">
            <v>0</v>
          </cell>
          <cell r="K258">
            <v>0</v>
          </cell>
          <cell r="L258">
            <v>131</v>
          </cell>
        </row>
        <row r="259">
          <cell r="A259" t="str">
            <v>72024</v>
          </cell>
          <cell r="B259" t="str">
            <v>13193288</v>
          </cell>
          <cell r="C259" t="str">
            <v>АО"ИНТЕРКОН"</v>
          </cell>
          <cell r="D259">
            <v>64</v>
          </cell>
          <cell r="E259">
            <v>65</v>
          </cell>
          <cell r="F259">
            <v>64</v>
          </cell>
          <cell r="G259">
            <v>65</v>
          </cell>
          <cell r="H259">
            <v>0</v>
          </cell>
          <cell r="I259">
            <v>0</v>
          </cell>
          <cell r="J259">
            <v>0</v>
          </cell>
          <cell r="K259">
            <v>0</v>
          </cell>
          <cell r="L259">
            <v>64</v>
          </cell>
          <cell r="M259">
            <v>65</v>
          </cell>
        </row>
        <row r="260">
          <cell r="A260" t="str">
            <v>72024</v>
          </cell>
          <cell r="B260" t="str">
            <v>31859710</v>
          </cell>
          <cell r="C260" t="str">
            <v>ТОО "АСМЕТ"</v>
          </cell>
          <cell r="D260">
            <v>64</v>
          </cell>
          <cell r="E260">
            <v>64</v>
          </cell>
          <cell r="F260">
            <v>64</v>
          </cell>
          <cell r="G260">
            <v>64</v>
          </cell>
        </row>
        <row r="261">
          <cell r="A261" t="str">
            <v>72024</v>
          </cell>
          <cell r="B261" t="str">
            <v>11576631</v>
          </cell>
          <cell r="C261" t="str">
            <v>АОЗТ "А-ТЕХНОИНВЕСТ"</v>
          </cell>
          <cell r="D261">
            <v>120</v>
          </cell>
          <cell r="E261">
            <v>120</v>
          </cell>
          <cell r="F261">
            <v>120</v>
          </cell>
        </row>
        <row r="262">
          <cell r="A262" t="str">
            <v>72024</v>
          </cell>
          <cell r="B262" t="str">
            <v>00233201</v>
          </cell>
          <cell r="C262" t="str">
            <v>АООТ "МОТОРДЕТАЛЬ"</v>
          </cell>
          <cell r="D262">
            <v>69</v>
          </cell>
          <cell r="E262">
            <v>69</v>
          </cell>
          <cell r="F262">
            <v>0</v>
          </cell>
          <cell r="G262">
            <v>0</v>
          </cell>
          <cell r="H262">
            <v>69</v>
          </cell>
        </row>
        <row r="263">
          <cell r="A263" t="str">
            <v>72024</v>
          </cell>
          <cell r="B263" t="str">
            <v>41605888</v>
          </cell>
          <cell r="C263" t="str">
            <v>ООО "ЗЕВС"</v>
          </cell>
          <cell r="D263">
            <v>69</v>
          </cell>
          <cell r="E263">
            <v>138</v>
          </cell>
          <cell r="F263">
            <v>69</v>
          </cell>
          <cell r="G263">
            <v>138</v>
          </cell>
          <cell r="H263">
            <v>0</v>
          </cell>
          <cell r="I263">
            <v>0</v>
          </cell>
          <cell r="J263">
            <v>0</v>
          </cell>
          <cell r="K263">
            <v>0</v>
          </cell>
          <cell r="L263">
            <v>0</v>
          </cell>
          <cell r="M263">
            <v>0</v>
          </cell>
          <cell r="N263">
            <v>69</v>
          </cell>
          <cell r="O263">
            <v>138</v>
          </cell>
        </row>
        <row r="264">
          <cell r="A264" t="str">
            <v>72024</v>
          </cell>
          <cell r="B264" t="str">
            <v>20689742</v>
          </cell>
          <cell r="C264" t="str">
            <v>"ПАРУС" МАЛОЕ ПРЕДПРИЯТИЕ</v>
          </cell>
          <cell r="D264">
            <v>65</v>
          </cell>
          <cell r="E264">
            <v>65</v>
          </cell>
          <cell r="F264">
            <v>0</v>
          </cell>
          <cell r="G264">
            <v>0</v>
          </cell>
          <cell r="H264">
            <v>0</v>
          </cell>
          <cell r="I264">
            <v>65</v>
          </cell>
        </row>
        <row r="265">
          <cell r="A265" t="str">
            <v>72024</v>
          </cell>
          <cell r="B265" t="str">
            <v>05015331</v>
          </cell>
          <cell r="C265" t="str">
            <v>АООТ "ПОДОЛЬСКИЙ МАШИНОСТРОИТЕЛЬНЫЙ ЗАВОД"</v>
          </cell>
          <cell r="D265">
            <v>64</v>
          </cell>
          <cell r="E265">
            <v>64</v>
          </cell>
          <cell r="F265">
            <v>0</v>
          </cell>
          <cell r="G265">
            <v>64</v>
          </cell>
        </row>
        <row r="266">
          <cell r="A266" t="str">
            <v>72024</v>
          </cell>
          <cell r="B266" t="str">
            <v>08558397</v>
          </cell>
          <cell r="C266" t="str">
            <v>ГОСПРЕДПРИЯТИЕ УЧРЕЖДЕНИЯ УЩ-349/13</v>
          </cell>
          <cell r="D266">
            <v>40</v>
          </cell>
          <cell r="E266">
            <v>40</v>
          </cell>
          <cell r="F266">
            <v>0</v>
          </cell>
          <cell r="G266">
            <v>0</v>
          </cell>
          <cell r="H266">
            <v>0</v>
          </cell>
          <cell r="I266">
            <v>0</v>
          </cell>
          <cell r="J266">
            <v>0</v>
          </cell>
          <cell r="K266">
            <v>0</v>
          </cell>
          <cell r="L266">
            <v>0</v>
          </cell>
          <cell r="M266">
            <v>0</v>
          </cell>
          <cell r="N266">
            <v>40</v>
          </cell>
        </row>
        <row r="267">
          <cell r="A267" t="str">
            <v>72024</v>
          </cell>
          <cell r="B267" t="str">
            <v>05785968</v>
          </cell>
          <cell r="C267" t="str">
            <v>РОСТОВСКОЕ ПРОИЗВОДСТВЕННОЕ ОБЪЕДИНЕНИЕ "АКСАЙ"</v>
          </cell>
          <cell r="D267">
            <v>4</v>
          </cell>
          <cell r="E267">
            <v>4</v>
          </cell>
          <cell r="F267">
            <v>4</v>
          </cell>
          <cell r="G267">
            <v>4</v>
          </cell>
          <cell r="H267">
            <v>0</v>
          </cell>
          <cell r="I267">
            <v>4</v>
          </cell>
        </row>
        <row r="268">
          <cell r="A268" t="str">
            <v>72024</v>
          </cell>
          <cell r="B268" t="str">
            <v>10061712</v>
          </cell>
          <cell r="C268" t="str">
            <v>АООТ "КОММЕРЧЕСКИЙ ЦЕНТР"</v>
          </cell>
          <cell r="D268">
            <v>8</v>
          </cell>
          <cell r="E268">
            <v>8</v>
          </cell>
          <cell r="F268">
            <v>0</v>
          </cell>
          <cell r="G268">
            <v>0</v>
          </cell>
          <cell r="H268">
            <v>0</v>
          </cell>
          <cell r="I268">
            <v>0</v>
          </cell>
          <cell r="J268">
            <v>0</v>
          </cell>
          <cell r="K268">
            <v>0</v>
          </cell>
          <cell r="L268">
            <v>8</v>
          </cell>
        </row>
        <row r="269">
          <cell r="A269" t="str">
            <v>72024</v>
          </cell>
          <cell r="B269" t="str">
            <v>05785543</v>
          </cell>
          <cell r="C269" t="str">
            <v>АРЕНДНОЕ ПРЕДПРИЯТИЕ "ПЕТРОЗАВОДСКБУММАШ" Г ПЕТРОЗАВОДСК</v>
          </cell>
          <cell r="D269">
            <v>5</v>
          </cell>
          <cell r="E269">
            <v>5</v>
          </cell>
          <cell r="F269">
            <v>0</v>
          </cell>
          <cell r="G269">
            <v>0</v>
          </cell>
          <cell r="H269">
            <v>0</v>
          </cell>
          <cell r="I269">
            <v>0</v>
          </cell>
          <cell r="J269">
            <v>5</v>
          </cell>
        </row>
        <row r="270">
          <cell r="A270" t="str">
            <v>72024</v>
          </cell>
          <cell r="B270" t="str">
            <v>18010097</v>
          </cell>
          <cell r="C270" t="str">
            <v>ИНЖЕНЕРНЫЙ ЦЕНТР"СПЛАВ"</v>
          </cell>
          <cell r="D270">
            <v>2</v>
          </cell>
          <cell r="E270">
            <v>2</v>
          </cell>
          <cell r="F270">
            <v>0</v>
          </cell>
          <cell r="G270">
            <v>0</v>
          </cell>
          <cell r="H270">
            <v>0</v>
          </cell>
          <cell r="I270">
            <v>0</v>
          </cell>
          <cell r="J270">
            <v>0</v>
          </cell>
          <cell r="K270">
            <v>2</v>
          </cell>
        </row>
        <row r="271">
          <cell r="A271" t="str">
            <v>72024</v>
          </cell>
          <cell r="B271" t="str">
            <v>11235427</v>
          </cell>
          <cell r="C271" t="str">
            <v>ТОО "ТУМЕЛОМ"</v>
          </cell>
          <cell r="D271">
            <v>1</v>
          </cell>
          <cell r="E271">
            <v>4</v>
          </cell>
          <cell r="F271">
            <v>1</v>
          </cell>
          <cell r="G271">
            <v>4</v>
          </cell>
          <cell r="H271">
            <v>0</v>
          </cell>
          <cell r="I271">
            <v>0</v>
          </cell>
          <cell r="J271">
            <v>0</v>
          </cell>
          <cell r="K271">
            <v>0</v>
          </cell>
          <cell r="L271">
            <v>0</v>
          </cell>
          <cell r="M271">
            <v>0</v>
          </cell>
          <cell r="N271">
            <v>1</v>
          </cell>
          <cell r="O271">
            <v>4</v>
          </cell>
        </row>
        <row r="272">
          <cell r="A272" t="str">
            <v>72024</v>
          </cell>
          <cell r="B272" t="str">
            <v>31548223</v>
          </cell>
          <cell r="C272" t="str">
            <v>АОЗТ "КАМАСТАЛЬ"</v>
          </cell>
          <cell r="D272">
            <v>53</v>
          </cell>
          <cell r="E272">
            <v>53</v>
          </cell>
          <cell r="F272">
            <v>0</v>
          </cell>
          <cell r="G272">
            <v>0</v>
          </cell>
          <cell r="H272">
            <v>0</v>
          </cell>
          <cell r="I272">
            <v>0</v>
          </cell>
          <cell r="J272">
            <v>0</v>
          </cell>
          <cell r="K272">
            <v>0</v>
          </cell>
          <cell r="L272">
            <v>0</v>
          </cell>
          <cell r="M272">
            <v>0</v>
          </cell>
          <cell r="N272">
            <v>0</v>
          </cell>
          <cell r="O272">
            <v>53</v>
          </cell>
        </row>
        <row r="273">
          <cell r="A273" t="str">
            <v>72024 Всего</v>
          </cell>
          <cell r="B273">
            <v>1297</v>
          </cell>
          <cell r="C273">
            <v>1377</v>
          </cell>
          <cell r="D273">
            <v>1297</v>
          </cell>
          <cell r="E273">
            <v>1377</v>
          </cell>
          <cell r="F273">
            <v>0</v>
          </cell>
          <cell r="G273">
            <v>0</v>
          </cell>
          <cell r="H273">
            <v>0</v>
          </cell>
          <cell r="I273">
            <v>0</v>
          </cell>
          <cell r="J273">
            <v>0</v>
          </cell>
          <cell r="K273">
            <v>0</v>
          </cell>
          <cell r="L273">
            <v>0</v>
          </cell>
          <cell r="M273">
            <v>1297</v>
          </cell>
          <cell r="N273">
            <v>1377</v>
          </cell>
        </row>
        <row r="274">
          <cell r="A274" t="str">
            <v>72025</v>
          </cell>
          <cell r="B274" t="str">
            <v>00186507</v>
          </cell>
          <cell r="C274" t="str">
            <v>ЧЕЛЯБИНСКИЙ ЭЛЕКТРОМЕТАЛЛУРГИЧЕСКИЙ КОМБИНАТ</v>
          </cell>
          <cell r="D274">
            <v>883</v>
          </cell>
          <cell r="E274">
            <v>883</v>
          </cell>
          <cell r="F274">
            <v>0</v>
          </cell>
          <cell r="G274">
            <v>0</v>
          </cell>
          <cell r="H274">
            <v>0</v>
          </cell>
          <cell r="I274">
            <v>0</v>
          </cell>
          <cell r="J274">
            <v>0</v>
          </cell>
          <cell r="K274">
            <v>883</v>
          </cell>
        </row>
        <row r="275">
          <cell r="A275" t="str">
            <v>72025</v>
          </cell>
          <cell r="B275" t="str">
            <v>00233218</v>
          </cell>
          <cell r="C275" t="str">
            <v>АО "ТУТАЕВСКИЙ МОТОРНЫЙ ЗАВОД"</v>
          </cell>
          <cell r="D275">
            <v>142</v>
          </cell>
          <cell r="E275">
            <v>142</v>
          </cell>
          <cell r="F275">
            <v>0</v>
          </cell>
          <cell r="G275">
            <v>0</v>
          </cell>
          <cell r="H275">
            <v>142</v>
          </cell>
        </row>
        <row r="276">
          <cell r="A276" t="str">
            <v>72025 Всего</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72026</v>
          </cell>
          <cell r="B277" t="str">
            <v>00194547</v>
          </cell>
          <cell r="C277" t="str">
            <v>АООТ "ЮЖНО-УРАЛЬСКИЙ НИКЕЛЕВЫЙ КОМБИНАТ"</v>
          </cell>
          <cell r="D277">
            <v>312</v>
          </cell>
          <cell r="E277">
            <v>312</v>
          </cell>
          <cell r="F277">
            <v>0</v>
          </cell>
          <cell r="G277">
            <v>0</v>
          </cell>
          <cell r="H277">
            <v>312</v>
          </cell>
        </row>
        <row r="278">
          <cell r="A278" t="str">
            <v>72026</v>
          </cell>
          <cell r="B278" t="str">
            <v>31960656</v>
          </cell>
          <cell r="C278" t="str">
            <v>ТОО СП "ИНТЕРЦВЕТМЕТ"</v>
          </cell>
          <cell r="D278">
            <v>138</v>
          </cell>
          <cell r="E278">
            <v>138</v>
          </cell>
          <cell r="F278">
            <v>0</v>
          </cell>
          <cell r="G278">
            <v>0</v>
          </cell>
          <cell r="H278">
            <v>0</v>
          </cell>
          <cell r="I278">
            <v>138</v>
          </cell>
        </row>
        <row r="279">
          <cell r="A279" t="str">
            <v>72026</v>
          </cell>
          <cell r="B279" t="str">
            <v>17699263</v>
          </cell>
          <cell r="C279" t="str">
            <v>ТОО "НАУЧНО-КОММЕРЧЕСКАЯ ФИРМА БАНЧ МАРКЕТИНГ"</v>
          </cell>
          <cell r="D279">
            <v>0</v>
          </cell>
          <cell r="E279">
            <v>0</v>
          </cell>
          <cell r="F279">
            <v>0</v>
          </cell>
          <cell r="G279">
            <v>0</v>
          </cell>
          <cell r="H279">
            <v>0</v>
          </cell>
          <cell r="I279">
            <v>0</v>
          </cell>
          <cell r="J279">
            <v>0</v>
          </cell>
        </row>
        <row r="280">
          <cell r="A280" t="str">
            <v>72026</v>
          </cell>
          <cell r="B280" t="str">
            <v>27563872</v>
          </cell>
          <cell r="C280" t="str">
            <v>ТОО ТАВРИДА ЭЛЕКТРИК</v>
          </cell>
          <cell r="D280">
            <v>0</v>
          </cell>
          <cell r="E280">
            <v>0</v>
          </cell>
          <cell r="F280">
            <v>0</v>
          </cell>
        </row>
        <row r="281">
          <cell r="A281" t="str">
            <v>72026 Всего</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72027</v>
          </cell>
          <cell r="B282" t="str">
            <v>05799321</v>
          </cell>
          <cell r="C282" t="str">
            <v>АО "БЕЛЭНЕРГОМАШ"</v>
          </cell>
          <cell r="D282">
            <v>112</v>
          </cell>
          <cell r="E282">
            <v>113</v>
          </cell>
          <cell r="F282">
            <v>112</v>
          </cell>
          <cell r="G282">
            <v>113</v>
          </cell>
          <cell r="H282">
            <v>0</v>
          </cell>
          <cell r="I282">
            <v>0</v>
          </cell>
          <cell r="J282">
            <v>112</v>
          </cell>
          <cell r="K282">
            <v>0</v>
          </cell>
          <cell r="L282">
            <v>0</v>
          </cell>
          <cell r="M282">
            <v>113</v>
          </cell>
        </row>
        <row r="283">
          <cell r="A283" t="str">
            <v>72027</v>
          </cell>
          <cell r="B283" t="str">
            <v>29406007</v>
          </cell>
          <cell r="C283" t="str">
            <v>АОЗТ НАУЧНО-ПРОИЗВОДСТВЕННОЕ ПРЕДПРИЯТИЕ"ПОЛИМЕТАЛЛ"</v>
          </cell>
          <cell r="D283">
            <v>75</v>
          </cell>
          <cell r="E283">
            <v>12</v>
          </cell>
          <cell r="F283">
            <v>8</v>
          </cell>
          <cell r="G283">
            <v>8</v>
          </cell>
          <cell r="H283">
            <v>18</v>
          </cell>
          <cell r="I283">
            <v>28</v>
          </cell>
          <cell r="J283">
            <v>18</v>
          </cell>
          <cell r="K283">
            <v>28</v>
          </cell>
          <cell r="L283">
            <v>0</v>
          </cell>
          <cell r="M283">
            <v>18</v>
          </cell>
        </row>
        <row r="284">
          <cell r="A284" t="str">
            <v>72027</v>
          </cell>
          <cell r="B284" t="str">
            <v>44291211</v>
          </cell>
          <cell r="C284" t="str">
            <v>ООО "НЕВОД"</v>
          </cell>
          <cell r="D284">
            <v>59</v>
          </cell>
          <cell r="E284">
            <v>59</v>
          </cell>
          <cell r="F284">
            <v>0</v>
          </cell>
          <cell r="G284">
            <v>0</v>
          </cell>
          <cell r="H284">
            <v>0</v>
          </cell>
          <cell r="I284">
            <v>0</v>
          </cell>
          <cell r="J284">
            <v>0</v>
          </cell>
          <cell r="K284">
            <v>0</v>
          </cell>
          <cell r="L284">
            <v>0</v>
          </cell>
          <cell r="M284">
            <v>59</v>
          </cell>
        </row>
        <row r="285">
          <cell r="A285" t="str">
            <v>72027</v>
          </cell>
          <cell r="B285" t="str">
            <v>00194688</v>
          </cell>
          <cell r="C285" t="str">
            <v>ТЫРНЫАУЗСКИЙ ВМК</v>
          </cell>
          <cell r="D285">
            <v>48</v>
          </cell>
          <cell r="E285">
            <v>48</v>
          </cell>
          <cell r="F285">
            <v>0</v>
          </cell>
          <cell r="G285">
            <v>0</v>
          </cell>
          <cell r="H285">
            <v>0</v>
          </cell>
          <cell r="I285">
            <v>0</v>
          </cell>
          <cell r="J285">
            <v>0</v>
          </cell>
          <cell r="K285">
            <v>0</v>
          </cell>
          <cell r="L285">
            <v>0</v>
          </cell>
          <cell r="M285">
            <v>48</v>
          </cell>
        </row>
        <row r="286">
          <cell r="A286" t="str">
            <v>72027</v>
          </cell>
          <cell r="B286" t="str">
            <v>00187895</v>
          </cell>
          <cell r="C286" t="str">
            <v>АКЦИОНЕРНОЕ ОБЩЕСТВО ОТКРЫТОГО ТИПА ОСКОЛЬСКИЙ ЭЛЕКТОРМЕТАЛЛУРГИЧЕСКИЙ КОМБИНАТ</v>
          </cell>
          <cell r="D286">
            <v>38</v>
          </cell>
          <cell r="E286">
            <v>38</v>
          </cell>
          <cell r="F286">
            <v>0</v>
          </cell>
          <cell r="G286">
            <v>0</v>
          </cell>
          <cell r="H286">
            <v>38</v>
          </cell>
        </row>
        <row r="287">
          <cell r="A287" t="str">
            <v>72027</v>
          </cell>
          <cell r="B287" t="str">
            <v>17407697</v>
          </cell>
          <cell r="C287" t="str">
            <v>АООТ "ИЖСТАЛЬ"</v>
          </cell>
          <cell r="D287">
            <v>36</v>
          </cell>
        </row>
        <row r="288">
          <cell r="A288" t="str">
            <v>72027</v>
          </cell>
          <cell r="B288" t="str">
            <v>07513330</v>
          </cell>
          <cell r="C288" t="str">
            <v>ПРОИЗВОДСТВЕННОЕ ОБЪЕДИНЕНИЕ "ЗАВОД "БОЛЬШЕВИК"</v>
          </cell>
          <cell r="D288">
            <v>20</v>
          </cell>
        </row>
        <row r="289">
          <cell r="A289" t="str">
            <v>72027</v>
          </cell>
          <cell r="B289" t="str">
            <v>27493628</v>
          </cell>
          <cell r="C289" t="str">
            <v>ТОО "Е.С.Н."</v>
          </cell>
          <cell r="D289">
            <v>19</v>
          </cell>
          <cell r="E289">
            <v>19</v>
          </cell>
          <cell r="F289">
            <v>0</v>
          </cell>
          <cell r="G289">
            <v>0</v>
          </cell>
          <cell r="H289">
            <v>19</v>
          </cell>
        </row>
        <row r="290">
          <cell r="A290" t="str">
            <v>72027</v>
          </cell>
          <cell r="B290" t="str">
            <v>31548223</v>
          </cell>
          <cell r="C290" t="str">
            <v>АОЗТ "КАМАСТАЛЬ"</v>
          </cell>
          <cell r="D290">
            <v>17</v>
          </cell>
          <cell r="E290">
            <v>17</v>
          </cell>
          <cell r="F290">
            <v>0</v>
          </cell>
          <cell r="G290">
            <v>0</v>
          </cell>
          <cell r="H290">
            <v>0</v>
          </cell>
          <cell r="I290">
            <v>0</v>
          </cell>
          <cell r="J290">
            <v>0</v>
          </cell>
          <cell r="K290">
            <v>17</v>
          </cell>
        </row>
        <row r="291">
          <cell r="A291" t="str">
            <v>72027</v>
          </cell>
          <cell r="B291" t="str">
            <v>27478511</v>
          </cell>
          <cell r="C291" t="str">
            <v>ТОО "СИГМА М"</v>
          </cell>
          <cell r="D291">
            <v>16</v>
          </cell>
          <cell r="E291">
            <v>16</v>
          </cell>
          <cell r="F291">
            <v>0</v>
          </cell>
          <cell r="G291">
            <v>0</v>
          </cell>
          <cell r="H291">
            <v>0</v>
          </cell>
          <cell r="I291">
            <v>16</v>
          </cell>
        </row>
        <row r="292">
          <cell r="A292" t="str">
            <v>72027</v>
          </cell>
          <cell r="B292" t="str">
            <v>12950623</v>
          </cell>
          <cell r="C292" t="str">
            <v>НТЦ "ФОРВАРД"</v>
          </cell>
          <cell r="D292">
            <v>14</v>
          </cell>
          <cell r="E292">
            <v>14</v>
          </cell>
          <cell r="F292">
            <v>0</v>
          </cell>
          <cell r="G292">
            <v>0</v>
          </cell>
          <cell r="H292">
            <v>0</v>
          </cell>
          <cell r="I292">
            <v>0</v>
          </cell>
          <cell r="J292">
            <v>0</v>
          </cell>
          <cell r="K292">
            <v>0</v>
          </cell>
          <cell r="L292">
            <v>0</v>
          </cell>
          <cell r="M292">
            <v>14</v>
          </cell>
        </row>
        <row r="293">
          <cell r="A293" t="str">
            <v>72027</v>
          </cell>
          <cell r="B293" t="str">
            <v>17338654</v>
          </cell>
          <cell r="C293" t="str">
            <v>АО СП "ГЕОСОФТ-ИСТЛИНК" ("ГЕОЛИНК")</v>
          </cell>
          <cell r="D293">
            <v>2</v>
          </cell>
          <cell r="E293">
            <v>2</v>
          </cell>
          <cell r="F293">
            <v>0</v>
          </cell>
          <cell r="G293">
            <v>2</v>
          </cell>
        </row>
        <row r="294">
          <cell r="A294" t="str">
            <v>72027</v>
          </cell>
          <cell r="B294" t="str">
            <v>05757788</v>
          </cell>
          <cell r="C294" t="str">
            <v>АООТ ГМЗ</v>
          </cell>
          <cell r="D294">
            <v>0</v>
          </cell>
          <cell r="E294">
            <v>0</v>
          </cell>
          <cell r="F294">
            <v>0</v>
          </cell>
          <cell r="G294">
            <v>0</v>
          </cell>
          <cell r="H294">
            <v>0</v>
          </cell>
          <cell r="I294">
            <v>0</v>
          </cell>
          <cell r="J294">
            <v>0</v>
          </cell>
          <cell r="K294">
            <v>0</v>
          </cell>
        </row>
        <row r="295">
          <cell r="A295" t="str">
            <v>72027 Всего</v>
          </cell>
          <cell r="B295">
            <v>252</v>
          </cell>
          <cell r="C295">
            <v>0</v>
          </cell>
          <cell r="D295">
            <v>252</v>
          </cell>
          <cell r="E295">
            <v>0</v>
          </cell>
          <cell r="F295">
            <v>0</v>
          </cell>
          <cell r="G295">
            <v>0</v>
          </cell>
          <cell r="H295">
            <v>0</v>
          </cell>
          <cell r="I295">
            <v>0</v>
          </cell>
          <cell r="J295">
            <v>0</v>
          </cell>
          <cell r="K295">
            <v>0</v>
          </cell>
          <cell r="L295">
            <v>0</v>
          </cell>
          <cell r="M295">
            <v>252</v>
          </cell>
          <cell r="N295">
            <v>0</v>
          </cell>
        </row>
        <row r="296">
          <cell r="A296" t="str">
            <v>72028</v>
          </cell>
          <cell r="B296" t="str">
            <v>17338654</v>
          </cell>
          <cell r="C296" t="str">
            <v>АО СП "ГЕОСОФТ-ИСТЛИНК" ("ГЕОЛИНК")</v>
          </cell>
          <cell r="D296">
            <v>73</v>
          </cell>
          <cell r="E296">
            <v>73</v>
          </cell>
          <cell r="F296">
            <v>13</v>
          </cell>
        </row>
        <row r="297">
          <cell r="A297" t="str">
            <v>72028</v>
          </cell>
          <cell r="B297" t="str">
            <v>29406007</v>
          </cell>
          <cell r="C297" t="str">
            <v>АОЗТ НАУЧНО-ПРОИЗВОДСТВЕННОЕ ПРЕДПРИЯТИЕ"ПОЛИМЕТАЛЛ"</v>
          </cell>
          <cell r="D297">
            <v>12</v>
          </cell>
          <cell r="E297">
            <v>12</v>
          </cell>
          <cell r="F297">
            <v>0</v>
          </cell>
          <cell r="G297">
            <v>0</v>
          </cell>
          <cell r="H297">
            <v>12</v>
          </cell>
        </row>
        <row r="298">
          <cell r="A298" t="str">
            <v>72028 Всего</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720292</v>
          </cell>
          <cell r="B299" t="str">
            <v>00187895</v>
          </cell>
          <cell r="C299" t="str">
            <v>АКЦИОНЕРНОЕ ОБЩЕСТВО ОТКРЫТОГО ТИПА ОСКОЛЬСКИЙ ЭЛЕКТОРМЕТАЛЛУРГИЧЕСКИЙ КОМБИНАТ</v>
          </cell>
          <cell r="D299">
            <v>50</v>
          </cell>
          <cell r="E299">
            <v>50</v>
          </cell>
          <cell r="F299">
            <v>0</v>
          </cell>
          <cell r="G299">
            <v>0</v>
          </cell>
          <cell r="H299">
            <v>0</v>
          </cell>
          <cell r="I299">
            <v>0</v>
          </cell>
          <cell r="J299">
            <v>50</v>
          </cell>
        </row>
        <row r="300">
          <cell r="A300" t="str">
            <v>720292</v>
          </cell>
          <cell r="B300" t="str">
            <v>27478511</v>
          </cell>
          <cell r="C300" t="str">
            <v>ТОО "СИГМА М"</v>
          </cell>
          <cell r="D300">
            <v>20</v>
          </cell>
          <cell r="E300">
            <v>23</v>
          </cell>
          <cell r="F300">
            <v>20</v>
          </cell>
          <cell r="G300">
            <v>23</v>
          </cell>
          <cell r="H300">
            <v>20</v>
          </cell>
          <cell r="I300">
            <v>23</v>
          </cell>
        </row>
        <row r="301">
          <cell r="A301" t="str">
            <v>720292</v>
          </cell>
          <cell r="B301" t="str">
            <v>29406007</v>
          </cell>
          <cell r="C301" t="str">
            <v>АОЗТ НАУЧНО-ПРОИЗВОДСТВЕННОЕ ПРЕДПРИЯТИЕ"ПОЛИМЕТАЛЛ"</v>
          </cell>
          <cell r="D301">
            <v>19</v>
          </cell>
          <cell r="E301">
            <v>19</v>
          </cell>
          <cell r="F301">
            <v>0</v>
          </cell>
          <cell r="G301">
            <v>0</v>
          </cell>
          <cell r="H301">
            <v>19</v>
          </cell>
        </row>
        <row r="302">
          <cell r="A302" t="str">
            <v>720292</v>
          </cell>
          <cell r="B302" t="str">
            <v>00186217</v>
          </cell>
          <cell r="C302" t="str">
            <v>АООТ "СЕВЕРСТАЛЬ" Г.ЧЕРЕПОВЕЦ</v>
          </cell>
          <cell r="D302">
            <v>50</v>
          </cell>
          <cell r="E302">
            <v>50</v>
          </cell>
          <cell r="F302">
            <v>0</v>
          </cell>
          <cell r="G302">
            <v>0</v>
          </cell>
          <cell r="H302">
            <v>0</v>
          </cell>
          <cell r="I302">
            <v>0</v>
          </cell>
          <cell r="J302">
            <v>0</v>
          </cell>
          <cell r="K302">
            <v>0</v>
          </cell>
          <cell r="L302">
            <v>0</v>
          </cell>
          <cell r="M302">
            <v>0</v>
          </cell>
          <cell r="N302">
            <v>0</v>
          </cell>
          <cell r="O302">
            <v>50</v>
          </cell>
        </row>
        <row r="303">
          <cell r="A303" t="str">
            <v>720292 Всего</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720293</v>
          </cell>
          <cell r="B304" t="str">
            <v>40325120</v>
          </cell>
          <cell r="C304" t="str">
            <v>ООО "ТЭК-РЕСУРС"</v>
          </cell>
          <cell r="D304">
            <v>2</v>
          </cell>
          <cell r="E304">
            <v>2</v>
          </cell>
          <cell r="F304">
            <v>0</v>
          </cell>
          <cell r="G304">
            <v>0</v>
          </cell>
          <cell r="H304">
            <v>0</v>
          </cell>
          <cell r="I304">
            <v>0</v>
          </cell>
          <cell r="J304">
            <v>0</v>
          </cell>
          <cell r="K304">
            <v>0</v>
          </cell>
          <cell r="L304">
            <v>0</v>
          </cell>
          <cell r="M304">
            <v>2</v>
          </cell>
        </row>
        <row r="305">
          <cell r="A305" t="str">
            <v>720293 Всего</v>
          </cell>
          <cell r="B305">
            <v>2</v>
          </cell>
          <cell r="C305">
            <v>0</v>
          </cell>
          <cell r="D305">
            <v>2</v>
          </cell>
          <cell r="E305">
            <v>0</v>
          </cell>
          <cell r="F305">
            <v>0</v>
          </cell>
          <cell r="G305">
            <v>0</v>
          </cell>
          <cell r="H305">
            <v>0</v>
          </cell>
          <cell r="I305">
            <v>0</v>
          </cell>
          <cell r="J305">
            <v>0</v>
          </cell>
          <cell r="K305">
            <v>0</v>
          </cell>
          <cell r="L305">
            <v>0</v>
          </cell>
          <cell r="M305">
            <v>2</v>
          </cell>
          <cell r="N305">
            <v>0</v>
          </cell>
        </row>
        <row r="306">
          <cell r="A306" t="str">
            <v>720299</v>
          </cell>
          <cell r="B306" t="str">
            <v>00186246</v>
          </cell>
          <cell r="C306" t="str">
            <v>АООТ "НОСТА"</v>
          </cell>
          <cell r="D306">
            <v>625</v>
          </cell>
          <cell r="E306">
            <v>625</v>
          </cell>
          <cell r="F306">
            <v>0</v>
          </cell>
          <cell r="G306">
            <v>0</v>
          </cell>
          <cell r="H306">
            <v>0</v>
          </cell>
          <cell r="I306">
            <v>0</v>
          </cell>
          <cell r="J306">
            <v>0</v>
          </cell>
          <cell r="K306">
            <v>625</v>
          </cell>
        </row>
        <row r="307">
          <cell r="A307" t="str">
            <v>720299</v>
          </cell>
          <cell r="B307" t="str">
            <v>00186252</v>
          </cell>
          <cell r="C307" t="str">
            <v>СУЛИНСКИЙ МЕТАЛЛУРГИЧЕСКИЙ ЗАВОД</v>
          </cell>
          <cell r="D307">
            <v>68</v>
          </cell>
          <cell r="E307">
            <v>68</v>
          </cell>
          <cell r="F307">
            <v>69</v>
          </cell>
          <cell r="G307">
            <v>201</v>
          </cell>
          <cell r="H307">
            <v>90</v>
          </cell>
          <cell r="I307">
            <v>205</v>
          </cell>
          <cell r="J307">
            <v>90</v>
          </cell>
          <cell r="K307">
            <v>0</v>
          </cell>
          <cell r="L307">
            <v>0</v>
          </cell>
          <cell r="M307">
            <v>0</v>
          </cell>
          <cell r="N307">
            <v>0</v>
          </cell>
          <cell r="O307">
            <v>90</v>
          </cell>
        </row>
        <row r="308">
          <cell r="A308" t="str">
            <v>720299</v>
          </cell>
          <cell r="B308" t="str">
            <v>42744016</v>
          </cell>
          <cell r="C308" t="str">
            <v>ООО "ОРГСИНТЕЗ" МЕЖОТРАСЛЕВОЕ ОПЫТНОЕ ПРЕДПР.</v>
          </cell>
          <cell r="D308">
            <v>481</v>
          </cell>
          <cell r="E308">
            <v>481</v>
          </cell>
          <cell r="F308">
            <v>0</v>
          </cell>
          <cell r="G308">
            <v>0</v>
          </cell>
          <cell r="H308">
            <v>0</v>
          </cell>
          <cell r="I308">
            <v>0</v>
          </cell>
          <cell r="J308">
            <v>0</v>
          </cell>
          <cell r="K308">
            <v>0</v>
          </cell>
          <cell r="L308">
            <v>0</v>
          </cell>
          <cell r="M308">
            <v>0</v>
          </cell>
          <cell r="N308">
            <v>481</v>
          </cell>
        </row>
        <row r="309">
          <cell r="A309" t="str">
            <v>720299</v>
          </cell>
          <cell r="B309" t="str">
            <v>00186269</v>
          </cell>
          <cell r="C309" t="str">
            <v>НИЖНЕТАГИЛЬСКИЙ МЕТАЛЛУРГИЧЕСКИЙ КОМБИНАТ ИМЕНИ В.И.ЛЕНИНА</v>
          </cell>
          <cell r="D309">
            <v>23</v>
          </cell>
          <cell r="E309">
            <v>44</v>
          </cell>
          <cell r="F309">
            <v>44</v>
          </cell>
          <cell r="G309">
            <v>104</v>
          </cell>
          <cell r="H309">
            <v>43</v>
          </cell>
          <cell r="I309">
            <v>44</v>
          </cell>
          <cell r="J309">
            <v>0</v>
          </cell>
          <cell r="K309">
            <v>0</v>
          </cell>
          <cell r="L309">
            <v>0</v>
          </cell>
          <cell r="M309">
            <v>0</v>
          </cell>
          <cell r="N309">
            <v>44</v>
          </cell>
        </row>
        <row r="310">
          <cell r="A310" t="str">
            <v>720299</v>
          </cell>
          <cell r="B310" t="str">
            <v>16540230</v>
          </cell>
          <cell r="C310" t="str">
            <v>АОЗТ "АСПРЕМ"</v>
          </cell>
          <cell r="D310">
            <v>70</v>
          </cell>
          <cell r="E310">
            <v>71</v>
          </cell>
          <cell r="F310">
            <v>70</v>
          </cell>
          <cell r="G310">
            <v>71</v>
          </cell>
          <cell r="H310">
            <v>71</v>
          </cell>
          <cell r="I310">
            <v>64</v>
          </cell>
        </row>
        <row r="311">
          <cell r="A311" t="str">
            <v>720299</v>
          </cell>
          <cell r="B311" t="str">
            <v>16778977</v>
          </cell>
          <cell r="C311" t="str">
            <v>ЗАО ТЕХНОМАРКЕТ</v>
          </cell>
          <cell r="D311">
            <v>203</v>
          </cell>
          <cell r="E311">
            <v>203</v>
          </cell>
          <cell r="F311">
            <v>0</v>
          </cell>
          <cell r="G311">
            <v>0</v>
          </cell>
          <cell r="H311">
            <v>0</v>
          </cell>
          <cell r="I311">
            <v>0</v>
          </cell>
          <cell r="J311">
            <v>0</v>
          </cell>
          <cell r="K311">
            <v>0</v>
          </cell>
          <cell r="L311">
            <v>0</v>
          </cell>
          <cell r="M311">
            <v>203</v>
          </cell>
        </row>
        <row r="312">
          <cell r="A312" t="str">
            <v>720299</v>
          </cell>
          <cell r="B312" t="str">
            <v>00233201</v>
          </cell>
          <cell r="C312" t="str">
            <v>АООТ "МОТОРДЕТАЛЬ"</v>
          </cell>
          <cell r="D312">
            <v>127</v>
          </cell>
          <cell r="E312">
            <v>127</v>
          </cell>
          <cell r="F312">
            <v>0</v>
          </cell>
          <cell r="G312">
            <v>0</v>
          </cell>
          <cell r="H312">
            <v>127</v>
          </cell>
        </row>
        <row r="313">
          <cell r="A313" t="str">
            <v>720299</v>
          </cell>
          <cell r="B313" t="str">
            <v>05757676</v>
          </cell>
          <cell r="C313" t="str">
            <v>АО ЗАПАДНО-СИБИРСКИЙ МЕТАЛЛУРГИЧЕСКИЙ КОМБИНАТ</v>
          </cell>
          <cell r="D313">
            <v>121</v>
          </cell>
          <cell r="E313">
            <v>121</v>
          </cell>
          <cell r="F313">
            <v>0</v>
          </cell>
          <cell r="G313">
            <v>0</v>
          </cell>
          <cell r="H313">
            <v>0</v>
          </cell>
          <cell r="I313">
            <v>0</v>
          </cell>
          <cell r="J313">
            <v>0</v>
          </cell>
          <cell r="K313">
            <v>0</v>
          </cell>
          <cell r="L313">
            <v>0</v>
          </cell>
          <cell r="M313">
            <v>121</v>
          </cell>
        </row>
        <row r="314">
          <cell r="A314" t="str">
            <v>720299</v>
          </cell>
          <cell r="B314" t="str">
            <v>10439719</v>
          </cell>
          <cell r="C314" t="str">
            <v>АО "САНТЕХЛИТ"</v>
          </cell>
          <cell r="D314">
            <v>74</v>
          </cell>
          <cell r="E314">
            <v>74</v>
          </cell>
          <cell r="F314">
            <v>0</v>
          </cell>
          <cell r="G314">
            <v>0</v>
          </cell>
          <cell r="H314">
            <v>0</v>
          </cell>
          <cell r="I314">
            <v>0</v>
          </cell>
          <cell r="J314">
            <v>0</v>
          </cell>
          <cell r="K314">
            <v>0</v>
          </cell>
          <cell r="L314">
            <v>0</v>
          </cell>
          <cell r="M314">
            <v>0</v>
          </cell>
          <cell r="N314">
            <v>74</v>
          </cell>
        </row>
        <row r="315">
          <cell r="A315" t="str">
            <v>720299</v>
          </cell>
          <cell r="B315" t="str">
            <v>05744521</v>
          </cell>
          <cell r="C315" t="str">
            <v>АО ТРАНСПНЕВМАТИКА</v>
          </cell>
          <cell r="D315">
            <v>66</v>
          </cell>
          <cell r="E315">
            <v>66</v>
          </cell>
          <cell r="F315">
            <v>0</v>
          </cell>
          <cell r="G315">
            <v>0</v>
          </cell>
          <cell r="H315">
            <v>66</v>
          </cell>
        </row>
        <row r="316">
          <cell r="A316" t="str">
            <v>720299</v>
          </cell>
          <cell r="B316" t="str">
            <v>20918639</v>
          </cell>
          <cell r="C316" t="str">
            <v>СП "РОС.-БАЛТ.ПРОМЫШЛЕННАЯ И ТОРГОВАЯ АССОЦИАЦИЯ"</v>
          </cell>
          <cell r="D316">
            <v>65</v>
          </cell>
          <cell r="E316">
            <v>65</v>
          </cell>
          <cell r="F316">
            <v>0</v>
          </cell>
          <cell r="G316">
            <v>0</v>
          </cell>
          <cell r="H316">
            <v>0</v>
          </cell>
          <cell r="I316">
            <v>0</v>
          </cell>
          <cell r="J316">
            <v>65</v>
          </cell>
        </row>
        <row r="317">
          <cell r="A317" t="str">
            <v>720299</v>
          </cell>
          <cell r="B317" t="str">
            <v>00186602</v>
          </cell>
          <cell r="C317" t="str">
            <v>ТАГАНРОГСКИЙ ОРДЕНА ОКТЯБРЬСКОЙ РЕВОЛЮЦИИ МЕТАЛЛУРГИЧЕСКИЙ ЗАВОД</v>
          </cell>
          <cell r="D317">
            <v>64</v>
          </cell>
          <cell r="E317">
            <v>129</v>
          </cell>
          <cell r="F317">
            <v>64</v>
          </cell>
          <cell r="G317">
            <v>129</v>
          </cell>
          <cell r="H317">
            <v>0</v>
          </cell>
          <cell r="I317">
            <v>0</v>
          </cell>
          <cell r="J317">
            <v>0</v>
          </cell>
          <cell r="K317">
            <v>64</v>
          </cell>
          <cell r="L317">
            <v>0</v>
          </cell>
          <cell r="M317">
            <v>0</v>
          </cell>
          <cell r="N317">
            <v>0</v>
          </cell>
          <cell r="O317">
            <v>129</v>
          </cell>
        </row>
        <row r="318">
          <cell r="A318" t="str">
            <v>720299</v>
          </cell>
          <cell r="B318" t="str">
            <v>05786040</v>
          </cell>
          <cell r="C318" t="str">
            <v>ЧЕБОКСАРСКИЙ АГРЕГАТНЫЙ ЗАВОД</v>
          </cell>
          <cell r="D318">
            <v>60</v>
          </cell>
          <cell r="E318">
            <v>60</v>
          </cell>
          <cell r="F318">
            <v>0</v>
          </cell>
          <cell r="G318">
            <v>0</v>
          </cell>
          <cell r="H318">
            <v>0</v>
          </cell>
          <cell r="I318">
            <v>60</v>
          </cell>
        </row>
        <row r="319">
          <cell r="A319" t="str">
            <v>720299</v>
          </cell>
          <cell r="B319" t="str">
            <v>00232934</v>
          </cell>
          <cell r="C319" t="str">
            <v>АО "АВТОВАЗ"</v>
          </cell>
          <cell r="D319">
            <v>58</v>
          </cell>
          <cell r="E319">
            <v>58</v>
          </cell>
          <cell r="F319">
            <v>0</v>
          </cell>
          <cell r="G319">
            <v>0</v>
          </cell>
          <cell r="H319">
            <v>0</v>
          </cell>
          <cell r="I319">
            <v>0</v>
          </cell>
          <cell r="J319">
            <v>0</v>
          </cell>
          <cell r="K319">
            <v>58</v>
          </cell>
        </row>
        <row r="320">
          <cell r="A320" t="str">
            <v>720299</v>
          </cell>
          <cell r="B320" t="str">
            <v>05763346</v>
          </cell>
          <cell r="C320" t="str">
            <v>АООТ"БАЛАКОВСКИЕ ВОЛОКНА"</v>
          </cell>
          <cell r="D320">
            <v>4</v>
          </cell>
          <cell r="E320">
            <v>4</v>
          </cell>
          <cell r="F320">
            <v>0</v>
          </cell>
          <cell r="G320">
            <v>0</v>
          </cell>
          <cell r="H320">
            <v>0</v>
          </cell>
          <cell r="I320">
            <v>0</v>
          </cell>
          <cell r="J320">
            <v>0</v>
          </cell>
          <cell r="K320">
            <v>0</v>
          </cell>
          <cell r="L320">
            <v>4</v>
          </cell>
        </row>
        <row r="321">
          <cell r="A321" t="str">
            <v>720299</v>
          </cell>
          <cell r="B321" t="str">
            <v>00214480</v>
          </cell>
          <cell r="C321" t="str">
            <v>"КАВКАЗКАБЕЛЬ"КАБЕЛЬНЫЙ З-Д</v>
          </cell>
          <cell r="D321">
            <v>0</v>
          </cell>
          <cell r="E321">
            <v>0</v>
          </cell>
          <cell r="F321">
            <v>0</v>
          </cell>
          <cell r="G321">
            <v>0</v>
          </cell>
          <cell r="H321">
            <v>0</v>
          </cell>
          <cell r="I321">
            <v>0</v>
          </cell>
          <cell r="J321">
            <v>0</v>
          </cell>
        </row>
        <row r="322">
          <cell r="A322" t="str">
            <v>720299</v>
          </cell>
          <cell r="B322" t="str">
            <v>29454621</v>
          </cell>
          <cell r="C322" t="str">
            <v>АОЗТ "СКАНСКА"</v>
          </cell>
          <cell r="D322">
            <v>0</v>
          </cell>
          <cell r="E322">
            <v>0</v>
          </cell>
          <cell r="F322">
            <v>0</v>
          </cell>
          <cell r="G322">
            <v>0</v>
          </cell>
          <cell r="H322">
            <v>0</v>
          </cell>
          <cell r="I322">
            <v>0</v>
          </cell>
          <cell r="J322">
            <v>0</v>
          </cell>
          <cell r="K322">
            <v>0</v>
          </cell>
          <cell r="L322">
            <v>0</v>
          </cell>
          <cell r="M322">
            <v>0</v>
          </cell>
          <cell r="N322">
            <v>0</v>
          </cell>
          <cell r="O322">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Незав.пр-во "/>
      <sheetName val="1"/>
      <sheetName val="2"/>
      <sheetName val="3"/>
      <sheetName val="5"/>
      <sheetName val="6"/>
      <sheetName val="7"/>
      <sheetName val="8"/>
      <sheetName val="9"/>
      <sheetName val="10"/>
      <sheetName val="11"/>
      <sheetName val="12"/>
      <sheetName val="1 кв."/>
      <sheetName val="2  кв."/>
      <sheetName val="3 кв."/>
      <sheetName val="4 кв."/>
      <sheetName val="год"/>
      <sheetName val="Расход за м-ц"/>
      <sheetName val="Отчёт склада"/>
      <sheetName val="Лист9"/>
      <sheetName val="Незав_пр_во "/>
      <sheetName val="Taxes"/>
      <sheetName val="COGS CUR"/>
      <sheetName val="импортеры99"/>
      <sheetName val="импортеры96"/>
      <sheetName val="импортеры97"/>
      <sheetName val="Незав_пр-во_"/>
      <sheetName val="1_кв_"/>
      <sheetName val="2__кв_"/>
      <sheetName val="3_кв_"/>
      <sheetName val="4_кв_"/>
      <sheetName val="Расход_за_м-ц"/>
      <sheetName val="Отчёт_склада"/>
      <sheetName val="Незав_пр_во_"/>
      <sheetName val="COGS_CUR"/>
      <sheetName val="Незав_пр-во_1"/>
      <sheetName val="1_кв_1"/>
      <sheetName val="2__кв_1"/>
      <sheetName val="3_кв_1"/>
      <sheetName val="4_кв_1"/>
      <sheetName val="Расход_за_м-ц1"/>
      <sheetName val="Отчёт_склада1"/>
      <sheetName val="Незав_пр_во_1"/>
      <sheetName val="COGS_CUR1"/>
      <sheetName val="PR"/>
      <sheetName val="Причины"/>
      <sheetName val="Незав_пр-во_2"/>
      <sheetName val="1_кв_2"/>
      <sheetName val="2__кв_2"/>
      <sheetName val="3_кв_2"/>
      <sheetName val="4_кв_2"/>
      <sheetName val="Расход_за_м-ц2"/>
      <sheetName val="Отчёт_склада2"/>
      <sheetName val="Незав_пр_во_2"/>
      <sheetName val="COGS_CUR2"/>
      <sheetName val="Списки"/>
      <sheetName val="Незав_пр-во_3"/>
      <sheetName val="1_кв_3"/>
      <sheetName val="2__кв_3"/>
      <sheetName val="3_кв_3"/>
      <sheetName val="4_кв_3"/>
      <sheetName val="Расход_за_м-ц3"/>
      <sheetName val="Отчёт_склада3"/>
      <sheetName val="Незав_пр_во_3"/>
      <sheetName val="COGS_CUR3"/>
      <sheetName val="мощность нч год_в1"/>
      <sheetName val="Инструкция"/>
      <sheetName val="Total"/>
      <sheetName val="классификатор"/>
      <sheetName val="Незав_пр-во_4"/>
      <sheetName val="Лист4"/>
      <sheetName val="Справочник"/>
      <sheetName val="п"/>
      <sheetName val="Функциональное направление"/>
      <sheetName val="словарь"/>
      <sheetName val="1_кв_4"/>
      <sheetName val="2__кв_4"/>
      <sheetName val="3_кв_4"/>
      <sheetName val="4_кв_4"/>
      <sheetName val="Расход_за_м-ц4"/>
      <sheetName val="Отчёт_склада4"/>
      <sheetName val="Незав_пр_во_4"/>
      <sheetName val="COGS_CUR4"/>
      <sheetName val="мощность_нч_год_в1"/>
      <sheetName val="Незав_пр-во_5"/>
      <sheetName val="Функциональное_направление"/>
      <sheetName val="Незав_пр-во_6"/>
      <sheetName val="1_кв_5"/>
      <sheetName val="2__кв_5"/>
      <sheetName val="3_кв_5"/>
      <sheetName val="4_кв_5"/>
      <sheetName val="Расход_за_м-ц5"/>
      <sheetName val="Отчёт_склада5"/>
      <sheetName val="Незав_пр_во_5"/>
      <sheetName val="COGS_CUR5"/>
      <sheetName val="мощность_нч_год_в11"/>
      <sheetName val="Функциональное_направление1"/>
      <sheetName val="Незав_пр-во_7"/>
      <sheetName val="1_кв_6"/>
      <sheetName val="2__кв_6"/>
      <sheetName val="3_кв_6"/>
      <sheetName val="4_кв_6"/>
      <sheetName val="Расход_за_м-ц6"/>
      <sheetName val="Отчёт_склада6"/>
      <sheetName val="Незав_пр_во_6"/>
      <sheetName val="COGS_CUR6"/>
      <sheetName val="мощность_нч_год_в12"/>
      <sheetName val="Функциональное_направление2"/>
      <sheetName val="Незав_пр-во_8"/>
      <sheetName val="1_кв_7"/>
      <sheetName val="2__кв_7"/>
      <sheetName val="3_кв_7"/>
      <sheetName val="4_кв_7"/>
      <sheetName val="Расход_за_м-ц7"/>
      <sheetName val="Отчёт_склада7"/>
      <sheetName val="Незав_пр_во_7"/>
      <sheetName val="COGS_CUR7"/>
      <sheetName val="мощность_нч_год_в13"/>
      <sheetName val="Функциональное_направление3"/>
      <sheetName val="Незав_пр-во_9"/>
      <sheetName val="1_кв_8"/>
      <sheetName val="2__кв_8"/>
      <sheetName val="3_кв_8"/>
      <sheetName val="4_кв_8"/>
      <sheetName val="Расход_за_м-ц8"/>
      <sheetName val="Отчёт_склада8"/>
      <sheetName val="Незав_пр_во_8"/>
      <sheetName val="COGS_CUR8"/>
      <sheetName val="мощность_нч_год_в14"/>
      <sheetName val="Функциональное_направление4"/>
      <sheetName val="База"/>
      <sheetName val="Лист2"/>
      <sheetName val="Лист1"/>
      <sheetName val="список"/>
      <sheetName val="вводные"/>
      <sheetName val="#ССЫЛКА"/>
      <sheetName val="Общий"/>
      <sheetName val="не удалять"/>
      <sheetName val="ЦФО и МВЗ"/>
      <sheetName val="менеджеры"/>
      <sheetName val="Анализ деньги "/>
      <sheetName val="Месяцы"/>
      <sheetName val="Для_списка"/>
      <sheetName val="Справочники"/>
      <sheetName val="Справочник_ПФА"/>
      <sheetName val="Бюджетная"/>
      <sheetName val="Комплексная"/>
      <sheetName val="Дирекции"/>
      <sheetName val="ЦФО"/>
      <sheetName val="Справочник ЦФО"/>
      <sheetName val="Справочник  ЦФО для ВПР"/>
      <sheetName val="_Ф3"/>
      <sheetName val="Список компаний"/>
      <sheetName val="Прил 1 Функц-ые направлен.  (3"/>
      <sheetName val="Бюджетная!"/>
    </sheetNames>
    <sheetDataSet>
      <sheetData sheetId="0" refreshError="1">
        <row r="3">
          <cell r="C3" t="str">
            <v>План</v>
          </cell>
        </row>
        <row r="4">
          <cell r="B4" t="str">
            <v>%</v>
          </cell>
          <cell r="C4" t="str">
            <v>Кол-во</v>
          </cell>
          <cell r="D4" t="str">
            <v>Цена</v>
          </cell>
          <cell r="E4" t="str">
            <v>Сумма</v>
          </cell>
        </row>
        <row r="5">
          <cell r="C5" t="str">
            <v>т.</v>
          </cell>
          <cell r="D5" t="str">
            <v>руб/т</v>
          </cell>
          <cell r="E5" t="str">
            <v>руб.</v>
          </cell>
        </row>
      </sheetData>
      <sheetData sheetId="1" refreshError="1">
        <row r="1">
          <cell r="K1" t="str">
            <v>Утверждаю:</v>
          </cell>
        </row>
        <row r="2">
          <cell r="K2" t="str">
            <v>Директор РУ</v>
          </cell>
        </row>
        <row r="3">
          <cell r="K3" t="str">
            <v>_________ В.Г.Дунаев</v>
          </cell>
        </row>
        <row r="4">
          <cell r="K4" t="str">
            <v>"___"___________2001 г.</v>
          </cell>
        </row>
        <row r="5">
          <cell r="A5" t="str">
            <v>Акт</v>
          </cell>
        </row>
        <row r="6">
          <cell r="A6" t="str">
            <v>на незавершенное производство</v>
          </cell>
        </row>
        <row r="7">
          <cell r="A7" t="str">
            <v>по СЦВР РУ  на 1.10.2001г.</v>
          </cell>
        </row>
        <row r="8">
          <cell r="A8" t="str">
            <v>На 1.10.2001 г. в карьере РУ остаток заряженной, но не взорванной горной</v>
          </cell>
        </row>
        <row r="9">
          <cell r="A9" t="str">
            <v xml:space="preserve">массы составил всего: </v>
          </cell>
          <cell r="E9">
            <v>60</v>
          </cell>
          <cell r="F9" t="str">
            <v>т.м3</v>
          </cell>
        </row>
        <row r="10">
          <cell r="A10" t="str">
            <v xml:space="preserve"> -  Гор.</v>
          </cell>
          <cell r="B10" t="str">
            <v>+160 бл.№215</v>
          </cell>
        </row>
        <row r="11">
          <cell r="A11" t="str">
            <v xml:space="preserve">   Уч-к</v>
          </cell>
          <cell r="B11" t="str">
            <v>Центральный -</v>
          </cell>
          <cell r="E11">
            <v>60</v>
          </cell>
          <cell r="F11" t="str">
            <v>т.м3</v>
          </cell>
        </row>
        <row r="12">
          <cell r="A12" t="str">
            <v>2.  Гор.</v>
          </cell>
          <cell r="B12" t="str">
            <v xml:space="preserve">+190 бл.№207 </v>
          </cell>
        </row>
        <row r="13">
          <cell r="A13" t="str">
            <v xml:space="preserve">   Уч-к</v>
          </cell>
          <cell r="B13" t="str">
            <v>Центральный -</v>
          </cell>
          <cell r="F13" t="str">
            <v>т.м3</v>
          </cell>
        </row>
        <row r="14">
          <cell r="A14" t="str">
            <v>3.Блок №</v>
          </cell>
        </row>
        <row r="15">
          <cell r="A15" t="str">
            <v xml:space="preserve"> 3. Гор.</v>
          </cell>
          <cell r="B15" t="str">
            <v>+115 бл.№10</v>
          </cell>
        </row>
        <row r="16">
          <cell r="A16" t="str">
            <v xml:space="preserve">   Уч-к</v>
          </cell>
          <cell r="B16" t="str">
            <v>Центральный -</v>
          </cell>
          <cell r="F16" t="str">
            <v>т.м3</v>
          </cell>
        </row>
        <row r="17">
          <cell r="A17" t="str">
            <v xml:space="preserve"> -  Гор.</v>
          </cell>
          <cell r="B17" t="str">
            <v>+175  бл. №175</v>
          </cell>
        </row>
        <row r="18">
          <cell r="A18" t="str">
            <v xml:space="preserve">   Уч-к</v>
          </cell>
          <cell r="B18" t="str">
            <v>Южный -</v>
          </cell>
          <cell r="F18" t="str">
            <v>т.м3</v>
          </cell>
        </row>
        <row r="19">
          <cell r="A19" t="str">
            <v>2. Гор.</v>
          </cell>
          <cell r="B19" t="str">
            <v>+190 бл.№73</v>
          </cell>
        </row>
        <row r="20">
          <cell r="A20" t="str">
            <v xml:space="preserve">   Уч-к</v>
          </cell>
          <cell r="B20" t="str">
            <v>Южный -</v>
          </cell>
          <cell r="F20" t="str">
            <v>т.м5</v>
          </cell>
        </row>
        <row r="21">
          <cell r="A21" t="str">
            <v xml:space="preserve"> 6. Гор.</v>
          </cell>
          <cell r="B21" t="str">
            <v>+195/205 бл.№192/183</v>
          </cell>
        </row>
        <row r="22">
          <cell r="A22" t="str">
            <v xml:space="preserve">   Уч-к</v>
          </cell>
          <cell r="B22" t="str">
            <v>Центральный -</v>
          </cell>
          <cell r="F22" t="str">
            <v>т.м6</v>
          </cell>
        </row>
        <row r="23">
          <cell r="A23" t="str">
            <v xml:space="preserve"> 7. Гор.</v>
          </cell>
          <cell r="B23" t="str">
            <v>+145 бл.№198</v>
          </cell>
        </row>
        <row r="24">
          <cell r="A24" t="str">
            <v xml:space="preserve">   Уч-к</v>
          </cell>
          <cell r="B24" t="str">
            <v>Южный -</v>
          </cell>
          <cell r="F24" t="str">
            <v>т.м7</v>
          </cell>
        </row>
        <row r="26">
          <cell r="A26" t="str">
            <v>Расход взрывчатых материалов на заряжание составил:</v>
          </cell>
        </row>
        <row r="27">
          <cell r="A27" t="str">
            <v>Акватола -</v>
          </cell>
          <cell r="C27">
            <v>0</v>
          </cell>
          <cell r="D27" t="str">
            <v>кг</v>
          </cell>
          <cell r="E27" t="str">
            <v>на сумму</v>
          </cell>
          <cell r="H27">
            <v>0</v>
          </cell>
          <cell r="J27" t="str">
            <v>руб.</v>
          </cell>
        </row>
        <row r="28">
          <cell r="A28" t="str">
            <v>в т.ч.</v>
          </cell>
          <cell r="B28" t="str">
            <v>гранулотол</v>
          </cell>
          <cell r="D28" t="str">
            <v>-</v>
          </cell>
          <cell r="E28">
            <v>0</v>
          </cell>
          <cell r="F28" t="str">
            <v>кг</v>
          </cell>
          <cell r="G28" t="str">
            <v>х</v>
          </cell>
          <cell r="H28">
            <v>17.8</v>
          </cell>
          <cell r="I28" t="str">
            <v>=</v>
          </cell>
          <cell r="J28">
            <v>0</v>
          </cell>
        </row>
        <row r="29">
          <cell r="B29" t="str">
            <v>амм.селитра</v>
          </cell>
          <cell r="D29" t="str">
            <v>-</v>
          </cell>
          <cell r="E29">
            <v>0</v>
          </cell>
          <cell r="F29" t="str">
            <v>кг</v>
          </cell>
          <cell r="G29" t="str">
            <v>х</v>
          </cell>
          <cell r="H29">
            <v>1.76189</v>
          </cell>
          <cell r="I29" t="str">
            <v>=</v>
          </cell>
          <cell r="J29">
            <v>0</v>
          </cell>
        </row>
        <row r="30">
          <cell r="B30" t="str">
            <v>жидкое стекло</v>
          </cell>
          <cell r="D30" t="str">
            <v>-</v>
          </cell>
          <cell r="E30">
            <v>0</v>
          </cell>
          <cell r="F30" t="str">
            <v>кг</v>
          </cell>
          <cell r="G30" t="str">
            <v>х</v>
          </cell>
          <cell r="H30">
            <v>1.94695</v>
          </cell>
          <cell r="I30" t="str">
            <v>=</v>
          </cell>
          <cell r="J30">
            <v>0</v>
          </cell>
        </row>
        <row r="31">
          <cell r="B31" t="str">
            <v>серная кислота</v>
          </cell>
          <cell r="D31" t="str">
            <v>-</v>
          </cell>
          <cell r="E31">
            <v>0</v>
          </cell>
          <cell r="F31" t="str">
            <v>кг</v>
          </cell>
          <cell r="G31" t="str">
            <v>х</v>
          </cell>
          <cell r="H31">
            <v>1.9890000000000001</v>
          </cell>
          <cell r="I31" t="str">
            <v>=</v>
          </cell>
          <cell r="J31">
            <v>0</v>
          </cell>
        </row>
        <row r="32">
          <cell r="B32" t="str">
            <v>клей КМЦ</v>
          </cell>
          <cell r="D32" t="str">
            <v>-</v>
          </cell>
          <cell r="F32" t="str">
            <v>кг</v>
          </cell>
          <cell r="G32" t="str">
            <v>х</v>
          </cell>
          <cell r="I32" t="str">
            <v>=</v>
          </cell>
          <cell r="J32">
            <v>0</v>
          </cell>
        </row>
        <row r="33">
          <cell r="B33" t="str">
            <v>вода</v>
          </cell>
          <cell r="D33" t="str">
            <v>-</v>
          </cell>
          <cell r="E33">
            <v>0</v>
          </cell>
          <cell r="F33" t="str">
            <v>кг</v>
          </cell>
          <cell r="H33" t="str">
            <v>-</v>
          </cell>
        </row>
        <row r="34">
          <cell r="A34" t="str">
            <v>Смеси типа "Граммонит 79/21"</v>
          </cell>
          <cell r="E34">
            <v>0</v>
          </cell>
          <cell r="F34" t="str">
            <v>кг</v>
          </cell>
          <cell r="H34" t="str">
            <v>на сумму</v>
          </cell>
          <cell r="J34">
            <v>0</v>
          </cell>
          <cell r="K34" t="str">
            <v>руб</v>
          </cell>
        </row>
        <row r="35">
          <cell r="A35" t="str">
            <v>в т.ч.</v>
          </cell>
          <cell r="B35" t="str">
            <v>гранулотол</v>
          </cell>
          <cell r="D35" t="str">
            <v>-</v>
          </cell>
          <cell r="F35" t="str">
            <v>кг</v>
          </cell>
          <cell r="G35" t="str">
            <v>х</v>
          </cell>
          <cell r="H35">
            <v>17.8</v>
          </cell>
          <cell r="I35" t="str">
            <v>=</v>
          </cell>
          <cell r="J35">
            <v>0</v>
          </cell>
        </row>
        <row r="36">
          <cell r="B36" t="str">
            <v>амм.селитра</v>
          </cell>
          <cell r="D36" t="str">
            <v>-</v>
          </cell>
          <cell r="F36" t="str">
            <v>кг</v>
          </cell>
          <cell r="G36" t="str">
            <v>х</v>
          </cell>
          <cell r="H36">
            <v>1.76189</v>
          </cell>
          <cell r="I36" t="str">
            <v>=</v>
          </cell>
          <cell r="J36">
            <v>0</v>
          </cell>
        </row>
        <row r="38">
          <cell r="A38" t="str">
            <v>Гранулотола в чистом виде -</v>
          </cell>
          <cell r="E38">
            <v>0</v>
          </cell>
          <cell r="F38" t="str">
            <v>кг</v>
          </cell>
          <cell r="G38" t="str">
            <v>х</v>
          </cell>
          <cell r="H38">
            <v>17.8</v>
          </cell>
          <cell r="I38" t="str">
            <v>=</v>
          </cell>
          <cell r="J38">
            <v>0</v>
          </cell>
          <cell r="K38" t="str">
            <v>руб</v>
          </cell>
        </row>
        <row r="39">
          <cell r="A39" t="str">
            <v>Шашек ТГФ-850Э -</v>
          </cell>
          <cell r="E39">
            <v>0</v>
          </cell>
          <cell r="F39" t="str">
            <v>кг</v>
          </cell>
          <cell r="G39" t="str">
            <v>х</v>
          </cell>
          <cell r="H39">
            <v>46.893569999999997</v>
          </cell>
          <cell r="I39" t="str">
            <v>=</v>
          </cell>
          <cell r="J39">
            <v>0</v>
          </cell>
          <cell r="K39" t="str">
            <v>руб</v>
          </cell>
        </row>
        <row r="40">
          <cell r="A40" t="str">
            <v>Шашек          Т-400Г -</v>
          </cell>
          <cell r="E40">
            <v>0</v>
          </cell>
          <cell r="F40" t="str">
            <v>кг</v>
          </cell>
          <cell r="G40" t="str">
            <v>х</v>
          </cell>
          <cell r="H40">
            <v>34.74</v>
          </cell>
          <cell r="I40" t="str">
            <v>=</v>
          </cell>
          <cell r="J40">
            <v>0</v>
          </cell>
          <cell r="K40" t="str">
            <v>руб</v>
          </cell>
        </row>
        <row r="41">
          <cell r="A41" t="str">
            <v>Граммонит 79/21 -</v>
          </cell>
          <cell r="F41" t="str">
            <v>кг</v>
          </cell>
          <cell r="G41" t="str">
            <v>х</v>
          </cell>
          <cell r="H41">
            <v>6.2558100000000003</v>
          </cell>
          <cell r="I41" t="str">
            <v>=</v>
          </cell>
          <cell r="J41">
            <v>0</v>
          </cell>
          <cell r="K41" t="str">
            <v>руб</v>
          </cell>
        </row>
        <row r="42">
          <cell r="A42" t="str">
            <v>Аммонит 6жв (порошок)</v>
          </cell>
          <cell r="F42" t="str">
            <v>кг</v>
          </cell>
          <cell r="G42" t="str">
            <v>х</v>
          </cell>
          <cell r="I42" t="str">
            <v>=</v>
          </cell>
          <cell r="J42">
            <v>0</v>
          </cell>
          <cell r="K42" t="str">
            <v>руб</v>
          </cell>
        </row>
        <row r="43">
          <cell r="A43" t="str">
            <v>Шланговый заряд - 4</v>
          </cell>
          <cell r="F43" t="str">
            <v>кг</v>
          </cell>
          <cell r="G43" t="str">
            <v>х</v>
          </cell>
          <cell r="I43" t="str">
            <v>=</v>
          </cell>
          <cell r="J43">
            <v>0</v>
          </cell>
          <cell r="K43" t="str">
            <v>руб</v>
          </cell>
        </row>
        <row r="44">
          <cell r="A44" t="str">
            <v>Итого ВВ:</v>
          </cell>
          <cell r="C44">
            <v>0</v>
          </cell>
          <cell r="D44" t="str">
            <v>кг</v>
          </cell>
          <cell r="E44" t="str">
            <v>на сумму</v>
          </cell>
          <cell r="H44">
            <v>0</v>
          </cell>
          <cell r="I44" t="str">
            <v>руб</v>
          </cell>
        </row>
        <row r="45">
          <cell r="A45" t="str">
            <v>в т.ч.на руду</v>
          </cell>
          <cell r="C45">
            <v>0</v>
          </cell>
          <cell r="D45" t="str">
            <v>кг</v>
          </cell>
          <cell r="E45" t="str">
            <v>на сумму</v>
          </cell>
          <cell r="H45">
            <v>0</v>
          </cell>
          <cell r="I45" t="str">
            <v>руб</v>
          </cell>
        </row>
        <row r="46">
          <cell r="A46" t="str">
            <v xml:space="preserve">        на вскрышу</v>
          </cell>
          <cell r="C46">
            <v>0</v>
          </cell>
          <cell r="D46" t="str">
            <v>кг</v>
          </cell>
          <cell r="E46" t="str">
            <v>на сумму</v>
          </cell>
          <cell r="H46">
            <v>0</v>
          </cell>
          <cell r="I46" t="str">
            <v>руб</v>
          </cell>
        </row>
        <row r="47">
          <cell r="A47" t="str">
            <v>ДШЭ-12:</v>
          </cell>
          <cell r="F47" t="str">
            <v>пм</v>
          </cell>
          <cell r="G47" t="str">
            <v>х</v>
          </cell>
          <cell r="H47">
            <v>2.75</v>
          </cell>
          <cell r="I47" t="str">
            <v>=</v>
          </cell>
          <cell r="J47">
            <v>0</v>
          </cell>
          <cell r="K47" t="str">
            <v>руб</v>
          </cell>
        </row>
        <row r="48">
          <cell r="A48" t="str">
            <v>в т.ч. на руду</v>
          </cell>
          <cell r="C48">
            <v>0</v>
          </cell>
          <cell r="D48" t="str">
            <v>пм</v>
          </cell>
          <cell r="E48" t="str">
            <v>на сумму</v>
          </cell>
          <cell r="H48">
            <v>0</v>
          </cell>
          <cell r="I48" t="str">
            <v>руб</v>
          </cell>
        </row>
        <row r="49">
          <cell r="A49" t="str">
            <v xml:space="preserve">          на вскрышу</v>
          </cell>
          <cell r="C49">
            <v>0</v>
          </cell>
          <cell r="D49" t="str">
            <v>пм</v>
          </cell>
          <cell r="E49" t="str">
            <v>на сумму</v>
          </cell>
          <cell r="H49">
            <v>0</v>
          </cell>
          <cell r="I49" t="str">
            <v>руб</v>
          </cell>
        </row>
        <row r="50">
          <cell r="A50" t="str">
            <v>Сигн.ракеты:</v>
          </cell>
          <cell r="F50" t="str">
            <v>шт</v>
          </cell>
          <cell r="G50" t="str">
            <v>х</v>
          </cell>
          <cell r="I50" t="str">
            <v>=</v>
          </cell>
          <cell r="J50">
            <v>0</v>
          </cell>
          <cell r="K50" t="str">
            <v>руб</v>
          </cell>
        </row>
        <row r="51">
          <cell r="A51" t="str">
            <v>в т.ч. на руду</v>
          </cell>
          <cell r="C51">
            <v>0</v>
          </cell>
          <cell r="D51" t="str">
            <v>шт</v>
          </cell>
          <cell r="E51" t="str">
            <v>на сумму</v>
          </cell>
          <cell r="H51">
            <v>0</v>
          </cell>
          <cell r="I51" t="str">
            <v>руб</v>
          </cell>
        </row>
        <row r="52">
          <cell r="A52" t="str">
            <v xml:space="preserve">          на вскрышу</v>
          </cell>
          <cell r="C52">
            <v>0</v>
          </cell>
          <cell r="D52" t="str">
            <v>шт</v>
          </cell>
          <cell r="E52" t="str">
            <v>на сумму</v>
          </cell>
          <cell r="H52">
            <v>0</v>
          </cell>
          <cell r="I52" t="str">
            <v>руб</v>
          </cell>
        </row>
        <row r="54">
          <cell r="A54" t="str">
            <v>Эл.детонатор:</v>
          </cell>
          <cell r="F54" t="str">
            <v>шт</v>
          </cell>
          <cell r="G54" t="str">
            <v>х</v>
          </cell>
          <cell r="I54" t="str">
            <v>=</v>
          </cell>
          <cell r="J54">
            <v>0</v>
          </cell>
          <cell r="K54" t="str">
            <v>руб</v>
          </cell>
        </row>
        <row r="55">
          <cell r="A55" t="str">
            <v>в т.ч. на руду</v>
          </cell>
          <cell r="C55">
            <v>0</v>
          </cell>
          <cell r="D55" t="str">
            <v>шт</v>
          </cell>
          <cell r="E55" t="str">
            <v>на сумму</v>
          </cell>
          <cell r="H55">
            <v>0</v>
          </cell>
          <cell r="I55" t="str">
            <v>руб</v>
          </cell>
        </row>
        <row r="56">
          <cell r="A56" t="str">
            <v xml:space="preserve">          на вскрышу</v>
          </cell>
          <cell r="C56">
            <v>0</v>
          </cell>
          <cell r="D56" t="str">
            <v>шт</v>
          </cell>
          <cell r="E56" t="str">
            <v>на сумму</v>
          </cell>
          <cell r="H56">
            <v>0</v>
          </cell>
          <cell r="I56" t="str">
            <v>руб</v>
          </cell>
        </row>
        <row r="58">
          <cell r="A58" t="str">
            <v>СИ"Нонель":</v>
          </cell>
          <cell r="E58">
            <v>0</v>
          </cell>
          <cell r="F58" t="str">
            <v>шт</v>
          </cell>
          <cell r="G58" t="str">
            <v>х</v>
          </cell>
          <cell r="H58">
            <v>70.88</v>
          </cell>
          <cell r="I58" t="str">
            <v>=</v>
          </cell>
          <cell r="J58">
            <v>0</v>
          </cell>
          <cell r="K58" t="str">
            <v>руб</v>
          </cell>
        </row>
        <row r="59">
          <cell r="A59" t="str">
            <v>в т.ч. на руду</v>
          </cell>
          <cell r="C59">
            <v>0</v>
          </cell>
          <cell r="D59" t="str">
            <v>шт</v>
          </cell>
          <cell r="E59" t="str">
            <v>на сумму</v>
          </cell>
          <cell r="H59">
            <v>0</v>
          </cell>
          <cell r="I59" t="str">
            <v>руб</v>
          </cell>
        </row>
        <row r="60">
          <cell r="A60" t="str">
            <v xml:space="preserve">          на вскрышу</v>
          </cell>
          <cell r="C60">
            <v>0</v>
          </cell>
          <cell r="D60" t="str">
            <v>шт</v>
          </cell>
          <cell r="E60" t="str">
            <v>на сумму</v>
          </cell>
          <cell r="H60">
            <v>0</v>
          </cell>
          <cell r="I60" t="str">
            <v>руб</v>
          </cell>
        </row>
        <row r="62">
          <cell r="A62" t="str">
            <v>Начальник СЦВР</v>
          </cell>
          <cell r="H62" t="str">
            <v>В.С. Голубничий</v>
          </cell>
        </row>
        <row r="64">
          <cell r="A64" t="str">
            <v>Гл.маркшейдер РУ</v>
          </cell>
          <cell r="H64" t="str">
            <v>Т.А.Корниленко</v>
          </cell>
        </row>
        <row r="66">
          <cell r="A66" t="str">
            <v>Начальник ПЭБ</v>
          </cell>
          <cell r="H66" t="str">
            <v>Е.М. Варнаева</v>
          </cell>
        </row>
        <row r="68">
          <cell r="A68" t="str">
            <v>Справочно:</v>
          </cell>
        </row>
        <row r="69">
          <cell r="A69" t="str">
            <v>Объем взрывания</v>
          </cell>
          <cell r="E69">
            <v>1670</v>
          </cell>
          <cell r="F69" t="str">
            <v>т.м3</v>
          </cell>
          <cell r="H69">
            <v>5026</v>
          </cell>
          <cell r="I69" t="str">
            <v>тт</v>
          </cell>
        </row>
        <row r="70">
          <cell r="A70" t="str">
            <v>в т.ч. руда</v>
          </cell>
          <cell r="C70">
            <v>0.19880239520958085</v>
          </cell>
          <cell r="E70">
            <v>332</v>
          </cell>
          <cell r="F70" t="str">
            <v>т.м3</v>
          </cell>
          <cell r="H70">
            <v>1106</v>
          </cell>
          <cell r="I70" t="str">
            <v>тт</v>
          </cell>
          <cell r="J70">
            <v>0.22005571030640669</v>
          </cell>
        </row>
        <row r="71">
          <cell r="A71" t="str">
            <v xml:space="preserve">          вскрыша</v>
          </cell>
          <cell r="C71">
            <v>0.80119760479041913</v>
          </cell>
          <cell r="E71">
            <v>1338</v>
          </cell>
          <cell r="F71" t="str">
            <v>т.м3</v>
          </cell>
          <cell r="H71">
            <v>3920</v>
          </cell>
          <cell r="I71" t="str">
            <v>тт</v>
          </cell>
          <cell r="J71">
            <v>0.77994428969359331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
          <cell r="K1" t="str">
            <v>Утверждаю:</v>
          </cell>
        </row>
      </sheetData>
      <sheetData sheetId="47">
        <row r="1">
          <cell r="K1" t="str">
            <v>Утверждаю:</v>
          </cell>
        </row>
      </sheetData>
      <sheetData sheetId="48">
        <row r="1">
          <cell r="K1" t="str">
            <v>Утверждаю:</v>
          </cell>
        </row>
      </sheetData>
      <sheetData sheetId="49">
        <row r="1">
          <cell r="K1" t="str">
            <v>Утверждаю:</v>
          </cell>
        </row>
      </sheetData>
      <sheetData sheetId="50">
        <row r="1">
          <cell r="K1" t="str">
            <v>Утверждаю:</v>
          </cell>
        </row>
      </sheetData>
      <sheetData sheetId="51">
        <row r="1">
          <cell r="K1" t="str">
            <v>Утверждаю:</v>
          </cell>
        </row>
      </sheetData>
      <sheetData sheetId="52">
        <row r="1">
          <cell r="K1" t="str">
            <v>Утверждаю:</v>
          </cell>
        </row>
      </sheetData>
      <sheetData sheetId="53">
        <row r="1">
          <cell r="K1" t="str">
            <v>Утверждаю:</v>
          </cell>
        </row>
      </sheetData>
      <sheetData sheetId="54">
        <row r="1">
          <cell r="K1" t="str">
            <v>Утверждаю:</v>
          </cell>
        </row>
      </sheetData>
      <sheetData sheetId="55">
        <row r="1">
          <cell r="K1" t="str">
            <v>Утверждаю:</v>
          </cell>
        </row>
      </sheetData>
      <sheetData sheetId="56">
        <row r="1">
          <cell r="K1" t="str">
            <v>Утверждаю:</v>
          </cell>
        </row>
      </sheetData>
      <sheetData sheetId="57">
        <row r="1">
          <cell r="K1" t="str">
            <v>Утверждаю:</v>
          </cell>
        </row>
      </sheetData>
      <sheetData sheetId="58">
        <row r="1">
          <cell r="K1" t="str">
            <v>Утверждаю:</v>
          </cell>
        </row>
      </sheetData>
      <sheetData sheetId="59">
        <row r="1">
          <cell r="K1" t="str">
            <v>Утверждаю:</v>
          </cell>
        </row>
      </sheetData>
      <sheetData sheetId="60">
        <row r="1">
          <cell r="K1" t="str">
            <v>Утверждаю:</v>
          </cell>
        </row>
      </sheetData>
      <sheetData sheetId="61">
        <row r="1">
          <cell r="K1" t="str">
            <v>Утверждаю:</v>
          </cell>
        </row>
      </sheetData>
      <sheetData sheetId="62">
        <row r="1">
          <cell r="K1" t="str">
            <v>Утверждаю:</v>
          </cell>
        </row>
      </sheetData>
      <sheetData sheetId="63">
        <row r="1">
          <cell r="K1" t="str">
            <v>Утверждаю:</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1">
          <cell r="K1" t="str">
            <v>Утверждаю:</v>
          </cell>
        </row>
      </sheetData>
      <sheetData sheetId="85" refreshError="1"/>
      <sheetData sheetId="86"/>
      <sheetData sheetId="87">
        <row r="1">
          <cell r="K1" t="str">
            <v>Утверждаю:</v>
          </cell>
        </row>
      </sheetData>
      <sheetData sheetId="88">
        <row r="1">
          <cell r="K1" t="str">
            <v>Утверждаю:</v>
          </cell>
        </row>
      </sheetData>
      <sheetData sheetId="89">
        <row r="1">
          <cell r="K1" t="str">
            <v>Утверждаю:</v>
          </cell>
        </row>
      </sheetData>
      <sheetData sheetId="90">
        <row r="1">
          <cell r="K1" t="str">
            <v>Утверждаю:</v>
          </cell>
        </row>
      </sheetData>
      <sheetData sheetId="91">
        <row r="1">
          <cell r="K1" t="str">
            <v>Утверждаю:</v>
          </cell>
        </row>
      </sheetData>
      <sheetData sheetId="92"/>
      <sheetData sheetId="93">
        <row r="1">
          <cell r="K1" t="str">
            <v>Утверждаю:</v>
          </cell>
        </row>
      </sheetData>
      <sheetData sheetId="94">
        <row r="1">
          <cell r="K1" t="str">
            <v>Утверждаю:</v>
          </cell>
        </row>
      </sheetData>
      <sheetData sheetId="95">
        <row r="1">
          <cell r="K1" t="str">
            <v>Утверждаю:</v>
          </cell>
        </row>
      </sheetData>
      <sheetData sheetId="96">
        <row r="1">
          <cell r="K1" t="str">
            <v>Утверждаю:</v>
          </cell>
        </row>
      </sheetData>
      <sheetData sheetId="97">
        <row r="1">
          <cell r="K1" t="str">
            <v>Утверждаю:</v>
          </cell>
        </row>
      </sheetData>
      <sheetData sheetId="98"/>
      <sheetData sheetId="99">
        <row r="1">
          <cell r="K1" t="str">
            <v>Утверждаю:</v>
          </cell>
        </row>
      </sheetData>
      <sheetData sheetId="100">
        <row r="1">
          <cell r="K1" t="str">
            <v>Утверждаю:</v>
          </cell>
        </row>
      </sheetData>
      <sheetData sheetId="101">
        <row r="1">
          <cell r="K1" t="str">
            <v>Утверждаю:</v>
          </cell>
        </row>
      </sheetData>
      <sheetData sheetId="102">
        <row r="1">
          <cell r="K1" t="str">
            <v>Утверждаю:</v>
          </cell>
        </row>
      </sheetData>
      <sheetData sheetId="103">
        <row r="1">
          <cell r="K1" t="str">
            <v>Утверждаю:</v>
          </cell>
        </row>
      </sheetData>
      <sheetData sheetId="104"/>
      <sheetData sheetId="105">
        <row r="1">
          <cell r="K1" t="str">
            <v>Утверждаю:</v>
          </cell>
        </row>
      </sheetData>
      <sheetData sheetId="106">
        <row r="1">
          <cell r="K1" t="str">
            <v>Утверждаю:</v>
          </cell>
        </row>
      </sheetData>
      <sheetData sheetId="107">
        <row r="1">
          <cell r="K1" t="str">
            <v>Утверждаю:</v>
          </cell>
        </row>
      </sheetData>
      <sheetData sheetId="108">
        <row r="1">
          <cell r="K1" t="str">
            <v>Утверждаю:</v>
          </cell>
        </row>
      </sheetData>
      <sheetData sheetId="109">
        <row r="1">
          <cell r="K1" t="str">
            <v>Утверждаю:</v>
          </cell>
        </row>
      </sheetData>
      <sheetData sheetId="110"/>
      <sheetData sheetId="111">
        <row r="1">
          <cell r="K1" t="str">
            <v>Утверждаю:</v>
          </cell>
        </row>
      </sheetData>
      <sheetData sheetId="112">
        <row r="1">
          <cell r="K1" t="str">
            <v>Утверждаю:</v>
          </cell>
        </row>
      </sheetData>
      <sheetData sheetId="113">
        <row r="1">
          <cell r="K1" t="str">
            <v>Утверждаю:</v>
          </cell>
        </row>
      </sheetData>
      <sheetData sheetId="114"/>
      <sheetData sheetId="115">
        <row r="1">
          <cell r="K1" t="str">
            <v>Утверждаю:</v>
          </cell>
        </row>
      </sheetData>
      <sheetData sheetId="116"/>
      <sheetData sheetId="117">
        <row r="1">
          <cell r="K1" t="str">
            <v>Утверждаю:</v>
          </cell>
        </row>
      </sheetData>
      <sheetData sheetId="118">
        <row r="1">
          <cell r="K1" t="str">
            <v>Утверждаю:</v>
          </cell>
        </row>
      </sheetData>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П"/>
      <sheetName val="факс 2 (2)"/>
      <sheetName val="економія палива"/>
      <sheetName val="економія палива (рік)"/>
      <sheetName val="Форма 425"/>
      <sheetName val="вар-ть палива (2000)газ-145"/>
      <sheetName val="вар-ть палива (2000)газ-178"/>
      <sheetName val="вар-ть палива (2000)газ-224"/>
      <sheetName val="вартість палива (2000)газ-178+%"/>
      <sheetName val="вартість палива (2001)"/>
      <sheetName val="МЕ інд (2)"/>
      <sheetName val="Макет 425 (2000)"/>
      <sheetName val="Макет 425 (2000(І кв.))"/>
      <sheetName val="Макет 425 (2000(ІІ кв.))"/>
      <sheetName val="Макет 425 (2000(ІІІ кв.))"/>
      <sheetName val="Макет 425 (2000(IVкв.))"/>
      <sheetName val="Макет 425"/>
      <sheetName val="МЕ інд"/>
      <sheetName val="топливо(І)"/>
      <sheetName val="вартість палива (місяць) (2)"/>
      <sheetName val="топливо(ІІ)"/>
      <sheetName val="топливо(ІІI)"/>
      <sheetName val="МЕ інд (3)"/>
      <sheetName val="вартість палива (місяць)"/>
      <sheetName val="вартість палива (квартал)"/>
      <sheetName val="вартість палива (рік)"/>
      <sheetName val="Таблиця ТЕП (рік) (2)"/>
      <sheetName val="Таблиця ТЕП (1999очік.)"/>
      <sheetName val="Таблиця ТЕП (1999очік.) (2)"/>
      <sheetName val="Таблиця ТЕП (2000)"/>
      <sheetName val="Таблиця ТЕП (очік. І півріччя)"/>
      <sheetName val="факс 2 (2000)"/>
      <sheetName val="баланс електричної енергії (м)"/>
      <sheetName val="баланс електричної енергії  (к)"/>
      <sheetName val="баланс електричної енергії  (р)"/>
      <sheetName val="баланс ел.ен. (1999очік.)"/>
      <sheetName val="баланс ел.ен. (2000)"/>
      <sheetName val="11-МТП(І)"/>
      <sheetName val="11-МТП (ІІ)"/>
      <sheetName val="11-МТП (ІІІ)"/>
      <sheetName val="баланс електричної енергії  (в)"/>
      <sheetName val="Форма 8111"/>
      <sheetName val="Макет 8111"/>
      <sheetName val="Форма 8112"/>
      <sheetName val="Макет 8112"/>
      <sheetName val="Форма 018"/>
      <sheetName val="Макет 018"/>
      <sheetName val="факс 1"/>
      <sheetName val="баланс ел.ен. (1999очік.) (2)"/>
      <sheetName val="Лист1"/>
      <sheetName val="умовне в бухгалтерію"/>
      <sheetName val="№1-НКРЕ"/>
      <sheetName val="Лист2"/>
      <sheetName val="0 (месяц)"/>
      <sheetName val="0 (квартал)"/>
      <sheetName val="факс 2"/>
      <sheetName val="Таблиця ТЕП (рік по кварталах) "/>
      <sheetName val="0 (все кварталы)"/>
      <sheetName val="0 (квартал) (2)"/>
      <sheetName val="Ini"/>
      <sheetName val="f_6.2"/>
      <sheetName val="Таблиця ТЕП (квартал)"/>
      <sheetName val="8112_о"/>
      <sheetName val="8111_o"/>
      <sheetName val="Таблиця ТЕП"/>
      <sheetName val="Таблиця ТЕП (рік)"/>
      <sheetName val="0"/>
      <sheetName val="1"/>
      <sheetName val="2"/>
      <sheetName val="3"/>
      <sheetName val="4"/>
      <sheetName val="5"/>
      <sheetName val="6"/>
      <sheetName val="7"/>
      <sheetName val="8"/>
      <sheetName val="9"/>
      <sheetName val="10"/>
      <sheetName val="11"/>
      <sheetName val="12"/>
      <sheetName val="2006_TEP"/>
      <sheetName val="IAS Trial Balance"/>
      <sheetName val="DI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1">
          <cell r="J1">
            <v>1</v>
          </cell>
        </row>
        <row r="9">
          <cell r="B9" t="str">
            <v>!$C$3:$G$107</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338"/>
  <sheetViews>
    <sheetView tabSelected="1" view="pageBreakPreview" topLeftCell="A7" zoomScale="85" zoomScaleSheetLayoutView="85" workbookViewId="0">
      <selection activeCell="D12" sqref="D12"/>
    </sheetView>
  </sheetViews>
  <sheetFormatPr defaultRowHeight="15"/>
  <cols>
    <col min="1" max="1" width="6.140625" style="1" customWidth="1"/>
    <col min="2" max="2" width="103.140625" style="1" customWidth="1"/>
    <col min="3" max="3" width="91.42578125" style="1" customWidth="1"/>
    <col min="4" max="4" width="12" style="1" customWidth="1"/>
    <col min="5" max="5" width="14.42578125" style="1" customWidth="1"/>
    <col min="6" max="6" width="36.5703125" style="1" customWidth="1"/>
    <col min="7" max="7" width="20" style="1" customWidth="1"/>
    <col min="8" max="8" width="25.5703125" style="1" customWidth="1"/>
    <col min="9" max="9" width="16.42578125" style="1" customWidth="1"/>
    <col min="10" max="16384" width="9.140625" style="1"/>
  </cols>
  <sheetData>
    <row r="1" spans="1:22" s="11" customFormat="1" ht="18.75" customHeight="1">
      <c r="A1" s="17"/>
      <c r="C1" s="35" t="s">
        <v>68</v>
      </c>
      <c r="F1" s="15"/>
      <c r="G1" s="15"/>
    </row>
    <row r="2" spans="1:22" s="11" customFormat="1" ht="18.75" customHeight="1">
      <c r="A2" s="17"/>
      <c r="C2" s="14" t="s">
        <v>9</v>
      </c>
      <c r="F2" s="15"/>
      <c r="G2" s="15"/>
    </row>
    <row r="3" spans="1:22" s="11" customFormat="1" ht="18.75">
      <c r="A3" s="16"/>
      <c r="C3" s="14" t="s">
        <v>67</v>
      </c>
      <c r="F3" s="15"/>
      <c r="G3" s="15"/>
    </row>
    <row r="4" spans="1:22" s="11" customFormat="1" ht="18.75">
      <c r="A4" s="16"/>
      <c r="F4" s="15"/>
      <c r="G4" s="15"/>
      <c r="H4" s="14"/>
    </row>
    <row r="5" spans="1:22" s="11" customFormat="1" ht="15.75">
      <c r="A5" s="445" t="s">
        <v>442</v>
      </c>
      <c r="B5" s="445"/>
      <c r="C5" s="445"/>
      <c r="D5" s="111"/>
      <c r="E5" s="111"/>
      <c r="F5" s="111"/>
      <c r="G5" s="111"/>
      <c r="H5" s="111"/>
      <c r="I5" s="111"/>
      <c r="J5" s="111"/>
    </row>
    <row r="6" spans="1:22" s="11" customFormat="1" ht="18.75">
      <c r="A6" s="16"/>
      <c r="F6" s="15"/>
      <c r="G6" s="15"/>
      <c r="H6" s="14"/>
    </row>
    <row r="7" spans="1:22" s="11" customFormat="1" ht="18.75">
      <c r="A7" s="449" t="s">
        <v>8</v>
      </c>
      <c r="B7" s="449"/>
      <c r="C7" s="449"/>
      <c r="D7" s="12"/>
      <c r="E7" s="12"/>
      <c r="F7" s="12"/>
      <c r="G7" s="12"/>
      <c r="H7" s="12"/>
      <c r="I7" s="12"/>
      <c r="J7" s="12"/>
      <c r="K7" s="12"/>
      <c r="L7" s="12"/>
      <c r="M7" s="12"/>
      <c r="N7" s="12"/>
      <c r="O7" s="12"/>
      <c r="P7" s="12"/>
      <c r="Q7" s="12"/>
      <c r="R7" s="12"/>
      <c r="S7" s="12"/>
      <c r="T7" s="12"/>
      <c r="U7" s="12"/>
      <c r="V7" s="12"/>
    </row>
    <row r="8" spans="1:22" s="11" customFormat="1" ht="18.75">
      <c r="A8" s="13"/>
      <c r="B8" s="13"/>
      <c r="C8" s="13"/>
      <c r="D8" s="13"/>
      <c r="E8" s="13"/>
      <c r="F8" s="13"/>
      <c r="G8" s="13"/>
      <c r="H8" s="13"/>
      <c r="I8" s="12"/>
      <c r="J8" s="12"/>
      <c r="K8" s="12"/>
      <c r="L8" s="12"/>
      <c r="M8" s="12"/>
      <c r="N8" s="12"/>
      <c r="O8" s="12"/>
      <c r="P8" s="12"/>
      <c r="Q8" s="12"/>
      <c r="R8" s="12"/>
      <c r="S8" s="12"/>
      <c r="T8" s="12"/>
      <c r="U8" s="12"/>
      <c r="V8" s="12"/>
    </row>
    <row r="9" spans="1:22" s="11" customFormat="1" ht="18.75">
      <c r="A9" s="448" t="s">
        <v>499</v>
      </c>
      <c r="B9" s="448"/>
      <c r="C9" s="448"/>
      <c r="D9" s="7"/>
      <c r="E9" s="7"/>
      <c r="F9" s="7"/>
      <c r="G9" s="7"/>
      <c r="H9" s="7"/>
      <c r="I9" s="12"/>
      <c r="J9" s="12"/>
      <c r="K9" s="12"/>
      <c r="L9" s="12"/>
      <c r="M9" s="12"/>
      <c r="N9" s="12"/>
      <c r="O9" s="12"/>
      <c r="P9" s="12"/>
      <c r="Q9" s="12"/>
      <c r="R9" s="12"/>
      <c r="S9" s="12"/>
      <c r="T9" s="12"/>
      <c r="U9" s="12"/>
      <c r="V9" s="12"/>
    </row>
    <row r="10" spans="1:22" s="11" customFormat="1" ht="18.75">
      <c r="A10" s="446" t="s">
        <v>7</v>
      </c>
      <c r="B10" s="446"/>
      <c r="C10" s="446"/>
      <c r="D10" s="5"/>
      <c r="E10" s="5"/>
      <c r="F10" s="5"/>
      <c r="G10" s="5"/>
      <c r="H10" s="5"/>
      <c r="I10" s="12"/>
      <c r="J10" s="12"/>
      <c r="K10" s="12"/>
      <c r="L10" s="12"/>
      <c r="M10" s="12"/>
      <c r="N10" s="12"/>
      <c r="O10" s="12"/>
      <c r="P10" s="12"/>
      <c r="Q10" s="12"/>
      <c r="R10" s="12"/>
      <c r="S10" s="12"/>
      <c r="T10" s="12"/>
      <c r="U10" s="12"/>
      <c r="V10" s="12"/>
    </row>
    <row r="11" spans="1:22" s="11" customFormat="1" ht="18.75">
      <c r="A11" s="13"/>
      <c r="B11" s="13"/>
      <c r="C11" s="13"/>
      <c r="D11" s="13"/>
      <c r="E11" s="13"/>
      <c r="F11" s="13"/>
      <c r="G11" s="13"/>
      <c r="H11" s="13"/>
      <c r="I11" s="12"/>
      <c r="J11" s="12"/>
      <c r="K11" s="12"/>
      <c r="L11" s="12"/>
      <c r="M11" s="12"/>
      <c r="N11" s="12"/>
      <c r="O11" s="12"/>
      <c r="P11" s="12"/>
      <c r="Q11" s="12"/>
      <c r="R11" s="12"/>
      <c r="S11" s="12"/>
      <c r="T11" s="12"/>
      <c r="U11" s="12"/>
      <c r="V11" s="12"/>
    </row>
    <row r="12" spans="1:22" s="11" customFormat="1" ht="18.75">
      <c r="A12" s="448" t="s">
        <v>524</v>
      </c>
      <c r="B12" s="448"/>
      <c r="C12" s="448"/>
      <c r="D12" s="7"/>
      <c r="E12" s="7"/>
      <c r="F12" s="7"/>
      <c r="G12" s="7"/>
      <c r="H12" s="7"/>
      <c r="I12" s="12"/>
      <c r="J12" s="12"/>
      <c r="K12" s="12"/>
      <c r="L12" s="12"/>
      <c r="M12" s="12"/>
      <c r="N12" s="12"/>
      <c r="O12" s="12"/>
      <c r="P12" s="12"/>
      <c r="Q12" s="12"/>
      <c r="R12" s="12"/>
      <c r="S12" s="12"/>
      <c r="T12" s="12"/>
      <c r="U12" s="12"/>
      <c r="V12" s="12"/>
    </row>
    <row r="13" spans="1:22" s="11" customFormat="1" ht="18.75">
      <c r="A13" s="446" t="s">
        <v>6</v>
      </c>
      <c r="B13" s="446"/>
      <c r="C13" s="446"/>
      <c r="D13" s="5"/>
      <c r="E13" s="5"/>
      <c r="F13" s="5"/>
      <c r="G13" s="5"/>
      <c r="H13" s="5"/>
      <c r="I13" s="12"/>
      <c r="J13" s="12"/>
      <c r="K13" s="12"/>
      <c r="L13" s="12"/>
      <c r="M13" s="12"/>
      <c r="N13" s="12"/>
      <c r="O13" s="12"/>
      <c r="P13" s="12"/>
      <c r="Q13" s="12"/>
      <c r="R13" s="12"/>
      <c r="S13" s="12"/>
      <c r="T13" s="12"/>
      <c r="U13" s="12"/>
      <c r="V13" s="12"/>
    </row>
    <row r="14" spans="1:22" s="8" customFormat="1" ht="15.75" customHeight="1">
      <c r="A14" s="9"/>
      <c r="B14" s="9"/>
      <c r="C14" s="9"/>
      <c r="D14" s="9"/>
      <c r="E14" s="9"/>
      <c r="F14" s="9"/>
      <c r="G14" s="9"/>
      <c r="H14" s="9"/>
      <c r="I14" s="9"/>
      <c r="J14" s="9"/>
      <c r="K14" s="9"/>
      <c r="L14" s="9"/>
      <c r="M14" s="9"/>
      <c r="N14" s="9"/>
      <c r="O14" s="9"/>
      <c r="P14" s="9"/>
      <c r="Q14" s="9"/>
      <c r="R14" s="9"/>
      <c r="S14" s="9"/>
      <c r="T14" s="9"/>
      <c r="U14" s="9"/>
      <c r="V14" s="9"/>
    </row>
    <row r="15" spans="1:22" s="3" customFormat="1" ht="56.25" customHeight="1">
      <c r="A15" s="447" t="s">
        <v>523</v>
      </c>
      <c r="B15" s="447"/>
      <c r="C15" s="447"/>
      <c r="D15" s="7"/>
      <c r="E15" s="7"/>
      <c r="F15" s="7"/>
      <c r="G15" s="7"/>
      <c r="H15" s="7"/>
      <c r="I15" s="7"/>
      <c r="J15" s="7"/>
      <c r="K15" s="7"/>
      <c r="L15" s="7"/>
      <c r="M15" s="7"/>
      <c r="N15" s="7"/>
      <c r="O15" s="7"/>
      <c r="P15" s="7"/>
      <c r="Q15" s="7"/>
      <c r="R15" s="7"/>
      <c r="S15" s="7"/>
      <c r="T15" s="7"/>
      <c r="U15" s="7"/>
      <c r="V15" s="7"/>
    </row>
    <row r="16" spans="1:22" s="3" customFormat="1" ht="15" customHeight="1">
      <c r="A16" s="446" t="s">
        <v>5</v>
      </c>
      <c r="B16" s="446"/>
      <c r="C16" s="446"/>
      <c r="D16" s="5"/>
      <c r="E16" s="5"/>
      <c r="F16" s="5"/>
      <c r="G16" s="5"/>
      <c r="H16" s="5"/>
      <c r="I16" s="5"/>
      <c r="J16" s="5"/>
      <c r="K16" s="5"/>
      <c r="L16" s="5"/>
      <c r="M16" s="5"/>
      <c r="N16" s="5"/>
      <c r="O16" s="5"/>
      <c r="P16" s="5"/>
      <c r="Q16" s="5"/>
      <c r="R16" s="5"/>
      <c r="S16" s="5"/>
      <c r="T16" s="5"/>
      <c r="U16" s="5"/>
      <c r="V16" s="5"/>
    </row>
    <row r="17" spans="1:22" s="3" customFormat="1" ht="15" customHeight="1">
      <c r="A17" s="4"/>
      <c r="B17" s="4"/>
      <c r="C17" s="4"/>
      <c r="D17" s="4"/>
      <c r="E17" s="4"/>
      <c r="F17" s="4"/>
      <c r="G17" s="4"/>
      <c r="H17" s="4"/>
      <c r="I17" s="4"/>
      <c r="J17" s="4"/>
      <c r="K17" s="4"/>
      <c r="L17" s="4"/>
      <c r="M17" s="4"/>
      <c r="N17" s="4"/>
      <c r="O17" s="4"/>
      <c r="P17" s="4"/>
      <c r="Q17" s="4"/>
      <c r="R17" s="4"/>
      <c r="S17" s="4"/>
    </row>
    <row r="18" spans="1:22" s="3" customFormat="1" ht="15" customHeight="1">
      <c r="A18" s="447" t="s">
        <v>411</v>
      </c>
      <c r="B18" s="448"/>
      <c r="C18" s="448"/>
      <c r="D18" s="6"/>
      <c r="E18" s="6"/>
      <c r="F18" s="6"/>
      <c r="G18" s="6"/>
      <c r="H18" s="6"/>
      <c r="I18" s="6"/>
      <c r="J18" s="6"/>
      <c r="K18" s="6"/>
      <c r="L18" s="6"/>
      <c r="M18" s="6"/>
      <c r="N18" s="6"/>
      <c r="O18" s="6"/>
      <c r="P18" s="6"/>
      <c r="Q18" s="6"/>
      <c r="R18" s="6"/>
      <c r="S18" s="6"/>
      <c r="T18" s="6"/>
      <c r="U18" s="6"/>
      <c r="V18" s="6"/>
    </row>
    <row r="19" spans="1:22" s="3" customFormat="1" ht="15" customHeight="1">
      <c r="A19" s="5"/>
      <c r="B19" s="5"/>
      <c r="C19" s="5"/>
      <c r="D19" s="5"/>
      <c r="E19" s="5"/>
      <c r="F19" s="5"/>
      <c r="G19" s="5"/>
      <c r="H19" s="5"/>
      <c r="I19" s="4"/>
      <c r="J19" s="4"/>
      <c r="K19" s="4"/>
      <c r="L19" s="4"/>
      <c r="M19" s="4"/>
      <c r="N19" s="4"/>
      <c r="O19" s="4"/>
      <c r="P19" s="4"/>
      <c r="Q19" s="4"/>
      <c r="R19" s="4"/>
      <c r="S19" s="4"/>
    </row>
    <row r="20" spans="1:22" s="3" customFormat="1" ht="39.75" customHeight="1">
      <c r="A20" s="23" t="s">
        <v>4</v>
      </c>
      <c r="B20" s="34" t="s">
        <v>66</v>
      </c>
      <c r="C20" s="33" t="s">
        <v>65</v>
      </c>
      <c r="D20" s="26"/>
      <c r="E20" s="26"/>
      <c r="F20" s="26"/>
      <c r="G20" s="26"/>
      <c r="H20" s="26"/>
      <c r="I20" s="25"/>
      <c r="J20" s="25"/>
      <c r="K20" s="25"/>
      <c r="L20" s="25"/>
      <c r="M20" s="25"/>
      <c r="N20" s="25"/>
      <c r="O20" s="25"/>
      <c r="P20" s="25"/>
      <c r="Q20" s="25"/>
      <c r="R20" s="25"/>
      <c r="S20" s="25"/>
      <c r="T20" s="24"/>
      <c r="U20" s="24"/>
      <c r="V20" s="24"/>
    </row>
    <row r="21" spans="1:22" s="3" customFormat="1" ht="16.5" customHeight="1">
      <c r="A21" s="33">
        <v>1</v>
      </c>
      <c r="B21" s="34">
        <v>2</v>
      </c>
      <c r="C21" s="33">
        <v>3</v>
      </c>
      <c r="D21" s="26"/>
      <c r="E21" s="26"/>
      <c r="F21" s="26"/>
      <c r="G21" s="26"/>
      <c r="H21" s="26"/>
      <c r="I21" s="25"/>
      <c r="J21" s="25"/>
      <c r="K21" s="25"/>
      <c r="L21" s="25"/>
      <c r="M21" s="25"/>
      <c r="N21" s="25"/>
      <c r="O21" s="25"/>
      <c r="P21" s="25"/>
      <c r="Q21" s="25"/>
      <c r="R21" s="25"/>
      <c r="S21" s="25"/>
      <c r="T21" s="24"/>
      <c r="U21" s="24"/>
      <c r="V21" s="24"/>
    </row>
    <row r="22" spans="1:22" s="3" customFormat="1" ht="39" customHeight="1">
      <c r="A22" s="22" t="s">
        <v>64</v>
      </c>
      <c r="B22" s="174" t="s">
        <v>273</v>
      </c>
      <c r="C22" s="173" t="s">
        <v>514</v>
      </c>
      <c r="D22" s="26"/>
      <c r="E22" s="26"/>
      <c r="F22" s="26"/>
      <c r="G22" s="26"/>
      <c r="H22" s="26"/>
      <c r="I22" s="25"/>
      <c r="J22" s="25"/>
      <c r="K22" s="25"/>
      <c r="L22" s="25"/>
      <c r="M22" s="25"/>
      <c r="N22" s="25"/>
      <c r="O22" s="25"/>
      <c r="P22" s="25"/>
      <c r="Q22" s="25"/>
      <c r="R22" s="25"/>
      <c r="S22" s="25"/>
      <c r="T22" s="24"/>
      <c r="U22" s="24"/>
      <c r="V22" s="24"/>
    </row>
    <row r="23" spans="1:22" s="3" customFormat="1" ht="105" customHeight="1">
      <c r="A23" s="22" t="s">
        <v>62</v>
      </c>
      <c r="B23" s="32" t="s">
        <v>63</v>
      </c>
      <c r="C23" s="173" t="s">
        <v>515</v>
      </c>
      <c r="D23" s="26"/>
      <c r="E23" s="26"/>
      <c r="F23" s="26"/>
      <c r="G23" s="26"/>
      <c r="H23" s="26"/>
      <c r="I23" s="25"/>
      <c r="J23" s="25"/>
      <c r="K23" s="25"/>
      <c r="L23" s="25"/>
      <c r="M23" s="25"/>
      <c r="N23" s="25"/>
      <c r="O23" s="25"/>
      <c r="P23" s="25"/>
      <c r="Q23" s="25"/>
      <c r="R23" s="25"/>
      <c r="S23" s="25"/>
      <c r="T23" s="24"/>
      <c r="U23" s="24"/>
      <c r="V23" s="24"/>
    </row>
    <row r="24" spans="1:22" s="3" customFormat="1" ht="22.5" customHeight="1">
      <c r="A24" s="442"/>
      <c r="B24" s="443"/>
      <c r="C24" s="444"/>
      <c r="D24" s="26"/>
      <c r="E24" s="26"/>
      <c r="F24" s="26"/>
      <c r="G24" s="26"/>
      <c r="H24" s="26"/>
      <c r="I24" s="25"/>
      <c r="J24" s="25"/>
      <c r="K24" s="25"/>
      <c r="L24" s="25"/>
      <c r="M24" s="25"/>
      <c r="N24" s="25"/>
      <c r="O24" s="25"/>
      <c r="P24" s="25"/>
      <c r="Q24" s="25"/>
      <c r="R24" s="25"/>
      <c r="S24" s="25"/>
      <c r="T24" s="24"/>
      <c r="U24" s="24"/>
      <c r="V24" s="24"/>
    </row>
    <row r="25" spans="1:22" s="27" customFormat="1" ht="46.5" customHeight="1">
      <c r="A25" s="22" t="s">
        <v>61</v>
      </c>
      <c r="B25" s="108" t="s">
        <v>364</v>
      </c>
      <c r="C25" s="31" t="s">
        <v>499</v>
      </c>
      <c r="D25" s="30"/>
      <c r="E25" s="30"/>
      <c r="F25" s="30"/>
      <c r="G25" s="30"/>
      <c r="H25" s="29"/>
      <c r="I25" s="29"/>
      <c r="J25" s="29"/>
      <c r="K25" s="29"/>
      <c r="L25" s="29"/>
      <c r="M25" s="29"/>
      <c r="N25" s="29"/>
      <c r="O25" s="29"/>
      <c r="P25" s="29"/>
      <c r="Q25" s="29"/>
      <c r="R25" s="29"/>
      <c r="S25" s="28"/>
      <c r="T25" s="28"/>
      <c r="U25" s="28"/>
      <c r="V25" s="28"/>
    </row>
    <row r="26" spans="1:22" s="27" customFormat="1" ht="37.5" customHeight="1">
      <c r="A26" s="22" t="s">
        <v>60</v>
      </c>
      <c r="B26" s="108" t="s">
        <v>74</v>
      </c>
      <c r="C26" s="31" t="s">
        <v>455</v>
      </c>
      <c r="D26" s="30"/>
      <c r="E26" s="30"/>
      <c r="F26" s="30"/>
      <c r="G26" s="30"/>
      <c r="H26" s="29"/>
      <c r="I26" s="29"/>
      <c r="J26" s="29"/>
      <c r="K26" s="29"/>
      <c r="L26" s="29"/>
      <c r="M26" s="29"/>
      <c r="N26" s="29"/>
      <c r="O26" s="29"/>
      <c r="P26" s="29"/>
      <c r="Q26" s="29"/>
      <c r="R26" s="29"/>
      <c r="S26" s="28"/>
      <c r="T26" s="28"/>
      <c r="U26" s="28"/>
      <c r="V26" s="28"/>
    </row>
    <row r="27" spans="1:22" s="27" customFormat="1" ht="39" customHeight="1">
      <c r="A27" s="22" t="s">
        <v>58</v>
      </c>
      <c r="B27" s="108" t="s">
        <v>73</v>
      </c>
      <c r="C27" s="31" t="s">
        <v>516</v>
      </c>
      <c r="D27" s="30"/>
      <c r="E27" s="30"/>
      <c r="F27" s="30"/>
      <c r="G27" s="30"/>
      <c r="H27" s="29"/>
      <c r="I27" s="29"/>
      <c r="J27" s="29"/>
      <c r="K27" s="29"/>
      <c r="L27" s="29"/>
      <c r="M27" s="29"/>
      <c r="N27" s="29"/>
      <c r="O27" s="29"/>
      <c r="P27" s="29"/>
      <c r="Q27" s="29"/>
      <c r="R27" s="29"/>
      <c r="S27" s="28"/>
      <c r="T27" s="28"/>
      <c r="U27" s="28"/>
      <c r="V27" s="28"/>
    </row>
    <row r="28" spans="1:22" s="198" customFormat="1" ht="27" customHeight="1">
      <c r="A28" s="22" t="s">
        <v>57</v>
      </c>
      <c r="B28" s="108" t="s">
        <v>365</v>
      </c>
      <c r="C28" s="31" t="s">
        <v>445</v>
      </c>
      <c r="D28" s="196"/>
      <c r="E28" s="196"/>
      <c r="F28" s="196"/>
      <c r="G28" s="196"/>
      <c r="H28" s="161"/>
      <c r="I28" s="161"/>
      <c r="J28" s="161"/>
      <c r="K28" s="161"/>
      <c r="L28" s="161"/>
      <c r="M28" s="161"/>
      <c r="N28" s="161"/>
      <c r="O28" s="161"/>
      <c r="P28" s="161"/>
      <c r="Q28" s="161"/>
      <c r="R28" s="161"/>
      <c r="S28" s="197"/>
      <c r="T28" s="197"/>
      <c r="U28" s="197"/>
      <c r="V28" s="197"/>
    </row>
    <row r="29" spans="1:22" s="198" customFormat="1" ht="37.5" customHeight="1">
      <c r="A29" s="22" t="s">
        <v>55</v>
      </c>
      <c r="B29" s="108" t="s">
        <v>366</v>
      </c>
      <c r="C29" s="31" t="s">
        <v>445</v>
      </c>
      <c r="D29" s="196"/>
      <c r="E29" s="196"/>
      <c r="F29" s="196"/>
      <c r="G29" s="196"/>
      <c r="H29" s="161"/>
      <c r="I29" s="161"/>
      <c r="J29" s="161"/>
      <c r="K29" s="161"/>
      <c r="L29" s="161"/>
      <c r="M29" s="161"/>
      <c r="N29" s="161"/>
      <c r="O29" s="161"/>
      <c r="P29" s="161"/>
      <c r="Q29" s="161"/>
      <c r="R29" s="161"/>
      <c r="S29" s="197"/>
      <c r="T29" s="197"/>
      <c r="U29" s="197"/>
      <c r="V29" s="197"/>
    </row>
    <row r="30" spans="1:22" s="198" customFormat="1" ht="39" customHeight="1">
      <c r="A30" s="22" t="s">
        <v>53</v>
      </c>
      <c r="B30" s="108" t="s">
        <v>367</v>
      </c>
      <c r="C30" s="31" t="s">
        <v>445</v>
      </c>
      <c r="D30" s="196"/>
      <c r="E30" s="196"/>
      <c r="F30" s="196"/>
      <c r="G30" s="196"/>
      <c r="H30" s="161"/>
      <c r="I30" s="161"/>
      <c r="J30" s="161"/>
      <c r="K30" s="161"/>
      <c r="L30" s="161"/>
      <c r="M30" s="161"/>
      <c r="N30" s="161"/>
      <c r="O30" s="161"/>
      <c r="P30" s="161"/>
      <c r="Q30" s="161"/>
      <c r="R30" s="161"/>
      <c r="S30" s="197"/>
      <c r="T30" s="197"/>
      <c r="U30" s="197"/>
      <c r="V30" s="197"/>
    </row>
    <row r="31" spans="1:22" s="178" customFormat="1" ht="27" customHeight="1">
      <c r="A31" s="303" t="s">
        <v>72</v>
      </c>
      <c r="B31" s="304" t="s">
        <v>368</v>
      </c>
      <c r="C31" s="306" t="s">
        <v>504</v>
      </c>
      <c r="D31" s="175"/>
      <c r="E31" s="175"/>
      <c r="F31" s="175"/>
      <c r="G31" s="175"/>
      <c r="H31" s="176"/>
      <c r="I31" s="176"/>
      <c r="J31" s="176"/>
      <c r="K31" s="176"/>
      <c r="L31" s="176"/>
      <c r="M31" s="176"/>
      <c r="N31" s="176"/>
      <c r="O31" s="176"/>
      <c r="P31" s="176"/>
      <c r="Q31" s="176"/>
      <c r="R31" s="176"/>
      <c r="S31" s="177"/>
      <c r="T31" s="177"/>
      <c r="U31" s="177"/>
      <c r="V31" s="177"/>
    </row>
    <row r="32" spans="1:22" s="178" customFormat="1" ht="33" customHeight="1">
      <c r="A32" s="303" t="s">
        <v>70</v>
      </c>
      <c r="B32" s="304" t="s">
        <v>369</v>
      </c>
      <c r="C32" s="306" t="s">
        <v>504</v>
      </c>
      <c r="D32" s="175"/>
      <c r="E32" s="175"/>
      <c r="F32" s="175"/>
      <c r="G32" s="175"/>
      <c r="H32" s="176"/>
      <c r="I32" s="176"/>
      <c r="J32" s="176"/>
      <c r="K32" s="176"/>
      <c r="L32" s="176"/>
      <c r="M32" s="176"/>
      <c r="N32" s="176"/>
      <c r="O32" s="176"/>
      <c r="P32" s="176"/>
      <c r="Q32" s="176"/>
      <c r="R32" s="176"/>
      <c r="S32" s="177"/>
      <c r="T32" s="177"/>
      <c r="U32" s="177"/>
      <c r="V32" s="177"/>
    </row>
    <row r="33" spans="1:22" s="27" customFormat="1" ht="57" customHeight="1">
      <c r="A33" s="22" t="s">
        <v>69</v>
      </c>
      <c r="B33" s="36" t="s">
        <v>370</v>
      </c>
      <c r="C33" s="104" t="s">
        <v>517</v>
      </c>
      <c r="D33" s="30"/>
      <c r="E33" s="30"/>
      <c r="F33" s="30"/>
      <c r="G33" s="30"/>
      <c r="H33" s="29"/>
      <c r="I33" s="29"/>
      <c r="J33" s="29"/>
      <c r="K33" s="29"/>
      <c r="L33" s="29"/>
      <c r="M33" s="29"/>
      <c r="N33" s="29"/>
      <c r="O33" s="29"/>
      <c r="P33" s="29"/>
      <c r="Q33" s="29"/>
      <c r="R33" s="29"/>
      <c r="S33" s="28"/>
      <c r="T33" s="28"/>
      <c r="U33" s="28"/>
      <c r="V33" s="28"/>
    </row>
    <row r="34" spans="1:22" ht="62.25" customHeight="1">
      <c r="A34" s="22" t="s">
        <v>382</v>
      </c>
      <c r="B34" s="36" t="s">
        <v>371</v>
      </c>
      <c r="C34" s="23" t="s">
        <v>508</v>
      </c>
      <c r="D34" s="21"/>
      <c r="E34" s="21"/>
      <c r="F34" s="21"/>
      <c r="G34" s="21"/>
      <c r="H34" s="21"/>
      <c r="I34" s="21"/>
      <c r="J34" s="21"/>
      <c r="K34" s="21"/>
      <c r="L34" s="21"/>
      <c r="M34" s="21"/>
      <c r="N34" s="21"/>
      <c r="O34" s="21"/>
      <c r="P34" s="21"/>
      <c r="Q34" s="21"/>
      <c r="R34" s="21"/>
      <c r="S34" s="21"/>
      <c r="T34" s="21"/>
      <c r="U34" s="21"/>
      <c r="V34" s="21"/>
    </row>
    <row r="35" spans="1:22" ht="41.25" customHeight="1">
      <c r="A35" s="22" t="s">
        <v>374</v>
      </c>
      <c r="B35" s="36" t="s">
        <v>71</v>
      </c>
      <c r="C35" s="23" t="s">
        <v>445</v>
      </c>
      <c r="D35" s="21"/>
      <c r="E35" s="21"/>
      <c r="F35" s="21"/>
      <c r="G35" s="21"/>
      <c r="H35" s="21"/>
      <c r="I35" s="21"/>
      <c r="J35" s="21"/>
      <c r="K35" s="21"/>
      <c r="L35" s="21"/>
      <c r="M35" s="21"/>
      <c r="N35" s="21"/>
      <c r="O35" s="21"/>
      <c r="P35" s="21"/>
      <c r="Q35" s="21"/>
      <c r="R35" s="21"/>
      <c r="S35" s="21"/>
      <c r="T35" s="21"/>
      <c r="U35" s="21"/>
      <c r="V35" s="21"/>
    </row>
    <row r="36" spans="1:22" s="180" customFormat="1" ht="30.75" customHeight="1">
      <c r="A36" s="22" t="s">
        <v>383</v>
      </c>
      <c r="B36" s="108" t="s">
        <v>372</v>
      </c>
      <c r="C36" s="31" t="s">
        <v>504</v>
      </c>
      <c r="D36" s="179"/>
      <c r="E36" s="179"/>
      <c r="F36" s="179"/>
      <c r="G36" s="179"/>
      <c r="H36" s="179"/>
      <c r="I36" s="179"/>
      <c r="J36" s="179"/>
      <c r="K36" s="179"/>
      <c r="L36" s="179"/>
      <c r="M36" s="179"/>
      <c r="N36" s="179"/>
      <c r="O36" s="179"/>
      <c r="P36" s="179"/>
      <c r="Q36" s="179"/>
      <c r="R36" s="179"/>
      <c r="S36" s="179"/>
      <c r="T36" s="179"/>
      <c r="U36" s="179"/>
      <c r="V36" s="179"/>
    </row>
    <row r="37" spans="1:22" s="180" customFormat="1" ht="28.5" customHeight="1">
      <c r="A37" s="22" t="s">
        <v>375</v>
      </c>
      <c r="B37" s="108" t="s">
        <v>373</v>
      </c>
      <c r="C37" s="31" t="s">
        <v>504</v>
      </c>
      <c r="D37" s="179"/>
      <c r="E37" s="179"/>
      <c r="F37" s="179"/>
      <c r="G37" s="179"/>
      <c r="H37" s="179"/>
      <c r="I37" s="179"/>
      <c r="J37" s="179"/>
      <c r="K37" s="179"/>
      <c r="L37" s="179"/>
      <c r="M37" s="179"/>
      <c r="N37" s="179"/>
      <c r="O37" s="179"/>
      <c r="P37" s="179"/>
      <c r="Q37" s="179"/>
      <c r="R37" s="179"/>
      <c r="S37" s="179"/>
      <c r="T37" s="179"/>
      <c r="U37" s="179"/>
      <c r="V37" s="179"/>
    </row>
    <row r="38" spans="1:22" s="180" customFormat="1" ht="33" customHeight="1">
      <c r="A38" s="22" t="s">
        <v>384</v>
      </c>
      <c r="B38" s="108" t="s">
        <v>218</v>
      </c>
      <c r="C38" s="31" t="s">
        <v>445</v>
      </c>
      <c r="D38" s="179"/>
      <c r="E38" s="179"/>
      <c r="F38" s="179"/>
      <c r="G38" s="179"/>
      <c r="H38" s="179"/>
      <c r="I38" s="179"/>
      <c r="J38" s="179"/>
      <c r="K38" s="179"/>
      <c r="L38" s="179"/>
      <c r="M38" s="179"/>
      <c r="N38" s="179"/>
      <c r="O38" s="179"/>
      <c r="P38" s="179"/>
      <c r="Q38" s="179"/>
      <c r="R38" s="179"/>
      <c r="S38" s="179"/>
      <c r="T38" s="179"/>
      <c r="U38" s="179"/>
      <c r="V38" s="179"/>
    </row>
    <row r="39" spans="1:22" ht="23.25" customHeight="1">
      <c r="A39" s="442"/>
      <c r="B39" s="443"/>
      <c r="C39" s="444"/>
      <c r="D39" s="21"/>
      <c r="E39" s="21"/>
      <c r="F39" s="21"/>
      <c r="G39" s="21"/>
      <c r="H39" s="21"/>
      <c r="I39" s="21"/>
      <c r="J39" s="21"/>
      <c r="K39" s="21"/>
      <c r="L39" s="21"/>
      <c r="M39" s="21"/>
      <c r="N39" s="21"/>
      <c r="O39" s="21"/>
      <c r="P39" s="21"/>
      <c r="Q39" s="21"/>
      <c r="R39" s="21"/>
      <c r="S39" s="21"/>
      <c r="T39" s="21"/>
      <c r="U39" s="21"/>
      <c r="V39" s="21"/>
    </row>
    <row r="40" spans="1:22" s="180" customFormat="1" ht="42" customHeight="1">
      <c r="A40" s="22" t="s">
        <v>376</v>
      </c>
      <c r="B40" s="108" t="s">
        <v>424</v>
      </c>
      <c r="C40" s="31"/>
      <c r="D40" s="179"/>
      <c r="E40" s="179"/>
      <c r="F40" s="179"/>
      <c r="G40" s="179"/>
      <c r="H40" s="179"/>
      <c r="I40" s="179"/>
      <c r="J40" s="179"/>
      <c r="K40" s="179"/>
      <c r="L40" s="179"/>
      <c r="M40" s="179"/>
      <c r="N40" s="179"/>
      <c r="O40" s="179"/>
      <c r="P40" s="179"/>
      <c r="Q40" s="179"/>
      <c r="R40" s="179"/>
      <c r="S40" s="179"/>
      <c r="T40" s="179"/>
      <c r="U40" s="179"/>
      <c r="V40" s="179"/>
    </row>
    <row r="41" spans="1:22" s="180" customFormat="1" ht="60.75" customHeight="1">
      <c r="A41" s="303" t="s">
        <v>385</v>
      </c>
      <c r="B41" s="304" t="s">
        <v>406</v>
      </c>
      <c r="C41" s="305" t="s">
        <v>509</v>
      </c>
      <c r="D41" s="179"/>
      <c r="E41" s="179"/>
      <c r="F41" s="179"/>
      <c r="G41" s="179"/>
      <c r="H41" s="179"/>
      <c r="I41" s="179"/>
      <c r="J41" s="179"/>
      <c r="K41" s="179"/>
      <c r="L41" s="179"/>
      <c r="M41" s="179"/>
      <c r="N41" s="179"/>
      <c r="O41" s="179"/>
      <c r="P41" s="179"/>
      <c r="Q41" s="179"/>
      <c r="R41" s="179"/>
      <c r="S41" s="179"/>
      <c r="T41" s="179"/>
      <c r="U41" s="179"/>
      <c r="V41" s="179"/>
    </row>
    <row r="42" spans="1:22" s="180" customFormat="1" ht="53.25" customHeight="1">
      <c r="A42" s="22" t="s">
        <v>377</v>
      </c>
      <c r="B42" s="108" t="s">
        <v>421</v>
      </c>
      <c r="C42" s="31" t="s">
        <v>509</v>
      </c>
      <c r="D42" s="179"/>
      <c r="E42" s="179"/>
      <c r="F42" s="179"/>
      <c r="G42" s="179"/>
      <c r="H42" s="179"/>
      <c r="I42" s="179"/>
      <c r="J42" s="179"/>
      <c r="K42" s="179"/>
      <c r="L42" s="179"/>
      <c r="M42" s="179"/>
      <c r="N42" s="179"/>
      <c r="O42" s="179"/>
      <c r="P42" s="179"/>
      <c r="Q42" s="179"/>
      <c r="R42" s="179"/>
      <c r="S42" s="179"/>
      <c r="T42" s="179"/>
      <c r="U42" s="179"/>
      <c r="V42" s="179"/>
    </row>
    <row r="43" spans="1:22" s="180" customFormat="1" ht="84" customHeight="1">
      <c r="A43" s="22" t="s">
        <v>388</v>
      </c>
      <c r="B43" s="108" t="s">
        <v>389</v>
      </c>
      <c r="C43" s="31" t="s">
        <v>457</v>
      </c>
      <c r="D43" s="179"/>
      <c r="E43" s="179"/>
      <c r="F43" s="179"/>
      <c r="G43" s="179"/>
      <c r="H43" s="179"/>
      <c r="I43" s="179"/>
      <c r="J43" s="179"/>
      <c r="K43" s="179"/>
      <c r="L43" s="179"/>
      <c r="M43" s="179"/>
      <c r="N43" s="179"/>
      <c r="O43" s="179"/>
      <c r="P43" s="179"/>
      <c r="Q43" s="179"/>
      <c r="R43" s="179"/>
      <c r="S43" s="179"/>
      <c r="T43" s="179"/>
      <c r="U43" s="179"/>
      <c r="V43" s="179"/>
    </row>
    <row r="44" spans="1:22" s="180" customFormat="1" ht="56.25" customHeight="1">
      <c r="A44" s="303" t="s">
        <v>378</v>
      </c>
      <c r="B44" s="304" t="s">
        <v>412</v>
      </c>
      <c r="C44" s="305" t="s">
        <v>457</v>
      </c>
      <c r="D44" s="179"/>
      <c r="E44" s="179"/>
      <c r="F44" s="179"/>
      <c r="G44" s="179"/>
      <c r="H44" s="179"/>
      <c r="I44" s="179"/>
      <c r="J44" s="179"/>
      <c r="K44" s="179"/>
      <c r="L44" s="179"/>
      <c r="M44" s="179"/>
      <c r="N44" s="179"/>
      <c r="O44" s="179"/>
      <c r="P44" s="179"/>
      <c r="Q44" s="179"/>
      <c r="R44" s="179"/>
      <c r="S44" s="179"/>
      <c r="T44" s="179"/>
      <c r="U44" s="179"/>
      <c r="V44" s="179"/>
    </row>
    <row r="45" spans="1:22" s="180" customFormat="1" ht="59.25" customHeight="1">
      <c r="A45" s="303" t="s">
        <v>407</v>
      </c>
      <c r="B45" s="304" t="s">
        <v>413</v>
      </c>
      <c r="C45" s="305" t="s">
        <v>457</v>
      </c>
      <c r="D45" s="179"/>
      <c r="E45" s="179"/>
      <c r="F45" s="179"/>
      <c r="G45" s="179"/>
      <c r="H45" s="179"/>
      <c r="I45" s="179"/>
      <c r="J45" s="179"/>
      <c r="K45" s="179"/>
      <c r="L45" s="179"/>
      <c r="M45" s="179"/>
      <c r="N45" s="179"/>
      <c r="O45" s="179"/>
      <c r="P45" s="179"/>
      <c r="Q45" s="179"/>
      <c r="R45" s="179"/>
      <c r="S45" s="179"/>
      <c r="T45" s="179"/>
      <c r="U45" s="179"/>
      <c r="V45" s="179"/>
    </row>
    <row r="46" spans="1:22" s="180" customFormat="1" ht="61.5" customHeight="1">
      <c r="A46" s="303" t="s">
        <v>379</v>
      </c>
      <c r="B46" s="304" t="s">
        <v>414</v>
      </c>
      <c r="C46" s="305" t="s">
        <v>457</v>
      </c>
      <c r="D46" s="179"/>
      <c r="E46" s="179"/>
      <c r="F46" s="179"/>
      <c r="G46" s="179"/>
      <c r="H46" s="179"/>
      <c r="I46" s="179"/>
      <c r="J46" s="179"/>
      <c r="K46" s="179"/>
      <c r="L46" s="179"/>
      <c r="M46" s="179"/>
      <c r="N46" s="179"/>
      <c r="O46" s="179"/>
      <c r="P46" s="179"/>
      <c r="Q46" s="179"/>
      <c r="R46" s="179"/>
      <c r="S46" s="179"/>
      <c r="T46" s="179"/>
      <c r="U46" s="179"/>
      <c r="V46" s="179"/>
    </row>
    <row r="47" spans="1:22" ht="18.75" customHeight="1">
      <c r="A47" s="442"/>
      <c r="B47" s="443"/>
      <c r="C47" s="444"/>
      <c r="D47" s="21"/>
      <c r="E47" s="21"/>
      <c r="F47" s="21"/>
      <c r="G47" s="21"/>
      <c r="H47" s="21"/>
      <c r="I47" s="21"/>
      <c r="J47" s="21"/>
      <c r="K47" s="21"/>
      <c r="L47" s="21"/>
      <c r="M47" s="21"/>
      <c r="N47" s="21"/>
      <c r="O47" s="21"/>
      <c r="P47" s="21"/>
      <c r="Q47" s="21"/>
      <c r="R47" s="21"/>
      <c r="S47" s="21"/>
      <c r="T47" s="21"/>
      <c r="U47" s="21"/>
      <c r="V47" s="21"/>
    </row>
    <row r="48" spans="1:22" ht="45" customHeight="1">
      <c r="A48" s="22" t="s">
        <v>408</v>
      </c>
      <c r="B48" s="108" t="s">
        <v>422</v>
      </c>
      <c r="C48" s="199" t="s">
        <v>518</v>
      </c>
      <c r="D48" s="21"/>
      <c r="E48" s="21"/>
      <c r="F48" s="21"/>
      <c r="G48" s="21"/>
      <c r="H48" s="21"/>
      <c r="I48" s="21"/>
      <c r="J48" s="21"/>
      <c r="K48" s="21"/>
      <c r="L48" s="21"/>
      <c r="M48" s="21"/>
      <c r="N48" s="21"/>
      <c r="O48" s="21"/>
      <c r="P48" s="21"/>
      <c r="Q48" s="21"/>
      <c r="R48" s="21"/>
      <c r="S48" s="21"/>
      <c r="T48" s="21"/>
      <c r="U48" s="21"/>
      <c r="V48" s="21"/>
    </row>
    <row r="49" spans="1:22" ht="49.5" customHeight="1">
      <c r="A49" s="22" t="s">
        <v>380</v>
      </c>
      <c r="B49" s="108" t="s">
        <v>423</v>
      </c>
      <c r="C49" s="199" t="s">
        <v>519</v>
      </c>
      <c r="D49" s="21"/>
      <c r="E49" s="21"/>
      <c r="F49" s="21"/>
      <c r="G49" s="21"/>
      <c r="H49" s="21"/>
      <c r="I49" s="21"/>
      <c r="J49" s="21"/>
      <c r="K49" s="21"/>
      <c r="L49" s="21"/>
      <c r="M49" s="21"/>
      <c r="N49" s="21"/>
      <c r="O49" s="21"/>
      <c r="P49" s="21"/>
      <c r="Q49" s="21"/>
      <c r="R49" s="21"/>
      <c r="S49" s="21"/>
      <c r="T49" s="21"/>
      <c r="U49" s="21"/>
      <c r="V49" s="21"/>
    </row>
    <row r="50" spans="1:22">
      <c r="A50" s="21"/>
      <c r="B50" s="21"/>
      <c r="C50" s="21"/>
      <c r="D50" s="21"/>
      <c r="E50" s="21"/>
      <c r="F50" s="21"/>
      <c r="G50" s="21"/>
      <c r="H50" s="21"/>
      <c r="I50" s="21"/>
      <c r="J50" s="21"/>
      <c r="K50" s="21"/>
      <c r="L50" s="21"/>
      <c r="M50" s="21"/>
      <c r="N50" s="21"/>
      <c r="O50" s="21"/>
      <c r="P50" s="21"/>
      <c r="Q50" s="21"/>
      <c r="R50" s="21"/>
      <c r="S50" s="21"/>
      <c r="T50" s="21"/>
      <c r="U50" s="21"/>
      <c r="V50" s="21"/>
    </row>
    <row r="51" spans="1:22">
      <c r="A51" s="21"/>
      <c r="B51" s="21"/>
      <c r="C51" s="21"/>
      <c r="D51" s="21"/>
      <c r="E51" s="21"/>
      <c r="F51" s="21"/>
      <c r="G51" s="21"/>
      <c r="H51" s="21"/>
      <c r="I51" s="21"/>
      <c r="J51" s="21"/>
      <c r="K51" s="21"/>
      <c r="L51" s="21"/>
      <c r="M51" s="21"/>
      <c r="N51" s="21"/>
      <c r="O51" s="21"/>
      <c r="P51" s="21"/>
      <c r="Q51" s="21"/>
      <c r="R51" s="21"/>
      <c r="S51" s="21"/>
      <c r="T51" s="21"/>
      <c r="U51" s="21"/>
      <c r="V51" s="21"/>
    </row>
    <row r="52" spans="1:22">
      <c r="A52" s="21"/>
      <c r="B52" s="21"/>
      <c r="C52" s="21"/>
      <c r="D52" s="21"/>
      <c r="E52" s="21"/>
      <c r="F52" s="21"/>
      <c r="G52" s="21"/>
      <c r="H52" s="21"/>
      <c r="I52" s="21"/>
      <c r="J52" s="21"/>
      <c r="K52" s="21"/>
      <c r="L52" s="21"/>
      <c r="M52" s="21"/>
      <c r="N52" s="21"/>
      <c r="O52" s="21"/>
      <c r="P52" s="21"/>
      <c r="Q52" s="21"/>
      <c r="R52" s="21"/>
      <c r="S52" s="21"/>
      <c r="T52" s="21"/>
      <c r="U52" s="21"/>
      <c r="V52" s="21"/>
    </row>
    <row r="53" spans="1:22">
      <c r="A53" s="21"/>
      <c r="B53" s="21"/>
      <c r="C53" s="21"/>
      <c r="D53" s="21"/>
      <c r="E53" s="21"/>
      <c r="F53" s="21"/>
      <c r="G53" s="21"/>
      <c r="H53" s="21"/>
      <c r="I53" s="21"/>
      <c r="J53" s="21"/>
      <c r="K53" s="21"/>
      <c r="L53" s="21"/>
      <c r="M53" s="21"/>
      <c r="N53" s="21"/>
      <c r="O53" s="21"/>
      <c r="P53" s="21"/>
      <c r="Q53" s="21"/>
      <c r="R53" s="21"/>
      <c r="S53" s="21"/>
      <c r="T53" s="21"/>
      <c r="U53" s="21"/>
      <c r="V53" s="21"/>
    </row>
    <row r="54" spans="1:22">
      <c r="A54" s="21"/>
      <c r="B54" s="21"/>
      <c r="C54" s="21"/>
      <c r="D54" s="21"/>
      <c r="E54" s="21"/>
      <c r="F54" s="21"/>
      <c r="G54" s="21"/>
      <c r="H54" s="21"/>
      <c r="I54" s="21"/>
      <c r="J54" s="21"/>
      <c r="K54" s="21"/>
      <c r="L54" s="21"/>
      <c r="M54" s="21"/>
      <c r="N54" s="21"/>
      <c r="O54" s="21"/>
      <c r="P54" s="21"/>
      <c r="Q54" s="21"/>
      <c r="R54" s="21"/>
      <c r="S54" s="21"/>
      <c r="T54" s="21"/>
      <c r="U54" s="21"/>
      <c r="V54" s="21"/>
    </row>
    <row r="55" spans="1:22">
      <c r="A55" s="21"/>
      <c r="B55" s="21"/>
      <c r="C55" s="21"/>
      <c r="D55" s="21"/>
      <c r="E55" s="21"/>
      <c r="F55" s="21"/>
      <c r="G55" s="21"/>
      <c r="H55" s="21"/>
      <c r="I55" s="21"/>
      <c r="J55" s="21"/>
      <c r="K55" s="21"/>
      <c r="L55" s="21"/>
      <c r="M55" s="21"/>
      <c r="N55" s="21"/>
      <c r="O55" s="21"/>
      <c r="P55" s="21"/>
      <c r="Q55" s="21"/>
      <c r="R55" s="21"/>
      <c r="S55" s="21"/>
      <c r="T55" s="21"/>
      <c r="U55" s="21"/>
      <c r="V55" s="21"/>
    </row>
    <row r="56" spans="1:22">
      <c r="A56" s="21"/>
      <c r="B56" s="21"/>
      <c r="C56" s="21"/>
      <c r="D56" s="21"/>
      <c r="E56" s="21"/>
      <c r="F56" s="21"/>
      <c r="G56" s="21"/>
      <c r="H56" s="21"/>
      <c r="I56" s="21"/>
      <c r="J56" s="21"/>
      <c r="K56" s="21"/>
      <c r="L56" s="21"/>
      <c r="M56" s="21"/>
      <c r="N56" s="21"/>
      <c r="O56" s="21"/>
      <c r="P56" s="21"/>
      <c r="Q56" s="21"/>
      <c r="R56" s="21"/>
      <c r="S56" s="21"/>
      <c r="T56" s="21"/>
      <c r="U56" s="21"/>
      <c r="V56" s="21"/>
    </row>
    <row r="57" spans="1:22">
      <c r="A57" s="21"/>
      <c r="B57" s="21"/>
      <c r="C57" s="21"/>
      <c r="D57" s="21"/>
      <c r="E57" s="21"/>
      <c r="F57" s="21"/>
      <c r="G57" s="21"/>
      <c r="H57" s="21"/>
      <c r="I57" s="21"/>
      <c r="J57" s="21"/>
      <c r="K57" s="21"/>
      <c r="L57" s="21"/>
      <c r="M57" s="21"/>
      <c r="N57" s="21"/>
      <c r="O57" s="21"/>
      <c r="P57" s="21"/>
      <c r="Q57" s="21"/>
      <c r="R57" s="21"/>
      <c r="S57" s="21"/>
      <c r="T57" s="21"/>
      <c r="U57" s="21"/>
      <c r="V57" s="21"/>
    </row>
    <row r="58" spans="1:22">
      <c r="A58" s="21"/>
      <c r="B58" s="21"/>
      <c r="C58" s="21"/>
      <c r="D58" s="21"/>
      <c r="E58" s="21"/>
      <c r="F58" s="21"/>
      <c r="G58" s="21"/>
      <c r="H58" s="21"/>
      <c r="I58" s="21"/>
      <c r="J58" s="21"/>
      <c r="K58" s="21"/>
      <c r="L58" s="21"/>
      <c r="M58" s="21"/>
      <c r="N58" s="21"/>
      <c r="O58" s="21"/>
      <c r="P58" s="21"/>
      <c r="Q58" s="21"/>
      <c r="R58" s="21"/>
      <c r="S58" s="21"/>
      <c r="T58" s="21"/>
      <c r="U58" s="21"/>
      <c r="V58" s="21"/>
    </row>
    <row r="59" spans="1:22">
      <c r="A59" s="21"/>
      <c r="B59" s="21"/>
      <c r="C59" s="21"/>
      <c r="D59" s="21"/>
      <c r="E59" s="21"/>
      <c r="F59" s="21"/>
      <c r="G59" s="21"/>
      <c r="H59" s="21"/>
      <c r="I59" s="21"/>
      <c r="J59" s="21"/>
      <c r="K59" s="21"/>
      <c r="L59" s="21"/>
      <c r="M59" s="21"/>
      <c r="N59" s="21"/>
      <c r="O59" s="21"/>
      <c r="P59" s="21"/>
      <c r="Q59" s="21"/>
      <c r="R59" s="21"/>
      <c r="S59" s="21"/>
      <c r="T59" s="21"/>
      <c r="U59" s="21"/>
      <c r="V59" s="21"/>
    </row>
    <row r="60" spans="1:22">
      <c r="A60" s="21"/>
      <c r="B60" s="21"/>
      <c r="C60" s="21"/>
      <c r="D60" s="21"/>
      <c r="E60" s="21"/>
      <c r="F60" s="21"/>
      <c r="G60" s="21"/>
      <c r="H60" s="21"/>
      <c r="I60" s="21"/>
      <c r="J60" s="21"/>
      <c r="K60" s="21"/>
      <c r="L60" s="21"/>
      <c r="M60" s="21"/>
      <c r="N60" s="21"/>
      <c r="O60" s="21"/>
      <c r="P60" s="21"/>
      <c r="Q60" s="21"/>
      <c r="R60" s="21"/>
      <c r="S60" s="21"/>
      <c r="T60" s="21"/>
      <c r="U60" s="21"/>
      <c r="V60" s="21"/>
    </row>
    <row r="61" spans="1:22">
      <c r="A61" s="21"/>
      <c r="B61" s="21"/>
      <c r="C61" s="21"/>
      <c r="D61" s="21"/>
      <c r="E61" s="21"/>
      <c r="F61" s="21"/>
      <c r="G61" s="21"/>
      <c r="H61" s="21"/>
      <c r="I61" s="21"/>
      <c r="J61" s="21"/>
      <c r="K61" s="21"/>
      <c r="L61" s="21"/>
      <c r="M61" s="21"/>
      <c r="N61" s="21"/>
      <c r="O61" s="21"/>
      <c r="P61" s="21"/>
      <c r="Q61" s="21"/>
      <c r="R61" s="21"/>
      <c r="S61" s="21"/>
      <c r="T61" s="21"/>
      <c r="U61" s="21"/>
      <c r="V61" s="21"/>
    </row>
    <row r="62" spans="1:22">
      <c r="A62" s="21"/>
      <c r="B62" s="21"/>
      <c r="C62" s="21"/>
      <c r="D62" s="21"/>
      <c r="E62" s="21"/>
      <c r="F62" s="21"/>
      <c r="G62" s="21"/>
      <c r="H62" s="21"/>
      <c r="I62" s="21"/>
      <c r="J62" s="21"/>
      <c r="K62" s="21"/>
      <c r="L62" s="21"/>
      <c r="M62" s="21"/>
      <c r="N62" s="21"/>
      <c r="O62" s="21"/>
      <c r="P62" s="21"/>
      <c r="Q62" s="21"/>
      <c r="R62" s="21"/>
      <c r="S62" s="21"/>
      <c r="T62" s="21"/>
      <c r="U62" s="21"/>
      <c r="V62" s="21"/>
    </row>
    <row r="63" spans="1:22">
      <c r="A63" s="21"/>
      <c r="B63" s="21"/>
      <c r="C63" s="21"/>
      <c r="D63" s="21"/>
      <c r="E63" s="21"/>
      <c r="F63" s="21"/>
      <c r="G63" s="21"/>
      <c r="H63" s="21"/>
      <c r="I63" s="21"/>
      <c r="J63" s="21"/>
      <c r="K63" s="21"/>
      <c r="L63" s="21"/>
      <c r="M63" s="21"/>
      <c r="N63" s="21"/>
      <c r="O63" s="21"/>
      <c r="P63" s="21"/>
      <c r="Q63" s="21"/>
      <c r="R63" s="21"/>
      <c r="S63" s="21"/>
      <c r="T63" s="21"/>
      <c r="U63" s="21"/>
      <c r="V63" s="21"/>
    </row>
    <row r="64" spans="1:22">
      <c r="A64" s="21"/>
      <c r="B64" s="21"/>
      <c r="C64" s="21"/>
      <c r="D64" s="21"/>
      <c r="E64" s="21"/>
      <c r="F64" s="21"/>
      <c r="G64" s="21"/>
      <c r="H64" s="21"/>
      <c r="I64" s="21"/>
      <c r="J64" s="21"/>
      <c r="K64" s="21"/>
      <c r="L64" s="21"/>
      <c r="M64" s="21"/>
      <c r="N64" s="21"/>
      <c r="O64" s="21"/>
      <c r="P64" s="21"/>
      <c r="Q64" s="21"/>
      <c r="R64" s="21"/>
      <c r="S64" s="21"/>
      <c r="T64" s="21"/>
      <c r="U64" s="21"/>
      <c r="V64" s="21"/>
    </row>
    <row r="65" spans="1:22">
      <c r="A65" s="21"/>
      <c r="B65" s="21"/>
      <c r="C65" s="21"/>
      <c r="D65" s="21"/>
      <c r="E65" s="21"/>
      <c r="F65" s="21"/>
      <c r="G65" s="21"/>
      <c r="H65" s="21"/>
      <c r="I65" s="21"/>
      <c r="J65" s="21"/>
      <c r="K65" s="21"/>
      <c r="L65" s="21"/>
      <c r="M65" s="21"/>
      <c r="N65" s="21"/>
      <c r="O65" s="21"/>
      <c r="P65" s="21"/>
      <c r="Q65" s="21"/>
      <c r="R65" s="21"/>
      <c r="S65" s="21"/>
      <c r="T65" s="21"/>
      <c r="U65" s="21"/>
      <c r="V65" s="21"/>
    </row>
    <row r="66" spans="1:22">
      <c r="A66" s="21"/>
      <c r="B66" s="21"/>
      <c r="C66" s="21"/>
      <c r="D66" s="21"/>
      <c r="E66" s="21"/>
      <c r="F66" s="21"/>
      <c r="G66" s="21"/>
      <c r="H66" s="21"/>
      <c r="I66" s="21"/>
      <c r="J66" s="21"/>
      <c r="K66" s="21"/>
      <c r="L66" s="21"/>
      <c r="M66" s="21"/>
      <c r="N66" s="21"/>
      <c r="O66" s="21"/>
      <c r="P66" s="21"/>
      <c r="Q66" s="21"/>
      <c r="R66" s="21"/>
      <c r="S66" s="21"/>
      <c r="T66" s="21"/>
      <c r="U66" s="21"/>
      <c r="V66" s="21"/>
    </row>
    <row r="67" spans="1:22">
      <c r="A67" s="21"/>
      <c r="B67" s="21"/>
      <c r="C67" s="21"/>
      <c r="D67" s="21"/>
      <c r="E67" s="21"/>
      <c r="F67" s="21"/>
      <c r="G67" s="21"/>
      <c r="H67" s="21"/>
      <c r="I67" s="21"/>
      <c r="J67" s="21"/>
      <c r="K67" s="21"/>
      <c r="L67" s="21"/>
      <c r="M67" s="21"/>
      <c r="N67" s="21"/>
      <c r="O67" s="21"/>
      <c r="P67" s="21"/>
      <c r="Q67" s="21"/>
      <c r="R67" s="21"/>
      <c r="S67" s="21"/>
      <c r="T67" s="21"/>
      <c r="U67" s="21"/>
      <c r="V67" s="21"/>
    </row>
    <row r="68" spans="1:22">
      <c r="A68" s="21"/>
      <c r="B68" s="21"/>
      <c r="C68" s="21"/>
      <c r="D68" s="21"/>
      <c r="E68" s="21"/>
      <c r="F68" s="21"/>
      <c r="G68" s="21"/>
      <c r="H68" s="21"/>
      <c r="I68" s="21"/>
      <c r="J68" s="21"/>
      <c r="K68" s="21"/>
      <c r="L68" s="21"/>
      <c r="M68" s="21"/>
      <c r="N68" s="21"/>
      <c r="O68" s="21"/>
      <c r="P68" s="21"/>
      <c r="Q68" s="21"/>
      <c r="R68" s="21"/>
      <c r="S68" s="21"/>
      <c r="T68" s="21"/>
      <c r="U68" s="21"/>
      <c r="V68" s="21"/>
    </row>
    <row r="69" spans="1:22">
      <c r="A69" s="21"/>
      <c r="B69" s="21"/>
      <c r="C69" s="21"/>
      <c r="D69" s="21"/>
      <c r="E69" s="21"/>
      <c r="F69" s="21"/>
      <c r="G69" s="21"/>
      <c r="H69" s="21"/>
      <c r="I69" s="21"/>
      <c r="J69" s="21"/>
      <c r="K69" s="21"/>
      <c r="L69" s="21"/>
      <c r="M69" s="21"/>
      <c r="N69" s="21"/>
      <c r="O69" s="21"/>
      <c r="P69" s="21"/>
      <c r="Q69" s="21"/>
      <c r="R69" s="21"/>
      <c r="S69" s="21"/>
      <c r="T69" s="21"/>
      <c r="U69" s="21"/>
      <c r="V69" s="21"/>
    </row>
    <row r="70" spans="1:22">
      <c r="A70" s="21"/>
      <c r="B70" s="21"/>
      <c r="C70" s="21"/>
      <c r="D70" s="21"/>
      <c r="E70" s="21"/>
      <c r="F70" s="21"/>
      <c r="G70" s="21"/>
      <c r="H70" s="21"/>
      <c r="I70" s="21"/>
      <c r="J70" s="21"/>
      <c r="K70" s="21"/>
      <c r="L70" s="21"/>
      <c r="M70" s="21"/>
      <c r="N70" s="21"/>
      <c r="O70" s="21"/>
      <c r="P70" s="21"/>
      <c r="Q70" s="21"/>
      <c r="R70" s="21"/>
      <c r="S70" s="21"/>
      <c r="T70" s="21"/>
      <c r="U70" s="21"/>
      <c r="V70" s="21"/>
    </row>
    <row r="71" spans="1:22">
      <c r="A71" s="21"/>
      <c r="B71" s="21"/>
      <c r="C71" s="21"/>
      <c r="D71" s="21"/>
      <c r="E71" s="21"/>
      <c r="F71" s="21"/>
      <c r="G71" s="21"/>
      <c r="H71" s="21"/>
      <c r="I71" s="21"/>
      <c r="J71" s="21"/>
      <c r="K71" s="21"/>
      <c r="L71" s="21"/>
      <c r="M71" s="21"/>
      <c r="N71" s="21"/>
      <c r="O71" s="21"/>
      <c r="P71" s="21"/>
      <c r="Q71" s="21"/>
      <c r="R71" s="21"/>
      <c r="S71" s="21"/>
      <c r="T71" s="21"/>
      <c r="U71" s="21"/>
      <c r="V71" s="21"/>
    </row>
    <row r="72" spans="1:22">
      <c r="A72" s="21"/>
      <c r="B72" s="21"/>
      <c r="C72" s="21"/>
      <c r="D72" s="21"/>
      <c r="E72" s="21"/>
      <c r="F72" s="21"/>
      <c r="G72" s="21"/>
      <c r="H72" s="21"/>
      <c r="I72" s="21"/>
      <c r="J72" s="21"/>
      <c r="K72" s="21"/>
      <c r="L72" s="21"/>
      <c r="M72" s="21"/>
      <c r="N72" s="21"/>
      <c r="O72" s="21"/>
      <c r="P72" s="21"/>
      <c r="Q72" s="21"/>
      <c r="R72" s="21"/>
      <c r="S72" s="21"/>
      <c r="T72" s="21"/>
      <c r="U72" s="21"/>
      <c r="V72" s="21"/>
    </row>
    <row r="73" spans="1:22">
      <c r="A73" s="21"/>
      <c r="B73" s="21"/>
      <c r="C73" s="21"/>
      <c r="D73" s="21"/>
      <c r="E73" s="21"/>
      <c r="F73" s="21"/>
      <c r="G73" s="21"/>
      <c r="H73" s="21"/>
      <c r="I73" s="21"/>
      <c r="J73" s="21"/>
      <c r="K73" s="21"/>
      <c r="L73" s="21"/>
      <c r="M73" s="21"/>
      <c r="N73" s="21"/>
      <c r="O73" s="21"/>
      <c r="P73" s="21"/>
      <c r="Q73" s="21"/>
      <c r="R73" s="21"/>
      <c r="S73" s="21"/>
      <c r="T73" s="21"/>
      <c r="U73" s="21"/>
      <c r="V73" s="21"/>
    </row>
    <row r="74" spans="1:22">
      <c r="A74" s="21"/>
      <c r="B74" s="21"/>
      <c r="C74" s="21"/>
      <c r="D74" s="21"/>
      <c r="E74" s="21"/>
      <c r="F74" s="21"/>
      <c r="G74" s="21"/>
      <c r="H74" s="21"/>
      <c r="I74" s="21"/>
      <c r="J74" s="21"/>
      <c r="K74" s="21"/>
      <c r="L74" s="21"/>
      <c r="M74" s="21"/>
      <c r="N74" s="21"/>
      <c r="O74" s="21"/>
      <c r="P74" s="21"/>
      <c r="Q74" s="21"/>
      <c r="R74" s="21"/>
      <c r="S74" s="21"/>
      <c r="T74" s="21"/>
      <c r="U74" s="21"/>
      <c r="V74" s="21"/>
    </row>
    <row r="75" spans="1:22">
      <c r="A75" s="21"/>
      <c r="B75" s="21"/>
      <c r="C75" s="21"/>
      <c r="D75" s="21"/>
      <c r="E75" s="21"/>
      <c r="F75" s="21"/>
      <c r="G75" s="21"/>
      <c r="H75" s="21"/>
      <c r="I75" s="21"/>
      <c r="J75" s="21"/>
      <c r="K75" s="21"/>
      <c r="L75" s="21"/>
      <c r="M75" s="21"/>
      <c r="N75" s="21"/>
      <c r="O75" s="21"/>
      <c r="P75" s="21"/>
      <c r="Q75" s="21"/>
      <c r="R75" s="21"/>
      <c r="S75" s="21"/>
      <c r="T75" s="21"/>
      <c r="U75" s="21"/>
      <c r="V75" s="21"/>
    </row>
    <row r="76" spans="1:22">
      <c r="A76" s="21"/>
      <c r="B76" s="21"/>
      <c r="C76" s="21"/>
      <c r="D76" s="21"/>
      <c r="E76" s="21"/>
      <c r="F76" s="21"/>
      <c r="G76" s="21"/>
      <c r="H76" s="21"/>
      <c r="I76" s="21"/>
      <c r="J76" s="21"/>
      <c r="K76" s="21"/>
      <c r="L76" s="21"/>
      <c r="M76" s="21"/>
      <c r="N76" s="21"/>
      <c r="O76" s="21"/>
      <c r="P76" s="21"/>
      <c r="Q76" s="21"/>
      <c r="R76" s="21"/>
      <c r="S76" s="21"/>
      <c r="T76" s="21"/>
      <c r="U76" s="21"/>
      <c r="V76" s="21"/>
    </row>
    <row r="77" spans="1:22">
      <c r="A77" s="21"/>
      <c r="B77" s="21"/>
      <c r="C77" s="21"/>
      <c r="D77" s="21"/>
      <c r="E77" s="21"/>
      <c r="F77" s="21"/>
      <c r="G77" s="21"/>
      <c r="H77" s="21"/>
      <c r="I77" s="21"/>
      <c r="J77" s="21"/>
      <c r="K77" s="21"/>
      <c r="L77" s="21"/>
      <c r="M77" s="21"/>
      <c r="N77" s="21"/>
      <c r="O77" s="21"/>
      <c r="P77" s="21"/>
      <c r="Q77" s="21"/>
      <c r="R77" s="21"/>
      <c r="S77" s="21"/>
      <c r="T77" s="21"/>
      <c r="U77" s="21"/>
      <c r="V77" s="21"/>
    </row>
    <row r="78" spans="1:22">
      <c r="A78" s="21"/>
      <c r="B78" s="21"/>
      <c r="C78" s="21"/>
      <c r="D78" s="21"/>
      <c r="E78" s="21"/>
      <c r="F78" s="21"/>
      <c r="G78" s="21"/>
      <c r="H78" s="21"/>
      <c r="I78" s="21"/>
      <c r="J78" s="21"/>
      <c r="K78" s="21"/>
      <c r="L78" s="21"/>
      <c r="M78" s="21"/>
      <c r="N78" s="21"/>
      <c r="O78" s="21"/>
      <c r="P78" s="21"/>
      <c r="Q78" s="21"/>
      <c r="R78" s="21"/>
      <c r="S78" s="21"/>
      <c r="T78" s="21"/>
      <c r="U78" s="21"/>
      <c r="V78" s="21"/>
    </row>
    <row r="79" spans="1:22">
      <c r="A79" s="21"/>
      <c r="B79" s="21"/>
      <c r="C79" s="21"/>
      <c r="D79" s="21"/>
      <c r="E79" s="21"/>
      <c r="F79" s="21"/>
      <c r="G79" s="21"/>
      <c r="H79" s="21"/>
      <c r="I79" s="21"/>
      <c r="J79" s="21"/>
      <c r="K79" s="21"/>
      <c r="L79" s="21"/>
      <c r="M79" s="21"/>
      <c r="N79" s="21"/>
      <c r="O79" s="21"/>
      <c r="P79" s="21"/>
      <c r="Q79" s="21"/>
      <c r="R79" s="21"/>
      <c r="S79" s="21"/>
      <c r="T79" s="21"/>
      <c r="U79" s="21"/>
      <c r="V79" s="21"/>
    </row>
    <row r="80" spans="1:22">
      <c r="A80" s="21"/>
      <c r="B80" s="21"/>
      <c r="C80" s="21"/>
      <c r="D80" s="21"/>
      <c r="E80" s="21"/>
      <c r="F80" s="21"/>
      <c r="G80" s="21"/>
      <c r="H80" s="21"/>
      <c r="I80" s="21"/>
      <c r="J80" s="21"/>
      <c r="K80" s="21"/>
      <c r="L80" s="21"/>
      <c r="M80" s="21"/>
      <c r="N80" s="21"/>
      <c r="O80" s="21"/>
      <c r="P80" s="21"/>
      <c r="Q80" s="21"/>
      <c r="R80" s="21"/>
      <c r="S80" s="21"/>
      <c r="T80" s="21"/>
      <c r="U80" s="21"/>
      <c r="V80" s="21"/>
    </row>
    <row r="81" spans="1:22">
      <c r="A81" s="21"/>
      <c r="B81" s="21"/>
      <c r="C81" s="21"/>
      <c r="D81" s="21"/>
      <c r="E81" s="21"/>
      <c r="F81" s="21"/>
      <c r="G81" s="21"/>
      <c r="H81" s="21"/>
      <c r="I81" s="21"/>
      <c r="J81" s="21"/>
      <c r="K81" s="21"/>
      <c r="L81" s="21"/>
      <c r="M81" s="21"/>
      <c r="N81" s="21"/>
      <c r="O81" s="21"/>
      <c r="P81" s="21"/>
      <c r="Q81" s="21"/>
      <c r="R81" s="21"/>
      <c r="S81" s="21"/>
      <c r="T81" s="21"/>
      <c r="U81" s="21"/>
      <c r="V81" s="21"/>
    </row>
    <row r="82" spans="1:22">
      <c r="A82" s="21"/>
      <c r="B82" s="21"/>
      <c r="C82" s="21"/>
      <c r="D82" s="21"/>
      <c r="E82" s="21"/>
      <c r="F82" s="21"/>
      <c r="G82" s="21"/>
      <c r="H82" s="21"/>
      <c r="I82" s="21"/>
      <c r="J82" s="21"/>
      <c r="K82" s="21"/>
      <c r="L82" s="21"/>
      <c r="M82" s="21"/>
      <c r="N82" s="21"/>
      <c r="O82" s="21"/>
      <c r="P82" s="21"/>
      <c r="Q82" s="21"/>
      <c r="R82" s="21"/>
      <c r="S82" s="21"/>
      <c r="T82" s="21"/>
      <c r="U82" s="21"/>
      <c r="V82" s="21"/>
    </row>
    <row r="83" spans="1:22">
      <c r="A83" s="21"/>
      <c r="B83" s="21"/>
      <c r="C83" s="21"/>
      <c r="D83" s="21"/>
      <c r="E83" s="21"/>
      <c r="F83" s="21"/>
      <c r="G83" s="21"/>
      <c r="H83" s="21"/>
      <c r="I83" s="21"/>
      <c r="J83" s="21"/>
      <c r="K83" s="21"/>
      <c r="L83" s="21"/>
      <c r="M83" s="21"/>
      <c r="N83" s="21"/>
      <c r="O83" s="21"/>
      <c r="P83" s="21"/>
      <c r="Q83" s="21"/>
      <c r="R83" s="21"/>
      <c r="S83" s="21"/>
      <c r="T83" s="21"/>
      <c r="U83" s="21"/>
      <c r="V83" s="21"/>
    </row>
    <row r="84" spans="1:22">
      <c r="A84" s="21"/>
      <c r="B84" s="21"/>
      <c r="C84" s="21"/>
      <c r="D84" s="21"/>
      <c r="E84" s="21"/>
      <c r="F84" s="21"/>
      <c r="G84" s="21"/>
      <c r="H84" s="21"/>
      <c r="I84" s="21"/>
      <c r="J84" s="21"/>
      <c r="K84" s="21"/>
      <c r="L84" s="21"/>
      <c r="M84" s="21"/>
      <c r="N84" s="21"/>
      <c r="O84" s="21"/>
      <c r="P84" s="21"/>
      <c r="Q84" s="21"/>
      <c r="R84" s="21"/>
      <c r="S84" s="21"/>
      <c r="T84" s="21"/>
      <c r="U84" s="21"/>
      <c r="V84" s="21"/>
    </row>
    <row r="85" spans="1:22">
      <c r="A85" s="21"/>
      <c r="B85" s="21"/>
      <c r="C85" s="21"/>
      <c r="D85" s="21"/>
      <c r="E85" s="21"/>
      <c r="F85" s="21"/>
      <c r="G85" s="21"/>
      <c r="H85" s="21"/>
      <c r="I85" s="21"/>
      <c r="J85" s="21"/>
      <c r="K85" s="21"/>
      <c r="L85" s="21"/>
      <c r="M85" s="21"/>
      <c r="N85" s="21"/>
      <c r="O85" s="21"/>
      <c r="P85" s="21"/>
      <c r="Q85" s="21"/>
      <c r="R85" s="21"/>
      <c r="S85" s="21"/>
      <c r="T85" s="21"/>
      <c r="U85" s="21"/>
      <c r="V85" s="21"/>
    </row>
    <row r="86" spans="1:22">
      <c r="A86" s="21"/>
      <c r="B86" s="21"/>
      <c r="C86" s="21"/>
      <c r="D86" s="21"/>
      <c r="E86" s="21"/>
      <c r="F86" s="21"/>
      <c r="G86" s="21"/>
      <c r="H86" s="21"/>
      <c r="I86" s="21"/>
      <c r="J86" s="21"/>
      <c r="K86" s="21"/>
      <c r="L86" s="21"/>
      <c r="M86" s="21"/>
      <c r="N86" s="21"/>
      <c r="O86" s="21"/>
      <c r="P86" s="21"/>
      <c r="Q86" s="21"/>
      <c r="R86" s="21"/>
      <c r="S86" s="21"/>
      <c r="T86" s="21"/>
      <c r="U86" s="21"/>
      <c r="V86" s="21"/>
    </row>
    <row r="87" spans="1:22">
      <c r="A87" s="21"/>
      <c r="B87" s="21"/>
      <c r="C87" s="21"/>
      <c r="D87" s="21"/>
      <c r="E87" s="21"/>
      <c r="F87" s="21"/>
      <c r="G87" s="21"/>
      <c r="H87" s="21"/>
      <c r="I87" s="21"/>
      <c r="J87" s="21"/>
      <c r="K87" s="21"/>
      <c r="L87" s="21"/>
      <c r="M87" s="21"/>
      <c r="N87" s="21"/>
      <c r="O87" s="21"/>
      <c r="P87" s="21"/>
      <c r="Q87" s="21"/>
      <c r="R87" s="21"/>
      <c r="S87" s="21"/>
      <c r="T87" s="21"/>
      <c r="U87" s="21"/>
      <c r="V87" s="21"/>
    </row>
    <row r="88" spans="1:22">
      <c r="A88" s="21"/>
      <c r="B88" s="21"/>
      <c r="C88" s="21"/>
      <c r="D88" s="21"/>
      <c r="E88" s="21"/>
      <c r="F88" s="21"/>
      <c r="G88" s="21"/>
      <c r="H88" s="21"/>
      <c r="I88" s="21"/>
      <c r="J88" s="21"/>
      <c r="K88" s="21"/>
      <c r="L88" s="21"/>
      <c r="M88" s="21"/>
      <c r="N88" s="21"/>
      <c r="O88" s="21"/>
      <c r="P88" s="21"/>
      <c r="Q88" s="21"/>
      <c r="R88" s="21"/>
      <c r="S88" s="21"/>
      <c r="T88" s="21"/>
      <c r="U88" s="21"/>
      <c r="V88" s="21"/>
    </row>
    <row r="89" spans="1:22">
      <c r="A89" s="21"/>
      <c r="B89" s="21"/>
      <c r="C89" s="21"/>
      <c r="D89" s="21"/>
      <c r="E89" s="21"/>
      <c r="F89" s="21"/>
      <c r="G89" s="21"/>
      <c r="H89" s="21"/>
      <c r="I89" s="21"/>
      <c r="J89" s="21"/>
      <c r="K89" s="21"/>
      <c r="L89" s="21"/>
      <c r="M89" s="21"/>
      <c r="N89" s="21"/>
      <c r="O89" s="21"/>
      <c r="P89" s="21"/>
      <c r="Q89" s="21"/>
      <c r="R89" s="21"/>
      <c r="S89" s="21"/>
      <c r="T89" s="21"/>
      <c r="U89" s="21"/>
      <c r="V89" s="21"/>
    </row>
    <row r="90" spans="1:22">
      <c r="A90" s="21"/>
      <c r="B90" s="21"/>
      <c r="C90" s="21"/>
      <c r="D90" s="21"/>
      <c r="E90" s="21"/>
      <c r="F90" s="21"/>
      <c r="G90" s="21"/>
      <c r="H90" s="21"/>
      <c r="I90" s="21"/>
      <c r="J90" s="21"/>
      <c r="K90" s="21"/>
      <c r="L90" s="21"/>
      <c r="M90" s="21"/>
      <c r="N90" s="21"/>
      <c r="O90" s="21"/>
      <c r="P90" s="21"/>
      <c r="Q90" s="21"/>
      <c r="R90" s="21"/>
      <c r="S90" s="21"/>
      <c r="T90" s="21"/>
      <c r="U90" s="21"/>
      <c r="V90" s="21"/>
    </row>
    <row r="91" spans="1:22">
      <c r="A91" s="21"/>
      <c r="B91" s="21"/>
      <c r="C91" s="21"/>
      <c r="D91" s="21"/>
      <c r="E91" s="21"/>
      <c r="F91" s="21"/>
      <c r="G91" s="21"/>
      <c r="H91" s="21"/>
      <c r="I91" s="21"/>
      <c r="J91" s="21"/>
      <c r="K91" s="21"/>
      <c r="L91" s="21"/>
      <c r="M91" s="21"/>
      <c r="N91" s="21"/>
      <c r="O91" s="21"/>
      <c r="P91" s="21"/>
      <c r="Q91" s="21"/>
      <c r="R91" s="21"/>
      <c r="S91" s="21"/>
      <c r="T91" s="21"/>
      <c r="U91" s="21"/>
      <c r="V91" s="21"/>
    </row>
    <row r="92" spans="1:22">
      <c r="A92" s="21"/>
      <c r="B92" s="21"/>
      <c r="C92" s="21"/>
      <c r="D92" s="21"/>
      <c r="E92" s="21"/>
      <c r="F92" s="21"/>
      <c r="G92" s="21"/>
      <c r="H92" s="21"/>
      <c r="I92" s="21"/>
      <c r="J92" s="21"/>
      <c r="K92" s="21"/>
      <c r="L92" s="21"/>
      <c r="M92" s="21"/>
      <c r="N92" s="21"/>
      <c r="O92" s="21"/>
      <c r="P92" s="21"/>
      <c r="Q92" s="21"/>
      <c r="R92" s="21"/>
      <c r="S92" s="21"/>
      <c r="T92" s="21"/>
      <c r="U92" s="21"/>
      <c r="V92" s="21"/>
    </row>
    <row r="93" spans="1:22">
      <c r="A93" s="21"/>
      <c r="B93" s="21"/>
      <c r="C93" s="21"/>
      <c r="D93" s="21"/>
      <c r="E93" s="21"/>
      <c r="F93" s="21"/>
      <c r="G93" s="21"/>
      <c r="H93" s="21"/>
      <c r="I93" s="21"/>
      <c r="J93" s="21"/>
      <c r="K93" s="21"/>
      <c r="L93" s="21"/>
      <c r="M93" s="21"/>
      <c r="N93" s="21"/>
      <c r="O93" s="21"/>
      <c r="P93" s="21"/>
      <c r="Q93" s="21"/>
      <c r="R93" s="21"/>
      <c r="S93" s="21"/>
      <c r="T93" s="21"/>
      <c r="U93" s="21"/>
      <c r="V93" s="21"/>
    </row>
    <row r="94" spans="1:22">
      <c r="A94" s="21"/>
      <c r="B94" s="21"/>
      <c r="C94" s="21"/>
      <c r="D94" s="21"/>
      <c r="E94" s="21"/>
      <c r="F94" s="21"/>
      <c r="G94" s="21"/>
      <c r="H94" s="21"/>
      <c r="I94" s="21"/>
      <c r="J94" s="21"/>
      <c r="K94" s="21"/>
      <c r="L94" s="21"/>
      <c r="M94" s="21"/>
      <c r="N94" s="21"/>
      <c r="O94" s="21"/>
      <c r="P94" s="21"/>
      <c r="Q94" s="21"/>
      <c r="R94" s="21"/>
      <c r="S94" s="21"/>
      <c r="T94" s="21"/>
      <c r="U94" s="21"/>
      <c r="V94" s="21"/>
    </row>
    <row r="95" spans="1:22">
      <c r="A95" s="21"/>
      <c r="B95" s="21"/>
      <c r="C95" s="21"/>
      <c r="D95" s="21"/>
      <c r="E95" s="21"/>
      <c r="F95" s="21"/>
      <c r="G95" s="21"/>
      <c r="H95" s="21"/>
      <c r="I95" s="21"/>
      <c r="J95" s="21"/>
      <c r="K95" s="21"/>
      <c r="L95" s="21"/>
      <c r="M95" s="21"/>
      <c r="N95" s="21"/>
      <c r="O95" s="21"/>
      <c r="P95" s="21"/>
      <c r="Q95" s="21"/>
      <c r="R95" s="21"/>
      <c r="S95" s="21"/>
      <c r="T95" s="21"/>
      <c r="U95" s="21"/>
      <c r="V95" s="21"/>
    </row>
    <row r="96" spans="1:22">
      <c r="A96" s="21"/>
      <c r="B96" s="21"/>
      <c r="C96" s="21"/>
      <c r="D96" s="21"/>
      <c r="E96" s="21"/>
      <c r="F96" s="21"/>
      <c r="G96" s="21"/>
      <c r="H96" s="21"/>
      <c r="I96" s="21"/>
      <c r="J96" s="21"/>
      <c r="K96" s="21"/>
      <c r="L96" s="21"/>
      <c r="M96" s="21"/>
      <c r="N96" s="21"/>
      <c r="O96" s="21"/>
      <c r="P96" s="21"/>
      <c r="Q96" s="21"/>
      <c r="R96" s="21"/>
      <c r="S96" s="21"/>
      <c r="T96" s="21"/>
      <c r="U96" s="21"/>
      <c r="V96" s="21"/>
    </row>
    <row r="97" spans="1:22">
      <c r="A97" s="21"/>
      <c r="B97" s="21"/>
      <c r="C97" s="21"/>
      <c r="D97" s="21"/>
      <c r="E97" s="21"/>
      <c r="F97" s="21"/>
      <c r="G97" s="21"/>
      <c r="H97" s="21"/>
      <c r="I97" s="21"/>
      <c r="J97" s="21"/>
      <c r="K97" s="21"/>
      <c r="L97" s="21"/>
      <c r="M97" s="21"/>
      <c r="N97" s="21"/>
      <c r="O97" s="21"/>
      <c r="P97" s="21"/>
      <c r="Q97" s="21"/>
      <c r="R97" s="21"/>
      <c r="S97" s="21"/>
      <c r="T97" s="21"/>
      <c r="U97" s="21"/>
      <c r="V97" s="21"/>
    </row>
    <row r="98" spans="1:22">
      <c r="A98" s="21"/>
      <c r="B98" s="21"/>
      <c r="C98" s="21"/>
      <c r="D98" s="21"/>
      <c r="E98" s="21"/>
      <c r="F98" s="21"/>
      <c r="G98" s="21"/>
      <c r="H98" s="21"/>
      <c r="I98" s="21"/>
      <c r="J98" s="21"/>
      <c r="K98" s="21"/>
      <c r="L98" s="21"/>
      <c r="M98" s="21"/>
      <c r="N98" s="21"/>
      <c r="O98" s="21"/>
      <c r="P98" s="21"/>
      <c r="Q98" s="21"/>
      <c r="R98" s="21"/>
      <c r="S98" s="21"/>
      <c r="T98" s="21"/>
      <c r="U98" s="21"/>
      <c r="V98" s="21"/>
    </row>
    <row r="99" spans="1:22">
      <c r="A99" s="21"/>
      <c r="B99" s="21"/>
      <c r="C99" s="21"/>
      <c r="D99" s="21"/>
      <c r="E99" s="21"/>
      <c r="F99" s="21"/>
      <c r="G99" s="21"/>
      <c r="H99" s="21"/>
      <c r="I99" s="21"/>
      <c r="J99" s="21"/>
      <c r="K99" s="21"/>
      <c r="L99" s="21"/>
      <c r="M99" s="21"/>
      <c r="N99" s="21"/>
      <c r="O99" s="21"/>
      <c r="P99" s="21"/>
      <c r="Q99" s="21"/>
      <c r="R99" s="21"/>
      <c r="S99" s="21"/>
      <c r="T99" s="21"/>
      <c r="U99" s="21"/>
      <c r="V99" s="21"/>
    </row>
    <row r="100" spans="1:22">
      <c r="A100" s="21"/>
      <c r="B100" s="21"/>
      <c r="C100" s="21"/>
      <c r="D100" s="21"/>
      <c r="E100" s="21"/>
      <c r="F100" s="21"/>
      <c r="G100" s="21"/>
      <c r="H100" s="21"/>
      <c r="I100" s="21"/>
      <c r="J100" s="21"/>
      <c r="K100" s="21"/>
      <c r="L100" s="21"/>
      <c r="M100" s="21"/>
      <c r="N100" s="21"/>
      <c r="O100" s="21"/>
      <c r="P100" s="21"/>
      <c r="Q100" s="21"/>
      <c r="R100" s="21"/>
      <c r="S100" s="21"/>
      <c r="T100" s="21"/>
      <c r="U100" s="21"/>
      <c r="V100" s="21"/>
    </row>
    <row r="101" spans="1:22">
      <c r="A101" s="21"/>
      <c r="B101" s="21"/>
      <c r="C101" s="21"/>
      <c r="D101" s="21"/>
      <c r="E101" s="21"/>
      <c r="F101" s="21"/>
      <c r="G101" s="21"/>
      <c r="H101" s="21"/>
      <c r="I101" s="21"/>
      <c r="J101" s="21"/>
      <c r="K101" s="21"/>
      <c r="L101" s="21"/>
      <c r="M101" s="21"/>
      <c r="N101" s="21"/>
      <c r="O101" s="21"/>
      <c r="P101" s="21"/>
      <c r="Q101" s="21"/>
      <c r="R101" s="21"/>
      <c r="S101" s="21"/>
      <c r="T101" s="21"/>
      <c r="U101" s="21"/>
      <c r="V101" s="21"/>
    </row>
    <row r="102" spans="1:22">
      <c r="A102" s="21"/>
      <c r="B102" s="21"/>
      <c r="C102" s="21"/>
      <c r="D102" s="21"/>
      <c r="E102" s="21"/>
      <c r="F102" s="21"/>
      <c r="G102" s="21"/>
      <c r="H102" s="21"/>
      <c r="I102" s="21"/>
      <c r="J102" s="21"/>
      <c r="K102" s="21"/>
      <c r="L102" s="21"/>
      <c r="M102" s="21"/>
      <c r="N102" s="21"/>
      <c r="O102" s="21"/>
      <c r="P102" s="21"/>
      <c r="Q102" s="21"/>
      <c r="R102" s="21"/>
      <c r="S102" s="21"/>
      <c r="T102" s="21"/>
      <c r="U102" s="21"/>
      <c r="V102" s="21"/>
    </row>
    <row r="103" spans="1:22">
      <c r="A103" s="21"/>
      <c r="B103" s="21"/>
      <c r="C103" s="21"/>
      <c r="D103" s="21"/>
      <c r="E103" s="21"/>
      <c r="F103" s="21"/>
      <c r="G103" s="21"/>
      <c r="H103" s="21"/>
      <c r="I103" s="21"/>
      <c r="J103" s="21"/>
      <c r="K103" s="21"/>
      <c r="L103" s="21"/>
      <c r="M103" s="21"/>
      <c r="N103" s="21"/>
      <c r="O103" s="21"/>
      <c r="P103" s="21"/>
      <c r="Q103" s="21"/>
      <c r="R103" s="21"/>
      <c r="S103" s="21"/>
      <c r="T103" s="21"/>
      <c r="U103" s="21"/>
      <c r="V103" s="21"/>
    </row>
    <row r="104" spans="1:22">
      <c r="A104" s="21"/>
      <c r="B104" s="21"/>
      <c r="C104" s="21"/>
      <c r="D104" s="21"/>
      <c r="E104" s="21"/>
      <c r="F104" s="21"/>
      <c r="G104" s="21"/>
      <c r="H104" s="21"/>
      <c r="I104" s="21"/>
      <c r="J104" s="21"/>
      <c r="K104" s="21"/>
      <c r="L104" s="21"/>
      <c r="M104" s="21"/>
      <c r="N104" s="21"/>
      <c r="O104" s="21"/>
      <c r="P104" s="21"/>
      <c r="Q104" s="21"/>
      <c r="R104" s="21"/>
      <c r="S104" s="21"/>
      <c r="T104" s="21"/>
      <c r="U104" s="21"/>
      <c r="V104" s="21"/>
    </row>
    <row r="105" spans="1:22">
      <c r="A105" s="21"/>
      <c r="B105" s="21"/>
      <c r="C105" s="21"/>
      <c r="D105" s="21"/>
      <c r="E105" s="21"/>
      <c r="F105" s="21"/>
      <c r="G105" s="21"/>
      <c r="H105" s="21"/>
      <c r="I105" s="21"/>
      <c r="J105" s="21"/>
      <c r="K105" s="21"/>
      <c r="L105" s="21"/>
      <c r="M105" s="21"/>
      <c r="N105" s="21"/>
      <c r="O105" s="21"/>
      <c r="P105" s="21"/>
      <c r="Q105" s="21"/>
      <c r="R105" s="21"/>
      <c r="S105" s="21"/>
      <c r="T105" s="21"/>
      <c r="U105" s="21"/>
      <c r="V105" s="21"/>
    </row>
    <row r="106" spans="1:22">
      <c r="A106" s="21"/>
      <c r="B106" s="21"/>
      <c r="C106" s="21"/>
      <c r="D106" s="21"/>
      <c r="E106" s="21"/>
      <c r="F106" s="21"/>
      <c r="G106" s="21"/>
      <c r="H106" s="21"/>
      <c r="I106" s="21"/>
      <c r="J106" s="21"/>
      <c r="K106" s="21"/>
      <c r="L106" s="21"/>
      <c r="M106" s="21"/>
      <c r="N106" s="21"/>
      <c r="O106" s="21"/>
      <c r="P106" s="21"/>
      <c r="Q106" s="21"/>
      <c r="R106" s="21"/>
      <c r="S106" s="21"/>
      <c r="T106" s="21"/>
      <c r="U106" s="21"/>
      <c r="V106" s="21"/>
    </row>
    <row r="107" spans="1:22">
      <c r="A107" s="21"/>
      <c r="B107" s="21"/>
      <c r="C107" s="21"/>
      <c r="D107" s="21"/>
      <c r="E107" s="21"/>
      <c r="F107" s="21"/>
      <c r="G107" s="21"/>
      <c r="H107" s="21"/>
      <c r="I107" s="21"/>
      <c r="J107" s="21"/>
      <c r="K107" s="21"/>
      <c r="L107" s="21"/>
      <c r="M107" s="21"/>
      <c r="N107" s="21"/>
      <c r="O107" s="21"/>
      <c r="P107" s="21"/>
      <c r="Q107" s="21"/>
      <c r="R107" s="21"/>
      <c r="S107" s="21"/>
      <c r="T107" s="21"/>
      <c r="U107" s="21"/>
      <c r="V107" s="21"/>
    </row>
    <row r="108" spans="1:22">
      <c r="A108" s="21"/>
      <c r="B108" s="21"/>
      <c r="C108" s="21"/>
      <c r="D108" s="21"/>
      <c r="E108" s="21"/>
      <c r="F108" s="21"/>
      <c r="G108" s="21"/>
      <c r="H108" s="21"/>
      <c r="I108" s="21"/>
      <c r="J108" s="21"/>
      <c r="K108" s="21"/>
      <c r="L108" s="21"/>
      <c r="M108" s="21"/>
      <c r="N108" s="21"/>
      <c r="O108" s="21"/>
      <c r="P108" s="21"/>
      <c r="Q108" s="21"/>
      <c r="R108" s="21"/>
      <c r="S108" s="21"/>
      <c r="T108" s="21"/>
      <c r="U108" s="21"/>
      <c r="V108" s="21"/>
    </row>
    <row r="109" spans="1:22">
      <c r="A109" s="21"/>
      <c r="B109" s="21"/>
      <c r="C109" s="21"/>
      <c r="D109" s="21"/>
      <c r="E109" s="21"/>
      <c r="F109" s="21"/>
      <c r="G109" s="21"/>
      <c r="H109" s="21"/>
      <c r="I109" s="21"/>
      <c r="J109" s="21"/>
      <c r="K109" s="21"/>
      <c r="L109" s="21"/>
      <c r="M109" s="21"/>
      <c r="N109" s="21"/>
      <c r="O109" s="21"/>
      <c r="P109" s="21"/>
      <c r="Q109" s="21"/>
      <c r="R109" s="21"/>
      <c r="S109" s="21"/>
      <c r="T109" s="21"/>
      <c r="U109" s="21"/>
      <c r="V109" s="21"/>
    </row>
    <row r="110" spans="1:22">
      <c r="A110" s="21"/>
      <c r="B110" s="21"/>
      <c r="C110" s="21"/>
      <c r="D110" s="21"/>
      <c r="E110" s="21"/>
      <c r="F110" s="21"/>
      <c r="G110" s="21"/>
      <c r="H110" s="21"/>
      <c r="I110" s="21"/>
      <c r="J110" s="21"/>
      <c r="K110" s="21"/>
      <c r="L110" s="21"/>
      <c r="M110" s="21"/>
      <c r="N110" s="21"/>
      <c r="O110" s="21"/>
      <c r="P110" s="21"/>
      <c r="Q110" s="21"/>
      <c r="R110" s="21"/>
      <c r="S110" s="21"/>
      <c r="T110" s="21"/>
      <c r="U110" s="21"/>
      <c r="V110" s="21"/>
    </row>
    <row r="111" spans="1:22">
      <c r="A111" s="21"/>
      <c r="B111" s="21"/>
      <c r="C111" s="21"/>
      <c r="D111" s="21"/>
      <c r="E111" s="21"/>
      <c r="F111" s="21"/>
      <c r="G111" s="21"/>
      <c r="H111" s="21"/>
      <c r="I111" s="21"/>
      <c r="J111" s="21"/>
      <c r="K111" s="21"/>
      <c r="L111" s="21"/>
      <c r="M111" s="21"/>
      <c r="N111" s="21"/>
      <c r="O111" s="21"/>
      <c r="P111" s="21"/>
      <c r="Q111" s="21"/>
      <c r="R111" s="21"/>
      <c r="S111" s="21"/>
      <c r="T111" s="21"/>
      <c r="U111" s="21"/>
      <c r="V111" s="21"/>
    </row>
    <row r="112" spans="1:22">
      <c r="A112" s="21"/>
      <c r="B112" s="21"/>
      <c r="C112" s="21"/>
      <c r="D112" s="21"/>
      <c r="E112" s="21"/>
      <c r="F112" s="21"/>
      <c r="G112" s="21"/>
      <c r="H112" s="21"/>
      <c r="I112" s="21"/>
      <c r="J112" s="21"/>
      <c r="K112" s="21"/>
      <c r="L112" s="21"/>
      <c r="M112" s="21"/>
      <c r="N112" s="21"/>
      <c r="O112" s="21"/>
      <c r="P112" s="21"/>
      <c r="Q112" s="21"/>
      <c r="R112" s="21"/>
      <c r="S112" s="21"/>
      <c r="T112" s="21"/>
      <c r="U112" s="21"/>
      <c r="V112" s="21"/>
    </row>
    <row r="113" spans="1:22">
      <c r="A113" s="21"/>
      <c r="B113" s="21"/>
      <c r="C113" s="21"/>
      <c r="D113" s="21"/>
      <c r="E113" s="21"/>
      <c r="F113" s="21"/>
      <c r="G113" s="21"/>
      <c r="H113" s="21"/>
      <c r="I113" s="21"/>
      <c r="J113" s="21"/>
      <c r="K113" s="21"/>
      <c r="L113" s="21"/>
      <c r="M113" s="21"/>
      <c r="N113" s="21"/>
      <c r="O113" s="21"/>
      <c r="P113" s="21"/>
      <c r="Q113" s="21"/>
      <c r="R113" s="21"/>
      <c r="S113" s="21"/>
      <c r="T113" s="21"/>
      <c r="U113" s="21"/>
      <c r="V113" s="21"/>
    </row>
    <row r="114" spans="1:22">
      <c r="A114" s="21"/>
      <c r="B114" s="21"/>
      <c r="C114" s="21"/>
      <c r="D114" s="21"/>
      <c r="E114" s="21"/>
      <c r="F114" s="21"/>
      <c r="G114" s="21"/>
      <c r="H114" s="21"/>
      <c r="I114" s="21"/>
      <c r="J114" s="21"/>
      <c r="K114" s="21"/>
      <c r="L114" s="21"/>
      <c r="M114" s="21"/>
      <c r="N114" s="21"/>
      <c r="O114" s="21"/>
      <c r="P114" s="21"/>
      <c r="Q114" s="21"/>
      <c r="R114" s="21"/>
      <c r="S114" s="21"/>
      <c r="T114" s="21"/>
      <c r="U114" s="21"/>
      <c r="V114" s="21"/>
    </row>
    <row r="115" spans="1:22">
      <c r="A115" s="21"/>
      <c r="B115" s="21"/>
      <c r="C115" s="21"/>
      <c r="D115" s="21"/>
      <c r="E115" s="21"/>
      <c r="F115" s="21"/>
      <c r="G115" s="21"/>
      <c r="H115" s="21"/>
      <c r="I115" s="21"/>
      <c r="J115" s="21"/>
      <c r="K115" s="21"/>
      <c r="L115" s="21"/>
      <c r="M115" s="21"/>
      <c r="N115" s="21"/>
      <c r="O115" s="21"/>
      <c r="P115" s="21"/>
      <c r="Q115" s="21"/>
      <c r="R115" s="21"/>
      <c r="S115" s="21"/>
      <c r="T115" s="21"/>
      <c r="U115" s="21"/>
      <c r="V115" s="21"/>
    </row>
    <row r="116" spans="1:22">
      <c r="A116" s="21"/>
      <c r="B116" s="21"/>
      <c r="C116" s="21"/>
      <c r="D116" s="21"/>
      <c r="E116" s="21"/>
      <c r="F116" s="21"/>
      <c r="G116" s="21"/>
      <c r="H116" s="21"/>
      <c r="I116" s="21"/>
      <c r="J116" s="21"/>
      <c r="K116" s="21"/>
      <c r="L116" s="21"/>
      <c r="M116" s="21"/>
      <c r="N116" s="21"/>
      <c r="O116" s="21"/>
      <c r="P116" s="21"/>
      <c r="Q116" s="21"/>
      <c r="R116" s="21"/>
      <c r="S116" s="21"/>
      <c r="T116" s="21"/>
      <c r="U116" s="21"/>
      <c r="V116" s="21"/>
    </row>
    <row r="117" spans="1:22">
      <c r="A117" s="21"/>
      <c r="B117" s="21"/>
      <c r="C117" s="21"/>
      <c r="D117" s="21"/>
      <c r="E117" s="21"/>
      <c r="F117" s="21"/>
      <c r="G117" s="21"/>
      <c r="H117" s="21"/>
      <c r="I117" s="21"/>
      <c r="J117" s="21"/>
      <c r="K117" s="21"/>
      <c r="L117" s="21"/>
      <c r="M117" s="21"/>
      <c r="N117" s="21"/>
      <c r="O117" s="21"/>
      <c r="P117" s="21"/>
      <c r="Q117" s="21"/>
      <c r="R117" s="21"/>
      <c r="S117" s="21"/>
      <c r="T117" s="21"/>
      <c r="U117" s="21"/>
      <c r="V117" s="21"/>
    </row>
    <row r="118" spans="1:22">
      <c r="A118" s="21"/>
      <c r="B118" s="21"/>
      <c r="C118" s="21"/>
      <c r="D118" s="21"/>
      <c r="E118" s="21"/>
      <c r="F118" s="21"/>
      <c r="G118" s="21"/>
      <c r="H118" s="21"/>
      <c r="I118" s="21"/>
      <c r="J118" s="21"/>
      <c r="K118" s="21"/>
      <c r="L118" s="21"/>
      <c r="M118" s="21"/>
      <c r="N118" s="21"/>
      <c r="O118" s="21"/>
      <c r="P118" s="21"/>
      <c r="Q118" s="21"/>
      <c r="R118" s="21"/>
      <c r="S118" s="21"/>
      <c r="T118" s="21"/>
      <c r="U118" s="21"/>
      <c r="V118" s="21"/>
    </row>
    <row r="119" spans="1:22">
      <c r="A119" s="21"/>
      <c r="B119" s="21"/>
      <c r="C119" s="21"/>
      <c r="D119" s="21"/>
      <c r="E119" s="21"/>
      <c r="F119" s="21"/>
      <c r="G119" s="21"/>
      <c r="H119" s="21"/>
      <c r="I119" s="21"/>
      <c r="J119" s="21"/>
      <c r="K119" s="21"/>
      <c r="L119" s="21"/>
      <c r="M119" s="21"/>
      <c r="N119" s="21"/>
      <c r="O119" s="21"/>
      <c r="P119" s="21"/>
      <c r="Q119" s="21"/>
      <c r="R119" s="21"/>
      <c r="S119" s="21"/>
      <c r="T119" s="21"/>
      <c r="U119" s="21"/>
      <c r="V119" s="21"/>
    </row>
    <row r="120" spans="1:22">
      <c r="A120" s="21"/>
      <c r="B120" s="21"/>
      <c r="C120" s="21"/>
      <c r="D120" s="21"/>
      <c r="E120" s="21"/>
      <c r="F120" s="21"/>
      <c r="G120" s="21"/>
      <c r="H120" s="21"/>
      <c r="I120" s="21"/>
      <c r="J120" s="21"/>
      <c r="K120" s="21"/>
      <c r="L120" s="21"/>
      <c r="M120" s="21"/>
      <c r="N120" s="21"/>
      <c r="O120" s="21"/>
      <c r="P120" s="21"/>
      <c r="Q120" s="21"/>
      <c r="R120" s="21"/>
      <c r="S120" s="21"/>
      <c r="T120" s="21"/>
      <c r="U120" s="21"/>
      <c r="V120" s="21"/>
    </row>
    <row r="121" spans="1:22">
      <c r="A121" s="21"/>
      <c r="B121" s="21"/>
      <c r="C121" s="21"/>
      <c r="D121" s="21"/>
      <c r="E121" s="21"/>
      <c r="F121" s="21"/>
      <c r="G121" s="21"/>
      <c r="H121" s="21"/>
      <c r="I121" s="21"/>
      <c r="J121" s="21"/>
      <c r="K121" s="21"/>
      <c r="L121" s="21"/>
      <c r="M121" s="21"/>
      <c r="N121" s="21"/>
      <c r="O121" s="21"/>
      <c r="P121" s="21"/>
      <c r="Q121" s="21"/>
      <c r="R121" s="21"/>
      <c r="S121" s="21"/>
      <c r="T121" s="21"/>
      <c r="U121" s="21"/>
      <c r="V121" s="21"/>
    </row>
    <row r="122" spans="1:22">
      <c r="A122" s="21"/>
      <c r="B122" s="21"/>
      <c r="C122" s="21"/>
      <c r="D122" s="21"/>
      <c r="E122" s="21"/>
      <c r="F122" s="21"/>
      <c r="G122" s="21"/>
      <c r="H122" s="21"/>
      <c r="I122" s="21"/>
      <c r="J122" s="21"/>
      <c r="K122" s="21"/>
      <c r="L122" s="21"/>
      <c r="M122" s="21"/>
      <c r="N122" s="21"/>
      <c r="O122" s="21"/>
      <c r="P122" s="21"/>
      <c r="Q122" s="21"/>
      <c r="R122" s="21"/>
      <c r="S122" s="21"/>
      <c r="T122" s="21"/>
      <c r="U122" s="21"/>
      <c r="V122" s="21"/>
    </row>
    <row r="123" spans="1:22">
      <c r="A123" s="21"/>
      <c r="B123" s="21"/>
      <c r="C123" s="21"/>
      <c r="D123" s="21"/>
      <c r="E123" s="21"/>
      <c r="F123" s="21"/>
      <c r="G123" s="21"/>
      <c r="H123" s="21"/>
      <c r="I123" s="21"/>
      <c r="J123" s="21"/>
      <c r="K123" s="21"/>
      <c r="L123" s="21"/>
      <c r="M123" s="21"/>
      <c r="N123" s="21"/>
      <c r="O123" s="21"/>
      <c r="P123" s="21"/>
      <c r="Q123" s="21"/>
      <c r="R123" s="21"/>
      <c r="S123" s="21"/>
      <c r="T123" s="21"/>
      <c r="U123" s="21"/>
      <c r="V123" s="21"/>
    </row>
    <row r="124" spans="1:22">
      <c r="A124" s="21"/>
      <c r="B124" s="21"/>
      <c r="C124" s="21"/>
      <c r="D124" s="21"/>
      <c r="E124" s="21"/>
      <c r="F124" s="21"/>
      <c r="G124" s="21"/>
      <c r="H124" s="21"/>
      <c r="I124" s="21"/>
      <c r="J124" s="21"/>
      <c r="K124" s="21"/>
      <c r="L124" s="21"/>
      <c r="M124" s="21"/>
      <c r="N124" s="21"/>
      <c r="O124" s="21"/>
      <c r="P124" s="21"/>
      <c r="Q124" s="21"/>
      <c r="R124" s="21"/>
      <c r="S124" s="21"/>
      <c r="T124" s="21"/>
      <c r="U124" s="21"/>
      <c r="V124" s="21"/>
    </row>
    <row r="125" spans="1:22">
      <c r="A125" s="21"/>
      <c r="B125" s="21"/>
      <c r="C125" s="21"/>
      <c r="D125" s="21"/>
      <c r="E125" s="21"/>
      <c r="F125" s="21"/>
      <c r="G125" s="21"/>
      <c r="H125" s="21"/>
      <c r="I125" s="21"/>
      <c r="J125" s="21"/>
      <c r="K125" s="21"/>
      <c r="L125" s="21"/>
      <c r="M125" s="21"/>
      <c r="N125" s="21"/>
      <c r="O125" s="21"/>
      <c r="P125" s="21"/>
      <c r="Q125" s="21"/>
      <c r="R125" s="21"/>
      <c r="S125" s="21"/>
      <c r="T125" s="21"/>
      <c r="U125" s="21"/>
      <c r="V125" s="21"/>
    </row>
    <row r="126" spans="1:22">
      <c r="A126" s="21"/>
      <c r="B126" s="21"/>
      <c r="C126" s="21"/>
      <c r="D126" s="21"/>
      <c r="E126" s="21"/>
      <c r="F126" s="21"/>
      <c r="G126" s="21"/>
      <c r="H126" s="21"/>
      <c r="I126" s="21"/>
      <c r="J126" s="21"/>
      <c r="K126" s="21"/>
      <c r="L126" s="21"/>
      <c r="M126" s="21"/>
      <c r="N126" s="21"/>
      <c r="O126" s="21"/>
      <c r="P126" s="21"/>
      <c r="Q126" s="21"/>
      <c r="R126" s="21"/>
      <c r="S126" s="21"/>
      <c r="T126" s="21"/>
      <c r="U126" s="21"/>
      <c r="V126" s="21"/>
    </row>
    <row r="127" spans="1:22">
      <c r="A127" s="21"/>
      <c r="B127" s="21"/>
      <c r="C127" s="21"/>
      <c r="D127" s="21"/>
      <c r="E127" s="21"/>
      <c r="F127" s="21"/>
      <c r="G127" s="21"/>
      <c r="H127" s="21"/>
      <c r="I127" s="21"/>
      <c r="J127" s="21"/>
      <c r="K127" s="21"/>
      <c r="L127" s="21"/>
      <c r="M127" s="21"/>
      <c r="N127" s="21"/>
      <c r="O127" s="21"/>
      <c r="P127" s="21"/>
      <c r="Q127" s="21"/>
      <c r="R127" s="21"/>
      <c r="S127" s="21"/>
      <c r="T127" s="21"/>
      <c r="U127" s="21"/>
      <c r="V127" s="21"/>
    </row>
    <row r="128" spans="1:22">
      <c r="A128" s="21"/>
      <c r="B128" s="21"/>
      <c r="C128" s="21"/>
      <c r="D128" s="21"/>
      <c r="E128" s="21"/>
      <c r="F128" s="21"/>
      <c r="G128" s="21"/>
      <c r="H128" s="21"/>
      <c r="I128" s="21"/>
      <c r="J128" s="21"/>
      <c r="K128" s="21"/>
      <c r="L128" s="21"/>
      <c r="M128" s="21"/>
      <c r="N128" s="21"/>
      <c r="O128" s="21"/>
      <c r="P128" s="21"/>
      <c r="Q128" s="21"/>
      <c r="R128" s="21"/>
      <c r="S128" s="21"/>
      <c r="T128" s="21"/>
      <c r="U128" s="21"/>
      <c r="V128" s="21"/>
    </row>
    <row r="129" spans="1:22">
      <c r="A129" s="21"/>
      <c r="B129" s="21"/>
      <c r="C129" s="21"/>
      <c r="D129" s="21"/>
      <c r="E129" s="21"/>
      <c r="F129" s="21"/>
      <c r="G129" s="21"/>
      <c r="H129" s="21"/>
      <c r="I129" s="21"/>
      <c r="J129" s="21"/>
      <c r="K129" s="21"/>
      <c r="L129" s="21"/>
      <c r="M129" s="21"/>
      <c r="N129" s="21"/>
      <c r="O129" s="21"/>
      <c r="P129" s="21"/>
      <c r="Q129" s="21"/>
      <c r="R129" s="21"/>
      <c r="S129" s="21"/>
      <c r="T129" s="21"/>
      <c r="U129" s="21"/>
      <c r="V129" s="21"/>
    </row>
    <row r="130" spans="1:22">
      <c r="A130" s="21"/>
      <c r="B130" s="21"/>
      <c r="C130" s="21"/>
      <c r="D130" s="21"/>
      <c r="E130" s="21"/>
      <c r="F130" s="21"/>
      <c r="G130" s="21"/>
      <c r="H130" s="21"/>
      <c r="I130" s="21"/>
      <c r="J130" s="21"/>
      <c r="K130" s="21"/>
      <c r="L130" s="21"/>
      <c r="M130" s="21"/>
      <c r="N130" s="21"/>
      <c r="O130" s="21"/>
      <c r="P130" s="21"/>
      <c r="Q130" s="21"/>
      <c r="R130" s="21"/>
      <c r="S130" s="21"/>
      <c r="T130" s="21"/>
      <c r="U130" s="21"/>
      <c r="V130" s="21"/>
    </row>
    <row r="131" spans="1:22">
      <c r="A131" s="21"/>
      <c r="B131" s="21"/>
      <c r="C131" s="21"/>
      <c r="D131" s="21"/>
      <c r="E131" s="21"/>
      <c r="F131" s="21"/>
      <c r="G131" s="21"/>
      <c r="H131" s="21"/>
      <c r="I131" s="21"/>
      <c r="J131" s="21"/>
      <c r="K131" s="21"/>
      <c r="L131" s="21"/>
      <c r="M131" s="21"/>
      <c r="N131" s="21"/>
      <c r="O131" s="21"/>
      <c r="P131" s="21"/>
      <c r="Q131" s="21"/>
      <c r="R131" s="21"/>
      <c r="S131" s="21"/>
      <c r="T131" s="21"/>
      <c r="U131" s="21"/>
      <c r="V131" s="21"/>
    </row>
    <row r="132" spans="1:22">
      <c r="A132" s="21"/>
      <c r="B132" s="21"/>
      <c r="C132" s="21"/>
      <c r="D132" s="21"/>
      <c r="E132" s="21"/>
      <c r="F132" s="21"/>
      <c r="G132" s="21"/>
      <c r="H132" s="21"/>
      <c r="I132" s="21"/>
      <c r="J132" s="21"/>
      <c r="K132" s="21"/>
      <c r="L132" s="21"/>
      <c r="M132" s="21"/>
      <c r="N132" s="21"/>
      <c r="O132" s="21"/>
      <c r="P132" s="21"/>
      <c r="Q132" s="21"/>
      <c r="R132" s="21"/>
      <c r="S132" s="21"/>
      <c r="T132" s="21"/>
      <c r="U132" s="21"/>
      <c r="V132" s="21"/>
    </row>
    <row r="133" spans="1:22">
      <c r="A133" s="21"/>
      <c r="B133" s="21"/>
      <c r="C133" s="21"/>
      <c r="D133" s="21"/>
      <c r="E133" s="21"/>
      <c r="F133" s="21"/>
      <c r="G133" s="21"/>
      <c r="H133" s="21"/>
      <c r="I133" s="21"/>
      <c r="J133" s="21"/>
      <c r="K133" s="21"/>
      <c r="L133" s="21"/>
      <c r="M133" s="21"/>
      <c r="N133" s="21"/>
      <c r="O133" s="21"/>
      <c r="P133" s="21"/>
      <c r="Q133" s="21"/>
      <c r="R133" s="21"/>
      <c r="S133" s="21"/>
      <c r="T133" s="21"/>
      <c r="U133" s="21"/>
      <c r="V133" s="21"/>
    </row>
    <row r="134" spans="1:22">
      <c r="A134" s="21"/>
      <c r="B134" s="21"/>
      <c r="C134" s="21"/>
      <c r="D134" s="21"/>
      <c r="E134" s="21"/>
      <c r="F134" s="21"/>
      <c r="G134" s="21"/>
      <c r="H134" s="21"/>
      <c r="I134" s="21"/>
      <c r="J134" s="21"/>
      <c r="K134" s="21"/>
      <c r="L134" s="21"/>
      <c r="M134" s="21"/>
      <c r="N134" s="21"/>
      <c r="O134" s="21"/>
      <c r="P134" s="21"/>
      <c r="Q134" s="21"/>
      <c r="R134" s="21"/>
      <c r="S134" s="21"/>
      <c r="T134" s="21"/>
      <c r="U134" s="21"/>
      <c r="V134" s="21"/>
    </row>
    <row r="135" spans="1:22">
      <c r="A135" s="21"/>
      <c r="B135" s="21"/>
      <c r="C135" s="21"/>
      <c r="D135" s="21"/>
      <c r="E135" s="21"/>
      <c r="F135" s="21"/>
      <c r="G135" s="21"/>
      <c r="H135" s="21"/>
      <c r="I135" s="21"/>
      <c r="J135" s="21"/>
      <c r="K135" s="21"/>
      <c r="L135" s="21"/>
      <c r="M135" s="21"/>
      <c r="N135" s="21"/>
      <c r="O135" s="21"/>
      <c r="P135" s="21"/>
      <c r="Q135" s="21"/>
      <c r="R135" s="21"/>
      <c r="S135" s="21"/>
      <c r="T135" s="21"/>
      <c r="U135" s="21"/>
      <c r="V135" s="21"/>
    </row>
    <row r="136" spans="1:22">
      <c r="A136" s="21"/>
      <c r="B136" s="21"/>
      <c r="C136" s="21"/>
      <c r="D136" s="21"/>
      <c r="E136" s="21"/>
      <c r="F136" s="21"/>
      <c r="G136" s="21"/>
      <c r="H136" s="21"/>
      <c r="I136" s="21"/>
      <c r="J136" s="21"/>
      <c r="K136" s="21"/>
      <c r="L136" s="21"/>
      <c r="M136" s="21"/>
      <c r="N136" s="21"/>
      <c r="O136" s="21"/>
      <c r="P136" s="21"/>
      <c r="Q136" s="21"/>
      <c r="R136" s="21"/>
      <c r="S136" s="21"/>
      <c r="T136" s="21"/>
      <c r="U136" s="21"/>
      <c r="V136" s="21"/>
    </row>
    <row r="137" spans="1:22">
      <c r="A137" s="21"/>
      <c r="B137" s="21"/>
      <c r="C137" s="21"/>
      <c r="D137" s="21"/>
      <c r="E137" s="21"/>
      <c r="F137" s="21"/>
      <c r="G137" s="21"/>
      <c r="H137" s="21"/>
      <c r="I137" s="21"/>
      <c r="J137" s="21"/>
      <c r="K137" s="21"/>
      <c r="L137" s="21"/>
      <c r="M137" s="21"/>
      <c r="N137" s="21"/>
      <c r="O137" s="21"/>
      <c r="P137" s="21"/>
      <c r="Q137" s="21"/>
      <c r="R137" s="21"/>
      <c r="S137" s="21"/>
      <c r="T137" s="21"/>
      <c r="U137" s="21"/>
      <c r="V137" s="21"/>
    </row>
    <row r="138" spans="1:22">
      <c r="A138" s="21"/>
      <c r="B138" s="21"/>
      <c r="C138" s="21"/>
      <c r="D138" s="21"/>
      <c r="E138" s="21"/>
      <c r="F138" s="21"/>
      <c r="G138" s="21"/>
      <c r="H138" s="21"/>
      <c r="I138" s="21"/>
      <c r="J138" s="21"/>
      <c r="K138" s="21"/>
      <c r="L138" s="21"/>
      <c r="M138" s="21"/>
      <c r="N138" s="21"/>
      <c r="O138" s="21"/>
      <c r="P138" s="21"/>
      <c r="Q138" s="21"/>
      <c r="R138" s="21"/>
      <c r="S138" s="21"/>
      <c r="T138" s="21"/>
      <c r="U138" s="21"/>
      <c r="V138" s="21"/>
    </row>
    <row r="139" spans="1:22">
      <c r="A139" s="21"/>
      <c r="B139" s="21"/>
      <c r="C139" s="21"/>
      <c r="D139" s="21"/>
      <c r="E139" s="21"/>
      <c r="F139" s="21"/>
      <c r="G139" s="21"/>
      <c r="H139" s="21"/>
      <c r="I139" s="21"/>
      <c r="J139" s="21"/>
      <c r="K139" s="21"/>
      <c r="L139" s="21"/>
      <c r="M139" s="21"/>
      <c r="N139" s="21"/>
      <c r="O139" s="21"/>
      <c r="P139" s="21"/>
      <c r="Q139" s="21"/>
      <c r="R139" s="21"/>
      <c r="S139" s="21"/>
      <c r="T139" s="21"/>
      <c r="U139" s="21"/>
      <c r="V139" s="21"/>
    </row>
    <row r="140" spans="1:22">
      <c r="A140" s="21"/>
      <c r="B140" s="21"/>
      <c r="C140" s="21"/>
      <c r="D140" s="21"/>
      <c r="E140" s="21"/>
      <c r="F140" s="21"/>
      <c r="G140" s="21"/>
      <c r="H140" s="21"/>
      <c r="I140" s="21"/>
      <c r="J140" s="21"/>
      <c r="K140" s="21"/>
      <c r="L140" s="21"/>
      <c r="M140" s="21"/>
      <c r="N140" s="21"/>
      <c r="O140" s="21"/>
      <c r="P140" s="21"/>
      <c r="Q140" s="21"/>
      <c r="R140" s="21"/>
      <c r="S140" s="21"/>
      <c r="T140" s="21"/>
      <c r="U140" s="21"/>
      <c r="V140" s="21"/>
    </row>
    <row r="141" spans="1:22">
      <c r="A141" s="21"/>
      <c r="B141" s="21"/>
      <c r="C141" s="21"/>
      <c r="D141" s="21"/>
      <c r="E141" s="21"/>
      <c r="F141" s="21"/>
      <c r="G141" s="21"/>
      <c r="H141" s="21"/>
      <c r="I141" s="21"/>
      <c r="J141" s="21"/>
      <c r="K141" s="21"/>
      <c r="L141" s="21"/>
      <c r="M141" s="21"/>
      <c r="N141" s="21"/>
      <c r="O141" s="21"/>
      <c r="P141" s="21"/>
      <c r="Q141" s="21"/>
      <c r="R141" s="21"/>
      <c r="S141" s="21"/>
      <c r="T141" s="21"/>
      <c r="U141" s="21"/>
      <c r="V141" s="21"/>
    </row>
    <row r="142" spans="1:22">
      <c r="A142" s="21"/>
      <c r="B142" s="21"/>
      <c r="C142" s="21"/>
      <c r="D142" s="21"/>
      <c r="E142" s="21"/>
      <c r="F142" s="21"/>
      <c r="G142" s="21"/>
      <c r="H142" s="21"/>
      <c r="I142" s="21"/>
      <c r="J142" s="21"/>
      <c r="K142" s="21"/>
      <c r="L142" s="21"/>
      <c r="M142" s="21"/>
      <c r="N142" s="21"/>
      <c r="O142" s="21"/>
      <c r="P142" s="21"/>
      <c r="Q142" s="21"/>
      <c r="R142" s="21"/>
      <c r="S142" s="21"/>
      <c r="T142" s="21"/>
      <c r="U142" s="21"/>
      <c r="V142" s="21"/>
    </row>
    <row r="143" spans="1:22">
      <c r="A143" s="21"/>
      <c r="B143" s="21"/>
      <c r="C143" s="21"/>
      <c r="D143" s="21"/>
      <c r="E143" s="21"/>
      <c r="F143" s="21"/>
      <c r="G143" s="21"/>
      <c r="H143" s="21"/>
      <c r="I143" s="21"/>
      <c r="J143" s="21"/>
      <c r="K143" s="21"/>
      <c r="L143" s="21"/>
      <c r="M143" s="21"/>
      <c r="N143" s="21"/>
      <c r="O143" s="21"/>
      <c r="P143" s="21"/>
      <c r="Q143" s="21"/>
      <c r="R143" s="21"/>
      <c r="S143" s="21"/>
      <c r="T143" s="21"/>
      <c r="U143" s="21"/>
      <c r="V143" s="21"/>
    </row>
    <row r="144" spans="1:22">
      <c r="A144" s="21"/>
      <c r="B144" s="21"/>
      <c r="C144" s="21"/>
      <c r="D144" s="21"/>
      <c r="E144" s="21"/>
      <c r="F144" s="21"/>
      <c r="G144" s="21"/>
      <c r="H144" s="21"/>
      <c r="I144" s="21"/>
      <c r="J144" s="21"/>
      <c r="K144" s="21"/>
      <c r="L144" s="21"/>
      <c r="M144" s="21"/>
      <c r="N144" s="21"/>
      <c r="O144" s="21"/>
      <c r="P144" s="21"/>
      <c r="Q144" s="21"/>
      <c r="R144" s="21"/>
      <c r="S144" s="21"/>
      <c r="T144" s="21"/>
      <c r="U144" s="21"/>
      <c r="V144" s="21"/>
    </row>
    <row r="145" spans="1:22">
      <c r="A145" s="21"/>
      <c r="B145" s="21"/>
      <c r="C145" s="21"/>
      <c r="D145" s="21"/>
      <c r="E145" s="21"/>
      <c r="F145" s="21"/>
      <c r="G145" s="21"/>
      <c r="H145" s="21"/>
      <c r="I145" s="21"/>
      <c r="J145" s="21"/>
      <c r="K145" s="21"/>
      <c r="L145" s="21"/>
      <c r="M145" s="21"/>
      <c r="N145" s="21"/>
      <c r="O145" s="21"/>
      <c r="P145" s="21"/>
      <c r="Q145" s="21"/>
      <c r="R145" s="21"/>
      <c r="S145" s="21"/>
      <c r="T145" s="21"/>
      <c r="U145" s="21"/>
      <c r="V145" s="21"/>
    </row>
    <row r="146" spans="1:22">
      <c r="A146" s="21"/>
      <c r="B146" s="21"/>
      <c r="C146" s="21"/>
      <c r="D146" s="21"/>
      <c r="E146" s="21"/>
      <c r="F146" s="21"/>
      <c r="G146" s="21"/>
      <c r="H146" s="21"/>
      <c r="I146" s="21"/>
      <c r="J146" s="21"/>
      <c r="K146" s="21"/>
      <c r="L146" s="21"/>
      <c r="M146" s="21"/>
      <c r="N146" s="21"/>
      <c r="O146" s="21"/>
      <c r="P146" s="21"/>
      <c r="Q146" s="21"/>
      <c r="R146" s="21"/>
      <c r="S146" s="21"/>
      <c r="T146" s="21"/>
      <c r="U146" s="21"/>
      <c r="V146" s="21"/>
    </row>
    <row r="147" spans="1:22">
      <c r="A147" s="21"/>
      <c r="B147" s="21"/>
      <c r="C147" s="21"/>
      <c r="D147" s="21"/>
      <c r="E147" s="21"/>
      <c r="F147" s="21"/>
      <c r="G147" s="21"/>
      <c r="H147" s="21"/>
      <c r="I147" s="21"/>
      <c r="J147" s="21"/>
      <c r="K147" s="21"/>
      <c r="L147" s="21"/>
      <c r="M147" s="21"/>
      <c r="N147" s="21"/>
      <c r="O147" s="21"/>
      <c r="P147" s="21"/>
      <c r="Q147" s="21"/>
      <c r="R147" s="21"/>
      <c r="S147" s="21"/>
      <c r="T147" s="21"/>
      <c r="U147" s="21"/>
      <c r="V147" s="21"/>
    </row>
    <row r="148" spans="1:22">
      <c r="A148" s="21"/>
      <c r="B148" s="21"/>
      <c r="C148" s="21"/>
      <c r="D148" s="21"/>
      <c r="E148" s="21"/>
      <c r="F148" s="21"/>
      <c r="G148" s="21"/>
      <c r="H148" s="21"/>
      <c r="I148" s="21"/>
      <c r="J148" s="21"/>
      <c r="K148" s="21"/>
      <c r="L148" s="21"/>
      <c r="M148" s="21"/>
      <c r="N148" s="21"/>
      <c r="O148" s="21"/>
      <c r="P148" s="21"/>
      <c r="Q148" s="21"/>
      <c r="R148" s="21"/>
      <c r="S148" s="21"/>
      <c r="T148" s="21"/>
      <c r="U148" s="21"/>
      <c r="V148" s="21"/>
    </row>
    <row r="149" spans="1:22">
      <c r="A149" s="21"/>
      <c r="B149" s="21"/>
      <c r="C149" s="21"/>
      <c r="D149" s="21"/>
      <c r="E149" s="21"/>
      <c r="F149" s="21"/>
      <c r="G149" s="21"/>
      <c r="H149" s="21"/>
      <c r="I149" s="21"/>
      <c r="J149" s="21"/>
      <c r="K149" s="21"/>
      <c r="L149" s="21"/>
      <c r="M149" s="21"/>
      <c r="N149" s="21"/>
      <c r="O149" s="21"/>
      <c r="P149" s="21"/>
      <c r="Q149" s="21"/>
      <c r="R149" s="21"/>
      <c r="S149" s="21"/>
      <c r="T149" s="21"/>
      <c r="U149" s="21"/>
      <c r="V149" s="21"/>
    </row>
    <row r="150" spans="1:22">
      <c r="A150" s="21"/>
      <c r="B150" s="21"/>
      <c r="C150" s="21"/>
      <c r="D150" s="21"/>
      <c r="E150" s="21"/>
      <c r="F150" s="21"/>
      <c r="G150" s="21"/>
      <c r="H150" s="21"/>
      <c r="I150" s="21"/>
      <c r="J150" s="21"/>
      <c r="K150" s="21"/>
      <c r="L150" s="21"/>
      <c r="M150" s="21"/>
      <c r="N150" s="21"/>
      <c r="O150" s="21"/>
      <c r="P150" s="21"/>
      <c r="Q150" s="21"/>
      <c r="R150" s="21"/>
      <c r="S150" s="21"/>
      <c r="T150" s="21"/>
      <c r="U150" s="21"/>
      <c r="V150" s="21"/>
    </row>
    <row r="151" spans="1:22">
      <c r="A151" s="21"/>
      <c r="B151" s="21"/>
      <c r="C151" s="21"/>
      <c r="D151" s="21"/>
      <c r="E151" s="21"/>
      <c r="F151" s="21"/>
      <c r="G151" s="21"/>
      <c r="H151" s="21"/>
      <c r="I151" s="21"/>
      <c r="J151" s="21"/>
      <c r="K151" s="21"/>
      <c r="L151" s="21"/>
      <c r="M151" s="21"/>
      <c r="N151" s="21"/>
      <c r="O151" s="21"/>
      <c r="P151" s="21"/>
      <c r="Q151" s="21"/>
      <c r="R151" s="21"/>
      <c r="S151" s="21"/>
      <c r="T151" s="21"/>
      <c r="U151" s="21"/>
      <c r="V151" s="21"/>
    </row>
    <row r="152" spans="1:22">
      <c r="A152" s="21"/>
      <c r="B152" s="21"/>
      <c r="C152" s="21"/>
      <c r="D152" s="21"/>
      <c r="E152" s="21"/>
      <c r="F152" s="21"/>
      <c r="G152" s="21"/>
      <c r="H152" s="21"/>
      <c r="I152" s="21"/>
      <c r="J152" s="21"/>
      <c r="K152" s="21"/>
      <c r="L152" s="21"/>
      <c r="M152" s="21"/>
      <c r="N152" s="21"/>
      <c r="O152" s="21"/>
      <c r="P152" s="21"/>
      <c r="Q152" s="21"/>
      <c r="R152" s="21"/>
      <c r="S152" s="21"/>
      <c r="T152" s="21"/>
      <c r="U152" s="21"/>
      <c r="V152" s="21"/>
    </row>
    <row r="153" spans="1:22">
      <c r="A153" s="21"/>
      <c r="B153" s="21"/>
      <c r="C153" s="21"/>
      <c r="D153" s="21"/>
      <c r="E153" s="21"/>
      <c r="F153" s="21"/>
      <c r="G153" s="21"/>
      <c r="H153" s="21"/>
      <c r="I153" s="21"/>
      <c r="J153" s="21"/>
      <c r="K153" s="21"/>
      <c r="L153" s="21"/>
      <c r="M153" s="21"/>
      <c r="N153" s="21"/>
      <c r="O153" s="21"/>
      <c r="P153" s="21"/>
      <c r="Q153" s="21"/>
      <c r="R153" s="21"/>
      <c r="S153" s="21"/>
      <c r="T153" s="21"/>
      <c r="U153" s="21"/>
      <c r="V153" s="21"/>
    </row>
    <row r="154" spans="1:22">
      <c r="A154" s="21"/>
      <c r="B154" s="21"/>
      <c r="C154" s="21"/>
      <c r="D154" s="21"/>
      <c r="E154" s="21"/>
      <c r="F154" s="21"/>
      <c r="G154" s="21"/>
      <c r="H154" s="21"/>
      <c r="I154" s="21"/>
      <c r="J154" s="21"/>
      <c r="K154" s="21"/>
      <c r="L154" s="21"/>
      <c r="M154" s="21"/>
      <c r="N154" s="21"/>
      <c r="O154" s="21"/>
      <c r="P154" s="21"/>
      <c r="Q154" s="21"/>
      <c r="R154" s="21"/>
      <c r="S154" s="21"/>
      <c r="T154" s="21"/>
      <c r="U154" s="21"/>
      <c r="V154" s="21"/>
    </row>
    <row r="155" spans="1:22">
      <c r="A155" s="21"/>
      <c r="B155" s="21"/>
      <c r="C155" s="21"/>
      <c r="D155" s="21"/>
      <c r="E155" s="21"/>
      <c r="F155" s="21"/>
      <c r="G155" s="21"/>
      <c r="H155" s="21"/>
      <c r="I155" s="21"/>
      <c r="J155" s="21"/>
      <c r="K155" s="21"/>
      <c r="L155" s="21"/>
      <c r="M155" s="21"/>
      <c r="N155" s="21"/>
      <c r="O155" s="21"/>
      <c r="P155" s="21"/>
      <c r="Q155" s="21"/>
      <c r="R155" s="21"/>
      <c r="S155" s="21"/>
      <c r="T155" s="21"/>
      <c r="U155" s="21"/>
      <c r="V155" s="21"/>
    </row>
    <row r="156" spans="1:22">
      <c r="A156" s="21"/>
      <c r="B156" s="21"/>
      <c r="C156" s="21"/>
      <c r="D156" s="21"/>
      <c r="E156" s="21"/>
      <c r="F156" s="21"/>
      <c r="G156" s="21"/>
      <c r="H156" s="21"/>
      <c r="I156" s="21"/>
      <c r="J156" s="21"/>
      <c r="K156" s="21"/>
      <c r="L156" s="21"/>
      <c r="M156" s="21"/>
      <c r="N156" s="21"/>
      <c r="O156" s="21"/>
      <c r="P156" s="21"/>
      <c r="Q156" s="21"/>
      <c r="R156" s="21"/>
      <c r="S156" s="21"/>
      <c r="T156" s="21"/>
      <c r="U156" s="21"/>
      <c r="V156" s="21"/>
    </row>
    <row r="157" spans="1:22">
      <c r="A157" s="21"/>
      <c r="B157" s="21"/>
      <c r="C157" s="21"/>
      <c r="D157" s="21"/>
      <c r="E157" s="21"/>
      <c r="F157" s="21"/>
      <c r="G157" s="21"/>
      <c r="H157" s="21"/>
      <c r="I157" s="21"/>
      <c r="J157" s="21"/>
      <c r="K157" s="21"/>
      <c r="L157" s="21"/>
      <c r="M157" s="21"/>
      <c r="N157" s="21"/>
      <c r="O157" s="21"/>
      <c r="P157" s="21"/>
      <c r="Q157" s="21"/>
      <c r="R157" s="21"/>
      <c r="S157" s="21"/>
      <c r="T157" s="21"/>
      <c r="U157" s="21"/>
      <c r="V157" s="21"/>
    </row>
    <row r="158" spans="1:22">
      <c r="A158" s="21"/>
      <c r="B158" s="21"/>
      <c r="C158" s="21"/>
      <c r="D158" s="21"/>
      <c r="E158" s="21"/>
      <c r="F158" s="21"/>
      <c r="G158" s="21"/>
      <c r="H158" s="21"/>
      <c r="I158" s="21"/>
      <c r="J158" s="21"/>
      <c r="K158" s="21"/>
      <c r="L158" s="21"/>
      <c r="M158" s="21"/>
      <c r="N158" s="21"/>
      <c r="O158" s="21"/>
      <c r="P158" s="21"/>
      <c r="Q158" s="21"/>
      <c r="R158" s="21"/>
      <c r="S158" s="21"/>
      <c r="T158" s="21"/>
      <c r="U158" s="21"/>
      <c r="V158" s="21"/>
    </row>
    <row r="159" spans="1:22">
      <c r="A159" s="21"/>
      <c r="B159" s="21"/>
      <c r="C159" s="21"/>
      <c r="D159" s="21"/>
      <c r="E159" s="21"/>
      <c r="F159" s="21"/>
      <c r="G159" s="21"/>
      <c r="H159" s="21"/>
      <c r="I159" s="21"/>
      <c r="J159" s="21"/>
      <c r="K159" s="21"/>
      <c r="L159" s="21"/>
      <c r="M159" s="21"/>
      <c r="N159" s="21"/>
      <c r="O159" s="21"/>
      <c r="P159" s="21"/>
      <c r="Q159" s="21"/>
      <c r="R159" s="21"/>
      <c r="S159" s="21"/>
      <c r="T159" s="21"/>
      <c r="U159" s="21"/>
      <c r="V159" s="21"/>
    </row>
    <row r="160" spans="1:22">
      <c r="A160" s="21"/>
      <c r="B160" s="21"/>
      <c r="C160" s="21"/>
      <c r="D160" s="21"/>
      <c r="E160" s="21"/>
      <c r="F160" s="21"/>
      <c r="G160" s="21"/>
      <c r="H160" s="21"/>
      <c r="I160" s="21"/>
      <c r="J160" s="21"/>
      <c r="K160" s="21"/>
      <c r="L160" s="21"/>
      <c r="M160" s="21"/>
      <c r="N160" s="21"/>
      <c r="O160" s="21"/>
      <c r="P160" s="21"/>
      <c r="Q160" s="21"/>
      <c r="R160" s="21"/>
      <c r="S160" s="21"/>
      <c r="T160" s="21"/>
      <c r="U160" s="21"/>
      <c r="V160" s="21"/>
    </row>
    <row r="161" spans="1:22">
      <c r="A161" s="21"/>
      <c r="B161" s="21"/>
      <c r="C161" s="21"/>
      <c r="D161" s="21"/>
      <c r="E161" s="21"/>
      <c r="F161" s="21"/>
      <c r="G161" s="21"/>
      <c r="H161" s="21"/>
      <c r="I161" s="21"/>
      <c r="J161" s="21"/>
      <c r="K161" s="21"/>
      <c r="L161" s="21"/>
      <c r="M161" s="21"/>
      <c r="N161" s="21"/>
      <c r="O161" s="21"/>
      <c r="P161" s="21"/>
      <c r="Q161" s="21"/>
      <c r="R161" s="21"/>
      <c r="S161" s="21"/>
      <c r="T161" s="21"/>
      <c r="U161" s="21"/>
      <c r="V161" s="21"/>
    </row>
    <row r="162" spans="1:22">
      <c r="A162" s="21"/>
      <c r="B162" s="21"/>
      <c r="C162" s="21"/>
      <c r="D162" s="21"/>
      <c r="E162" s="21"/>
      <c r="F162" s="21"/>
      <c r="G162" s="21"/>
      <c r="H162" s="21"/>
      <c r="I162" s="21"/>
      <c r="J162" s="21"/>
      <c r="K162" s="21"/>
      <c r="L162" s="21"/>
      <c r="M162" s="21"/>
      <c r="N162" s="21"/>
      <c r="O162" s="21"/>
      <c r="P162" s="21"/>
      <c r="Q162" s="21"/>
      <c r="R162" s="21"/>
      <c r="S162" s="21"/>
      <c r="T162" s="21"/>
      <c r="U162" s="21"/>
      <c r="V162" s="21"/>
    </row>
    <row r="163" spans="1:22">
      <c r="A163" s="21"/>
      <c r="B163" s="21"/>
      <c r="C163" s="21"/>
      <c r="D163" s="21"/>
      <c r="E163" s="21"/>
      <c r="F163" s="21"/>
      <c r="G163" s="21"/>
      <c r="H163" s="21"/>
      <c r="I163" s="21"/>
      <c r="J163" s="21"/>
      <c r="K163" s="21"/>
      <c r="L163" s="21"/>
      <c r="M163" s="21"/>
      <c r="N163" s="21"/>
      <c r="O163" s="21"/>
      <c r="P163" s="21"/>
      <c r="Q163" s="21"/>
      <c r="R163" s="21"/>
      <c r="S163" s="21"/>
      <c r="T163" s="21"/>
      <c r="U163" s="21"/>
      <c r="V163" s="21"/>
    </row>
    <row r="164" spans="1:22">
      <c r="A164" s="21"/>
      <c r="B164" s="21"/>
      <c r="C164" s="21"/>
      <c r="D164" s="21"/>
      <c r="E164" s="21"/>
      <c r="F164" s="21"/>
      <c r="G164" s="21"/>
      <c r="H164" s="21"/>
      <c r="I164" s="21"/>
      <c r="J164" s="21"/>
      <c r="K164" s="21"/>
      <c r="L164" s="21"/>
      <c r="M164" s="21"/>
      <c r="N164" s="21"/>
      <c r="O164" s="21"/>
      <c r="P164" s="21"/>
      <c r="Q164" s="21"/>
      <c r="R164" s="21"/>
      <c r="S164" s="21"/>
      <c r="T164" s="21"/>
      <c r="U164" s="21"/>
      <c r="V164" s="21"/>
    </row>
    <row r="165" spans="1:22">
      <c r="A165" s="21"/>
      <c r="B165" s="21"/>
      <c r="C165" s="21"/>
      <c r="D165" s="21"/>
      <c r="E165" s="21"/>
      <c r="F165" s="21"/>
      <c r="G165" s="21"/>
      <c r="H165" s="21"/>
      <c r="I165" s="21"/>
      <c r="J165" s="21"/>
      <c r="K165" s="21"/>
      <c r="L165" s="21"/>
      <c r="M165" s="21"/>
      <c r="N165" s="21"/>
      <c r="O165" s="21"/>
      <c r="P165" s="21"/>
      <c r="Q165" s="21"/>
      <c r="R165" s="21"/>
      <c r="S165" s="21"/>
      <c r="T165" s="21"/>
      <c r="U165" s="21"/>
      <c r="V165" s="21"/>
    </row>
    <row r="166" spans="1:22">
      <c r="A166" s="21"/>
      <c r="B166" s="21"/>
      <c r="C166" s="21"/>
      <c r="D166" s="21"/>
      <c r="E166" s="21"/>
      <c r="F166" s="21"/>
      <c r="G166" s="21"/>
      <c r="H166" s="21"/>
      <c r="I166" s="21"/>
      <c r="J166" s="21"/>
      <c r="K166" s="21"/>
      <c r="L166" s="21"/>
      <c r="M166" s="21"/>
      <c r="N166" s="21"/>
      <c r="O166" s="21"/>
      <c r="P166" s="21"/>
      <c r="Q166" s="21"/>
      <c r="R166" s="21"/>
      <c r="S166" s="21"/>
      <c r="T166" s="21"/>
      <c r="U166" s="21"/>
      <c r="V166" s="21"/>
    </row>
    <row r="167" spans="1:22">
      <c r="A167" s="21"/>
      <c r="B167" s="21"/>
      <c r="C167" s="21"/>
      <c r="D167" s="21"/>
      <c r="E167" s="21"/>
      <c r="F167" s="21"/>
      <c r="G167" s="21"/>
      <c r="H167" s="21"/>
      <c r="I167" s="21"/>
      <c r="J167" s="21"/>
      <c r="K167" s="21"/>
      <c r="L167" s="21"/>
      <c r="M167" s="21"/>
      <c r="N167" s="21"/>
      <c r="O167" s="21"/>
      <c r="P167" s="21"/>
      <c r="Q167" s="21"/>
      <c r="R167" s="21"/>
      <c r="S167" s="21"/>
      <c r="T167" s="21"/>
      <c r="U167" s="21"/>
      <c r="V167" s="21"/>
    </row>
    <row r="168" spans="1:22">
      <c r="A168" s="21"/>
      <c r="B168" s="21"/>
      <c r="C168" s="21"/>
      <c r="D168" s="21"/>
      <c r="E168" s="21"/>
      <c r="F168" s="21"/>
      <c r="G168" s="21"/>
      <c r="H168" s="21"/>
      <c r="I168" s="21"/>
      <c r="J168" s="21"/>
      <c r="K168" s="21"/>
      <c r="L168" s="21"/>
      <c r="M168" s="21"/>
      <c r="N168" s="21"/>
      <c r="O168" s="21"/>
      <c r="P168" s="21"/>
      <c r="Q168" s="21"/>
      <c r="R168" s="21"/>
      <c r="S168" s="21"/>
      <c r="T168" s="21"/>
      <c r="U168" s="21"/>
      <c r="V168" s="21"/>
    </row>
    <row r="169" spans="1:22">
      <c r="A169" s="21"/>
      <c r="B169" s="21"/>
      <c r="C169" s="21"/>
      <c r="D169" s="21"/>
      <c r="E169" s="21"/>
      <c r="F169" s="21"/>
      <c r="G169" s="21"/>
      <c r="H169" s="21"/>
      <c r="I169" s="21"/>
      <c r="J169" s="21"/>
      <c r="K169" s="21"/>
      <c r="L169" s="21"/>
      <c r="M169" s="21"/>
      <c r="N169" s="21"/>
      <c r="O169" s="21"/>
      <c r="P169" s="21"/>
      <c r="Q169" s="21"/>
      <c r="R169" s="21"/>
      <c r="S169" s="21"/>
      <c r="T169" s="21"/>
      <c r="U169" s="21"/>
      <c r="V169" s="21"/>
    </row>
    <row r="170" spans="1:22">
      <c r="A170" s="21"/>
      <c r="B170" s="21"/>
      <c r="C170" s="21"/>
      <c r="D170" s="21"/>
      <c r="E170" s="21"/>
      <c r="F170" s="21"/>
      <c r="G170" s="21"/>
      <c r="H170" s="21"/>
      <c r="I170" s="21"/>
      <c r="J170" s="21"/>
      <c r="K170" s="21"/>
      <c r="L170" s="21"/>
      <c r="M170" s="21"/>
      <c r="N170" s="21"/>
      <c r="O170" s="21"/>
      <c r="P170" s="21"/>
      <c r="Q170" s="21"/>
      <c r="R170" s="21"/>
      <c r="S170" s="21"/>
      <c r="T170" s="21"/>
      <c r="U170" s="21"/>
      <c r="V170" s="21"/>
    </row>
    <row r="171" spans="1:22">
      <c r="A171" s="21"/>
      <c r="B171" s="21"/>
      <c r="C171" s="21"/>
      <c r="D171" s="21"/>
      <c r="E171" s="21"/>
      <c r="F171" s="21"/>
      <c r="G171" s="21"/>
      <c r="H171" s="21"/>
      <c r="I171" s="21"/>
      <c r="J171" s="21"/>
      <c r="K171" s="21"/>
      <c r="L171" s="21"/>
      <c r="M171" s="21"/>
      <c r="N171" s="21"/>
      <c r="O171" s="21"/>
      <c r="P171" s="21"/>
      <c r="Q171" s="21"/>
      <c r="R171" s="21"/>
      <c r="S171" s="21"/>
      <c r="T171" s="21"/>
      <c r="U171" s="21"/>
      <c r="V171" s="21"/>
    </row>
    <row r="172" spans="1:22">
      <c r="A172" s="21"/>
      <c r="B172" s="21"/>
      <c r="C172" s="21"/>
      <c r="D172" s="21"/>
      <c r="E172" s="21"/>
      <c r="F172" s="21"/>
      <c r="G172" s="21"/>
      <c r="H172" s="21"/>
      <c r="I172" s="21"/>
      <c r="J172" s="21"/>
      <c r="K172" s="21"/>
      <c r="L172" s="21"/>
      <c r="M172" s="21"/>
      <c r="N172" s="21"/>
      <c r="O172" s="21"/>
      <c r="P172" s="21"/>
      <c r="Q172" s="21"/>
      <c r="R172" s="21"/>
      <c r="S172" s="21"/>
      <c r="T172" s="21"/>
      <c r="U172" s="21"/>
      <c r="V172" s="21"/>
    </row>
    <row r="173" spans="1:22">
      <c r="A173" s="21"/>
      <c r="B173" s="21"/>
      <c r="C173" s="21"/>
      <c r="D173" s="21"/>
      <c r="E173" s="21"/>
      <c r="F173" s="21"/>
      <c r="G173" s="21"/>
      <c r="H173" s="21"/>
      <c r="I173" s="21"/>
      <c r="J173" s="21"/>
      <c r="K173" s="21"/>
      <c r="L173" s="21"/>
      <c r="M173" s="21"/>
      <c r="N173" s="21"/>
      <c r="O173" s="21"/>
      <c r="P173" s="21"/>
      <c r="Q173" s="21"/>
      <c r="R173" s="21"/>
      <c r="S173" s="21"/>
      <c r="T173" s="21"/>
      <c r="U173" s="21"/>
      <c r="V173" s="21"/>
    </row>
    <row r="174" spans="1:22">
      <c r="A174" s="21"/>
      <c r="B174" s="21"/>
      <c r="C174" s="21"/>
      <c r="D174" s="21"/>
      <c r="E174" s="21"/>
      <c r="F174" s="21"/>
      <c r="G174" s="21"/>
      <c r="H174" s="21"/>
      <c r="I174" s="21"/>
      <c r="J174" s="21"/>
      <c r="K174" s="21"/>
      <c r="L174" s="21"/>
      <c r="M174" s="21"/>
      <c r="N174" s="21"/>
      <c r="O174" s="21"/>
      <c r="P174" s="21"/>
      <c r="Q174" s="21"/>
      <c r="R174" s="21"/>
      <c r="S174" s="21"/>
      <c r="T174" s="21"/>
      <c r="U174" s="21"/>
      <c r="V174" s="21"/>
    </row>
    <row r="175" spans="1:22">
      <c r="A175" s="21"/>
      <c r="B175" s="21"/>
      <c r="C175" s="21"/>
      <c r="D175" s="21"/>
      <c r="E175" s="21"/>
      <c r="F175" s="21"/>
      <c r="G175" s="21"/>
      <c r="H175" s="21"/>
      <c r="I175" s="21"/>
      <c r="J175" s="21"/>
      <c r="K175" s="21"/>
      <c r="L175" s="21"/>
      <c r="M175" s="21"/>
      <c r="N175" s="21"/>
      <c r="O175" s="21"/>
      <c r="P175" s="21"/>
      <c r="Q175" s="21"/>
      <c r="R175" s="21"/>
      <c r="S175" s="21"/>
      <c r="T175" s="21"/>
      <c r="U175" s="21"/>
      <c r="V175" s="21"/>
    </row>
    <row r="176" spans="1:22">
      <c r="A176" s="21"/>
      <c r="B176" s="21"/>
      <c r="C176" s="21"/>
      <c r="D176" s="21"/>
      <c r="E176" s="21"/>
      <c r="F176" s="21"/>
      <c r="G176" s="21"/>
      <c r="H176" s="21"/>
      <c r="I176" s="21"/>
      <c r="J176" s="21"/>
      <c r="K176" s="21"/>
      <c r="L176" s="21"/>
      <c r="M176" s="21"/>
      <c r="N176" s="21"/>
      <c r="O176" s="21"/>
      <c r="P176" s="21"/>
      <c r="Q176" s="21"/>
      <c r="R176" s="21"/>
      <c r="S176" s="21"/>
      <c r="T176" s="21"/>
      <c r="U176" s="21"/>
      <c r="V176" s="21"/>
    </row>
    <row r="177" spans="1:22">
      <c r="A177" s="21"/>
      <c r="B177" s="21"/>
      <c r="C177" s="21"/>
      <c r="D177" s="21"/>
      <c r="E177" s="21"/>
      <c r="F177" s="21"/>
      <c r="G177" s="21"/>
      <c r="H177" s="21"/>
      <c r="I177" s="21"/>
      <c r="J177" s="21"/>
      <c r="K177" s="21"/>
      <c r="L177" s="21"/>
      <c r="M177" s="21"/>
      <c r="N177" s="21"/>
      <c r="O177" s="21"/>
      <c r="P177" s="21"/>
      <c r="Q177" s="21"/>
      <c r="R177" s="21"/>
      <c r="S177" s="21"/>
      <c r="T177" s="21"/>
      <c r="U177" s="21"/>
      <c r="V177" s="21"/>
    </row>
    <row r="178" spans="1:22">
      <c r="A178" s="21"/>
      <c r="B178" s="21"/>
      <c r="C178" s="21"/>
      <c r="D178" s="21"/>
      <c r="E178" s="21"/>
      <c r="F178" s="21"/>
      <c r="G178" s="21"/>
      <c r="H178" s="21"/>
      <c r="I178" s="21"/>
      <c r="J178" s="21"/>
      <c r="K178" s="21"/>
      <c r="L178" s="21"/>
      <c r="M178" s="21"/>
      <c r="N178" s="21"/>
      <c r="O178" s="21"/>
      <c r="P178" s="21"/>
      <c r="Q178" s="21"/>
      <c r="R178" s="21"/>
      <c r="S178" s="21"/>
      <c r="T178" s="21"/>
      <c r="U178" s="21"/>
      <c r="V178" s="21"/>
    </row>
    <row r="179" spans="1:22">
      <c r="A179" s="21"/>
      <c r="B179" s="21"/>
      <c r="C179" s="21"/>
      <c r="D179" s="21"/>
      <c r="E179" s="21"/>
      <c r="F179" s="21"/>
      <c r="G179" s="21"/>
      <c r="H179" s="21"/>
      <c r="I179" s="21"/>
      <c r="J179" s="21"/>
      <c r="K179" s="21"/>
      <c r="L179" s="21"/>
      <c r="M179" s="21"/>
      <c r="N179" s="21"/>
      <c r="O179" s="21"/>
      <c r="P179" s="21"/>
      <c r="Q179" s="21"/>
      <c r="R179" s="21"/>
      <c r="S179" s="21"/>
      <c r="T179" s="21"/>
      <c r="U179" s="21"/>
      <c r="V179" s="21"/>
    </row>
    <row r="180" spans="1:22">
      <c r="A180" s="21"/>
      <c r="B180" s="21"/>
      <c r="C180" s="21"/>
      <c r="D180" s="21"/>
      <c r="E180" s="21"/>
      <c r="F180" s="21"/>
      <c r="G180" s="21"/>
      <c r="H180" s="21"/>
      <c r="I180" s="21"/>
      <c r="J180" s="21"/>
      <c r="K180" s="21"/>
      <c r="L180" s="21"/>
      <c r="M180" s="21"/>
      <c r="N180" s="21"/>
      <c r="O180" s="21"/>
      <c r="P180" s="21"/>
      <c r="Q180" s="21"/>
      <c r="R180" s="21"/>
      <c r="S180" s="21"/>
      <c r="T180" s="21"/>
      <c r="U180" s="21"/>
      <c r="V180" s="21"/>
    </row>
    <row r="181" spans="1:22">
      <c r="A181" s="21"/>
      <c r="B181" s="21"/>
      <c r="C181" s="21"/>
      <c r="D181" s="21"/>
      <c r="E181" s="21"/>
      <c r="F181" s="21"/>
      <c r="G181" s="21"/>
      <c r="H181" s="21"/>
      <c r="I181" s="21"/>
      <c r="J181" s="21"/>
      <c r="K181" s="21"/>
      <c r="L181" s="21"/>
      <c r="M181" s="21"/>
      <c r="N181" s="21"/>
      <c r="O181" s="21"/>
      <c r="P181" s="21"/>
      <c r="Q181" s="21"/>
      <c r="R181" s="21"/>
      <c r="S181" s="21"/>
      <c r="T181" s="21"/>
      <c r="U181" s="21"/>
      <c r="V181" s="21"/>
    </row>
    <row r="182" spans="1:22">
      <c r="A182" s="21"/>
      <c r="B182" s="21"/>
      <c r="C182" s="21"/>
      <c r="D182" s="21"/>
      <c r="E182" s="21"/>
      <c r="F182" s="21"/>
      <c r="G182" s="21"/>
      <c r="H182" s="21"/>
      <c r="I182" s="21"/>
      <c r="J182" s="21"/>
      <c r="K182" s="21"/>
      <c r="L182" s="21"/>
      <c r="M182" s="21"/>
      <c r="N182" s="21"/>
      <c r="O182" s="21"/>
      <c r="P182" s="21"/>
      <c r="Q182" s="21"/>
      <c r="R182" s="21"/>
      <c r="S182" s="21"/>
      <c r="T182" s="21"/>
      <c r="U182" s="21"/>
      <c r="V182" s="21"/>
    </row>
    <row r="183" spans="1:22">
      <c r="A183" s="21"/>
      <c r="B183" s="21"/>
      <c r="C183" s="21"/>
      <c r="D183" s="21"/>
      <c r="E183" s="21"/>
      <c r="F183" s="21"/>
      <c r="G183" s="21"/>
      <c r="H183" s="21"/>
      <c r="I183" s="21"/>
      <c r="J183" s="21"/>
      <c r="K183" s="21"/>
      <c r="L183" s="21"/>
      <c r="M183" s="21"/>
      <c r="N183" s="21"/>
      <c r="O183" s="21"/>
      <c r="P183" s="21"/>
      <c r="Q183" s="21"/>
      <c r="R183" s="21"/>
      <c r="S183" s="21"/>
      <c r="T183" s="21"/>
      <c r="U183" s="21"/>
      <c r="V183" s="21"/>
    </row>
    <row r="184" spans="1:22">
      <c r="A184" s="21"/>
      <c r="B184" s="21"/>
      <c r="C184" s="21"/>
      <c r="D184" s="21"/>
      <c r="E184" s="21"/>
      <c r="F184" s="21"/>
      <c r="G184" s="21"/>
      <c r="H184" s="21"/>
      <c r="I184" s="21"/>
      <c r="J184" s="21"/>
      <c r="K184" s="21"/>
      <c r="L184" s="21"/>
      <c r="M184" s="21"/>
      <c r="N184" s="21"/>
      <c r="O184" s="21"/>
      <c r="P184" s="21"/>
      <c r="Q184" s="21"/>
      <c r="R184" s="21"/>
      <c r="S184" s="21"/>
      <c r="T184" s="21"/>
      <c r="U184" s="21"/>
      <c r="V184" s="21"/>
    </row>
    <row r="185" spans="1:22">
      <c r="A185" s="21"/>
      <c r="B185" s="21"/>
      <c r="C185" s="21"/>
      <c r="D185" s="21"/>
      <c r="E185" s="21"/>
      <c r="F185" s="21"/>
      <c r="G185" s="21"/>
      <c r="H185" s="21"/>
      <c r="I185" s="21"/>
      <c r="J185" s="21"/>
      <c r="K185" s="21"/>
      <c r="L185" s="21"/>
      <c r="M185" s="21"/>
      <c r="N185" s="21"/>
      <c r="O185" s="21"/>
      <c r="P185" s="21"/>
      <c r="Q185" s="21"/>
      <c r="R185" s="21"/>
      <c r="S185" s="21"/>
      <c r="T185" s="21"/>
      <c r="U185" s="21"/>
      <c r="V185" s="21"/>
    </row>
    <row r="186" spans="1:22">
      <c r="A186" s="21"/>
      <c r="B186" s="21"/>
      <c r="C186" s="21"/>
      <c r="D186" s="21"/>
      <c r="E186" s="21"/>
      <c r="F186" s="21"/>
      <c r="G186" s="21"/>
      <c r="H186" s="21"/>
      <c r="I186" s="21"/>
      <c r="J186" s="21"/>
      <c r="K186" s="21"/>
      <c r="L186" s="21"/>
      <c r="M186" s="21"/>
      <c r="N186" s="21"/>
      <c r="O186" s="21"/>
      <c r="P186" s="21"/>
      <c r="Q186" s="21"/>
      <c r="R186" s="21"/>
      <c r="S186" s="21"/>
      <c r="T186" s="21"/>
      <c r="U186" s="21"/>
      <c r="V186" s="21"/>
    </row>
    <row r="187" spans="1:22">
      <c r="A187" s="21"/>
      <c r="B187" s="21"/>
      <c r="C187" s="21"/>
      <c r="D187" s="21"/>
      <c r="E187" s="21"/>
      <c r="F187" s="21"/>
      <c r="G187" s="21"/>
      <c r="H187" s="21"/>
      <c r="I187" s="21"/>
      <c r="J187" s="21"/>
      <c r="K187" s="21"/>
      <c r="L187" s="21"/>
      <c r="M187" s="21"/>
      <c r="N187" s="21"/>
      <c r="O187" s="21"/>
      <c r="P187" s="21"/>
      <c r="Q187" s="21"/>
      <c r="R187" s="21"/>
      <c r="S187" s="21"/>
      <c r="T187" s="21"/>
      <c r="U187" s="21"/>
      <c r="V187" s="21"/>
    </row>
    <row r="188" spans="1:22">
      <c r="A188" s="21"/>
      <c r="B188" s="21"/>
      <c r="C188" s="21"/>
      <c r="D188" s="21"/>
      <c r="E188" s="21"/>
      <c r="F188" s="21"/>
      <c r="G188" s="21"/>
      <c r="H188" s="21"/>
      <c r="I188" s="21"/>
      <c r="J188" s="21"/>
      <c r="K188" s="21"/>
      <c r="L188" s="21"/>
      <c r="M188" s="21"/>
      <c r="N188" s="21"/>
      <c r="O188" s="21"/>
      <c r="P188" s="21"/>
      <c r="Q188" s="21"/>
      <c r="R188" s="21"/>
      <c r="S188" s="21"/>
      <c r="T188" s="21"/>
      <c r="U188" s="21"/>
      <c r="V188" s="21"/>
    </row>
    <row r="189" spans="1:22">
      <c r="A189" s="21"/>
      <c r="B189" s="21"/>
      <c r="C189" s="21"/>
      <c r="D189" s="21"/>
      <c r="E189" s="21"/>
      <c r="F189" s="21"/>
      <c r="G189" s="21"/>
      <c r="H189" s="21"/>
      <c r="I189" s="21"/>
      <c r="J189" s="21"/>
      <c r="K189" s="21"/>
      <c r="L189" s="21"/>
      <c r="M189" s="21"/>
      <c r="N189" s="21"/>
      <c r="O189" s="21"/>
      <c r="P189" s="21"/>
      <c r="Q189" s="21"/>
      <c r="R189" s="21"/>
      <c r="S189" s="21"/>
      <c r="T189" s="21"/>
      <c r="U189" s="21"/>
      <c r="V189" s="21"/>
    </row>
    <row r="190" spans="1:22">
      <c r="A190" s="21"/>
      <c r="B190" s="21"/>
      <c r="C190" s="21"/>
      <c r="D190" s="21"/>
      <c r="E190" s="21"/>
      <c r="F190" s="21"/>
      <c r="G190" s="21"/>
      <c r="H190" s="21"/>
      <c r="I190" s="21"/>
      <c r="J190" s="21"/>
      <c r="K190" s="21"/>
      <c r="L190" s="21"/>
      <c r="M190" s="21"/>
      <c r="N190" s="21"/>
      <c r="O190" s="21"/>
      <c r="P190" s="21"/>
      <c r="Q190" s="21"/>
      <c r="R190" s="21"/>
      <c r="S190" s="21"/>
      <c r="T190" s="21"/>
      <c r="U190" s="21"/>
      <c r="V190" s="21"/>
    </row>
    <row r="191" spans="1:22">
      <c r="A191" s="21"/>
      <c r="B191" s="21"/>
      <c r="C191" s="21"/>
      <c r="D191" s="21"/>
      <c r="E191" s="21"/>
      <c r="F191" s="21"/>
      <c r="G191" s="21"/>
      <c r="H191" s="21"/>
      <c r="I191" s="21"/>
      <c r="J191" s="21"/>
      <c r="K191" s="21"/>
      <c r="L191" s="21"/>
      <c r="M191" s="21"/>
      <c r="N191" s="21"/>
      <c r="O191" s="21"/>
      <c r="P191" s="21"/>
      <c r="Q191" s="21"/>
      <c r="R191" s="21"/>
      <c r="S191" s="21"/>
      <c r="T191" s="21"/>
      <c r="U191" s="21"/>
      <c r="V191" s="21"/>
    </row>
    <row r="192" spans="1:22">
      <c r="A192" s="21"/>
      <c r="B192" s="21"/>
      <c r="C192" s="21"/>
      <c r="D192" s="21"/>
      <c r="E192" s="21"/>
      <c r="F192" s="21"/>
      <c r="G192" s="21"/>
      <c r="H192" s="21"/>
      <c r="I192" s="21"/>
      <c r="J192" s="21"/>
      <c r="K192" s="21"/>
      <c r="L192" s="21"/>
      <c r="M192" s="21"/>
      <c r="N192" s="21"/>
      <c r="O192" s="21"/>
      <c r="P192" s="21"/>
      <c r="Q192" s="21"/>
      <c r="R192" s="21"/>
      <c r="S192" s="21"/>
      <c r="T192" s="21"/>
      <c r="U192" s="21"/>
      <c r="V192" s="21"/>
    </row>
    <row r="193" spans="1:22">
      <c r="A193" s="21"/>
      <c r="B193" s="21"/>
      <c r="C193" s="21"/>
      <c r="D193" s="21"/>
      <c r="E193" s="21"/>
      <c r="F193" s="21"/>
      <c r="G193" s="21"/>
      <c r="H193" s="21"/>
      <c r="I193" s="21"/>
      <c r="J193" s="21"/>
      <c r="K193" s="21"/>
      <c r="L193" s="21"/>
      <c r="M193" s="21"/>
      <c r="N193" s="21"/>
      <c r="O193" s="21"/>
      <c r="P193" s="21"/>
      <c r="Q193" s="21"/>
      <c r="R193" s="21"/>
      <c r="S193" s="21"/>
      <c r="T193" s="21"/>
      <c r="U193" s="21"/>
      <c r="V193" s="21"/>
    </row>
    <row r="194" spans="1:22">
      <c r="A194" s="21"/>
      <c r="B194" s="21"/>
      <c r="C194" s="21"/>
      <c r="D194" s="21"/>
      <c r="E194" s="21"/>
      <c r="F194" s="21"/>
      <c r="G194" s="21"/>
      <c r="H194" s="21"/>
      <c r="I194" s="21"/>
      <c r="J194" s="21"/>
      <c r="K194" s="21"/>
      <c r="L194" s="21"/>
      <c r="M194" s="21"/>
      <c r="N194" s="21"/>
      <c r="O194" s="21"/>
      <c r="P194" s="21"/>
      <c r="Q194" s="21"/>
      <c r="R194" s="21"/>
      <c r="S194" s="21"/>
      <c r="T194" s="21"/>
      <c r="U194" s="21"/>
      <c r="V194" s="21"/>
    </row>
    <row r="195" spans="1:22">
      <c r="A195" s="21"/>
      <c r="B195" s="21"/>
      <c r="C195" s="21"/>
      <c r="D195" s="21"/>
      <c r="E195" s="21"/>
      <c r="F195" s="21"/>
      <c r="G195" s="21"/>
      <c r="H195" s="21"/>
      <c r="I195" s="21"/>
      <c r="J195" s="21"/>
      <c r="K195" s="21"/>
      <c r="L195" s="21"/>
      <c r="M195" s="21"/>
      <c r="N195" s="21"/>
      <c r="O195" s="21"/>
      <c r="P195" s="21"/>
      <c r="Q195" s="21"/>
      <c r="R195" s="21"/>
      <c r="S195" s="21"/>
      <c r="T195" s="21"/>
      <c r="U195" s="21"/>
      <c r="V195" s="21"/>
    </row>
    <row r="196" spans="1:22">
      <c r="A196" s="21"/>
      <c r="B196" s="21"/>
      <c r="C196" s="21"/>
      <c r="D196" s="21"/>
      <c r="E196" s="21"/>
      <c r="F196" s="21"/>
      <c r="G196" s="21"/>
      <c r="H196" s="21"/>
      <c r="I196" s="21"/>
      <c r="J196" s="21"/>
      <c r="K196" s="21"/>
      <c r="L196" s="21"/>
      <c r="M196" s="21"/>
      <c r="N196" s="21"/>
      <c r="O196" s="21"/>
      <c r="P196" s="21"/>
      <c r="Q196" s="21"/>
      <c r="R196" s="21"/>
      <c r="S196" s="21"/>
      <c r="T196" s="21"/>
      <c r="U196" s="21"/>
      <c r="V196" s="21"/>
    </row>
    <row r="197" spans="1:22">
      <c r="A197" s="21"/>
      <c r="B197" s="21"/>
      <c r="C197" s="21"/>
      <c r="D197" s="21"/>
      <c r="E197" s="21"/>
      <c r="F197" s="21"/>
      <c r="G197" s="21"/>
      <c r="H197" s="21"/>
      <c r="I197" s="21"/>
      <c r="J197" s="21"/>
      <c r="K197" s="21"/>
      <c r="L197" s="21"/>
      <c r="M197" s="21"/>
      <c r="N197" s="21"/>
      <c r="O197" s="21"/>
      <c r="P197" s="21"/>
      <c r="Q197" s="21"/>
      <c r="R197" s="21"/>
      <c r="S197" s="21"/>
      <c r="T197" s="21"/>
      <c r="U197" s="21"/>
      <c r="V197" s="21"/>
    </row>
    <row r="198" spans="1:22">
      <c r="A198" s="21"/>
      <c r="B198" s="21"/>
      <c r="C198" s="21"/>
      <c r="D198" s="21"/>
      <c r="E198" s="21"/>
      <c r="F198" s="21"/>
      <c r="G198" s="21"/>
      <c r="H198" s="21"/>
      <c r="I198" s="21"/>
      <c r="J198" s="21"/>
      <c r="K198" s="21"/>
      <c r="L198" s="21"/>
      <c r="M198" s="21"/>
      <c r="N198" s="21"/>
      <c r="O198" s="21"/>
      <c r="P198" s="21"/>
      <c r="Q198" s="21"/>
      <c r="R198" s="21"/>
      <c r="S198" s="21"/>
      <c r="T198" s="21"/>
      <c r="U198" s="21"/>
      <c r="V198" s="21"/>
    </row>
    <row r="199" spans="1:22">
      <c r="A199" s="21"/>
      <c r="B199" s="21"/>
      <c r="C199" s="21"/>
      <c r="D199" s="21"/>
      <c r="E199" s="21"/>
      <c r="F199" s="21"/>
      <c r="G199" s="21"/>
      <c r="H199" s="21"/>
      <c r="I199" s="21"/>
      <c r="J199" s="21"/>
      <c r="K199" s="21"/>
      <c r="L199" s="21"/>
      <c r="M199" s="21"/>
      <c r="N199" s="21"/>
      <c r="O199" s="21"/>
      <c r="P199" s="21"/>
      <c r="Q199" s="21"/>
      <c r="R199" s="21"/>
      <c r="S199" s="21"/>
      <c r="T199" s="21"/>
      <c r="U199" s="21"/>
      <c r="V199" s="21"/>
    </row>
    <row r="200" spans="1:22">
      <c r="A200" s="21"/>
      <c r="B200" s="21"/>
      <c r="C200" s="21"/>
      <c r="D200" s="21"/>
      <c r="E200" s="21"/>
      <c r="F200" s="21"/>
      <c r="G200" s="21"/>
      <c r="H200" s="21"/>
      <c r="I200" s="21"/>
      <c r="J200" s="21"/>
      <c r="K200" s="21"/>
      <c r="L200" s="21"/>
      <c r="M200" s="21"/>
      <c r="N200" s="21"/>
      <c r="O200" s="21"/>
      <c r="P200" s="21"/>
      <c r="Q200" s="21"/>
      <c r="R200" s="21"/>
      <c r="S200" s="21"/>
      <c r="T200" s="21"/>
      <c r="U200" s="21"/>
      <c r="V200" s="21"/>
    </row>
    <row r="201" spans="1:22">
      <c r="A201" s="21"/>
      <c r="B201" s="21"/>
      <c r="C201" s="21"/>
      <c r="D201" s="21"/>
      <c r="E201" s="21"/>
      <c r="F201" s="21"/>
      <c r="G201" s="21"/>
      <c r="H201" s="21"/>
      <c r="I201" s="21"/>
      <c r="J201" s="21"/>
      <c r="K201" s="21"/>
      <c r="L201" s="21"/>
      <c r="M201" s="21"/>
      <c r="N201" s="21"/>
      <c r="O201" s="21"/>
      <c r="P201" s="21"/>
      <c r="Q201" s="21"/>
      <c r="R201" s="21"/>
      <c r="S201" s="21"/>
      <c r="T201" s="21"/>
      <c r="U201" s="21"/>
      <c r="V201" s="21"/>
    </row>
    <row r="202" spans="1:22">
      <c r="A202" s="21"/>
      <c r="B202" s="21"/>
      <c r="C202" s="21"/>
      <c r="D202" s="21"/>
      <c r="E202" s="21"/>
      <c r="F202" s="21"/>
      <c r="G202" s="21"/>
      <c r="H202" s="21"/>
      <c r="I202" s="21"/>
      <c r="J202" s="21"/>
      <c r="K202" s="21"/>
      <c r="L202" s="21"/>
      <c r="M202" s="21"/>
      <c r="N202" s="21"/>
      <c r="O202" s="21"/>
      <c r="P202" s="21"/>
      <c r="Q202" s="21"/>
      <c r="R202" s="21"/>
      <c r="S202" s="21"/>
      <c r="T202" s="21"/>
      <c r="U202" s="21"/>
      <c r="V202" s="21"/>
    </row>
    <row r="203" spans="1:22">
      <c r="A203" s="21"/>
      <c r="B203" s="21"/>
      <c r="C203" s="21"/>
      <c r="D203" s="21"/>
      <c r="E203" s="21"/>
      <c r="F203" s="21"/>
      <c r="G203" s="21"/>
      <c r="H203" s="21"/>
      <c r="I203" s="21"/>
      <c r="J203" s="21"/>
      <c r="K203" s="21"/>
      <c r="L203" s="21"/>
      <c r="M203" s="21"/>
      <c r="N203" s="21"/>
      <c r="O203" s="21"/>
      <c r="P203" s="21"/>
      <c r="Q203" s="21"/>
      <c r="R203" s="21"/>
      <c r="S203" s="21"/>
      <c r="T203" s="21"/>
      <c r="U203" s="21"/>
      <c r="V203" s="21"/>
    </row>
    <row r="204" spans="1:22">
      <c r="A204" s="21"/>
      <c r="B204" s="21"/>
      <c r="C204" s="21"/>
      <c r="D204" s="21"/>
      <c r="E204" s="21"/>
      <c r="F204" s="21"/>
      <c r="G204" s="21"/>
      <c r="H204" s="21"/>
      <c r="I204" s="21"/>
      <c r="J204" s="21"/>
      <c r="K204" s="21"/>
      <c r="L204" s="21"/>
      <c r="M204" s="21"/>
      <c r="N204" s="21"/>
      <c r="O204" s="21"/>
      <c r="P204" s="21"/>
      <c r="Q204" s="21"/>
      <c r="R204" s="21"/>
      <c r="S204" s="21"/>
      <c r="T204" s="21"/>
      <c r="U204" s="21"/>
      <c r="V204" s="21"/>
    </row>
    <row r="205" spans="1:22">
      <c r="A205" s="21"/>
      <c r="B205" s="21"/>
      <c r="C205" s="21"/>
      <c r="D205" s="21"/>
      <c r="E205" s="21"/>
      <c r="F205" s="21"/>
      <c r="G205" s="21"/>
      <c r="H205" s="21"/>
      <c r="I205" s="21"/>
      <c r="J205" s="21"/>
      <c r="K205" s="21"/>
      <c r="L205" s="21"/>
      <c r="M205" s="21"/>
      <c r="N205" s="21"/>
      <c r="O205" s="21"/>
      <c r="P205" s="21"/>
      <c r="Q205" s="21"/>
      <c r="R205" s="21"/>
      <c r="S205" s="21"/>
      <c r="T205" s="21"/>
      <c r="U205" s="21"/>
      <c r="V205" s="21"/>
    </row>
    <row r="206" spans="1:22">
      <c r="A206" s="21"/>
      <c r="B206" s="21"/>
      <c r="C206" s="21"/>
      <c r="D206" s="21"/>
      <c r="E206" s="21"/>
      <c r="F206" s="21"/>
      <c r="G206" s="21"/>
      <c r="H206" s="21"/>
      <c r="I206" s="21"/>
      <c r="J206" s="21"/>
      <c r="K206" s="21"/>
      <c r="L206" s="21"/>
      <c r="M206" s="21"/>
      <c r="N206" s="21"/>
      <c r="O206" s="21"/>
      <c r="P206" s="21"/>
      <c r="Q206" s="21"/>
      <c r="R206" s="21"/>
      <c r="S206" s="21"/>
      <c r="T206" s="21"/>
      <c r="U206" s="21"/>
      <c r="V206" s="21"/>
    </row>
    <row r="207" spans="1:22">
      <c r="A207" s="21"/>
      <c r="B207" s="21"/>
      <c r="C207" s="21"/>
      <c r="D207" s="21"/>
      <c r="E207" s="21"/>
      <c r="F207" s="21"/>
      <c r="G207" s="21"/>
      <c r="H207" s="21"/>
      <c r="I207" s="21"/>
      <c r="J207" s="21"/>
      <c r="K207" s="21"/>
      <c r="L207" s="21"/>
      <c r="M207" s="21"/>
      <c r="N207" s="21"/>
      <c r="O207" s="21"/>
      <c r="P207" s="21"/>
      <c r="Q207" s="21"/>
      <c r="R207" s="21"/>
      <c r="S207" s="21"/>
      <c r="T207" s="21"/>
      <c r="U207" s="21"/>
      <c r="V207" s="21"/>
    </row>
    <row r="208" spans="1:22">
      <c r="A208" s="21"/>
      <c r="B208" s="21"/>
      <c r="C208" s="21"/>
      <c r="D208" s="21"/>
      <c r="E208" s="21"/>
      <c r="F208" s="21"/>
      <c r="G208" s="21"/>
      <c r="H208" s="21"/>
      <c r="I208" s="21"/>
      <c r="J208" s="21"/>
      <c r="K208" s="21"/>
      <c r="L208" s="21"/>
      <c r="M208" s="21"/>
      <c r="N208" s="21"/>
      <c r="O208" s="21"/>
      <c r="P208" s="21"/>
      <c r="Q208" s="21"/>
      <c r="R208" s="21"/>
      <c r="S208" s="21"/>
      <c r="T208" s="21"/>
      <c r="U208" s="21"/>
      <c r="V208" s="21"/>
    </row>
    <row r="209" spans="1:22">
      <c r="A209" s="21"/>
      <c r="B209" s="21"/>
      <c r="C209" s="21"/>
      <c r="D209" s="21"/>
      <c r="E209" s="21"/>
      <c r="F209" s="21"/>
      <c r="G209" s="21"/>
      <c r="H209" s="21"/>
      <c r="I209" s="21"/>
      <c r="J209" s="21"/>
      <c r="K209" s="21"/>
      <c r="L209" s="21"/>
      <c r="M209" s="21"/>
      <c r="N209" s="21"/>
      <c r="O209" s="21"/>
      <c r="P209" s="21"/>
      <c r="Q209" s="21"/>
      <c r="R209" s="21"/>
      <c r="S209" s="21"/>
      <c r="T209" s="21"/>
      <c r="U209" s="21"/>
      <c r="V209" s="21"/>
    </row>
    <row r="210" spans="1:22">
      <c r="A210" s="21"/>
      <c r="B210" s="21"/>
      <c r="C210" s="21"/>
      <c r="D210" s="21"/>
      <c r="E210" s="21"/>
      <c r="F210" s="21"/>
      <c r="G210" s="21"/>
      <c r="H210" s="21"/>
      <c r="I210" s="21"/>
      <c r="J210" s="21"/>
      <c r="K210" s="21"/>
      <c r="L210" s="21"/>
      <c r="M210" s="21"/>
      <c r="N210" s="21"/>
      <c r="O210" s="21"/>
      <c r="P210" s="21"/>
      <c r="Q210" s="21"/>
      <c r="R210" s="21"/>
      <c r="S210" s="21"/>
      <c r="T210" s="21"/>
      <c r="U210" s="21"/>
      <c r="V210" s="21"/>
    </row>
    <row r="211" spans="1:22">
      <c r="A211" s="21"/>
      <c r="B211" s="21"/>
      <c r="C211" s="21"/>
      <c r="D211" s="21"/>
      <c r="E211" s="21"/>
      <c r="F211" s="21"/>
      <c r="G211" s="21"/>
      <c r="H211" s="21"/>
      <c r="I211" s="21"/>
      <c r="J211" s="21"/>
      <c r="K211" s="21"/>
      <c r="L211" s="21"/>
      <c r="M211" s="21"/>
      <c r="N211" s="21"/>
      <c r="O211" s="21"/>
      <c r="P211" s="21"/>
      <c r="Q211" s="21"/>
      <c r="R211" s="21"/>
      <c r="S211" s="21"/>
      <c r="T211" s="21"/>
      <c r="U211" s="21"/>
      <c r="V211" s="21"/>
    </row>
    <row r="212" spans="1:22">
      <c r="A212" s="21"/>
      <c r="B212" s="21"/>
      <c r="C212" s="21"/>
      <c r="D212" s="21"/>
      <c r="E212" s="21"/>
      <c r="F212" s="21"/>
      <c r="G212" s="21"/>
      <c r="H212" s="21"/>
      <c r="I212" s="21"/>
      <c r="J212" s="21"/>
      <c r="K212" s="21"/>
      <c r="L212" s="21"/>
      <c r="M212" s="21"/>
      <c r="N212" s="21"/>
      <c r="O212" s="21"/>
      <c r="P212" s="21"/>
      <c r="Q212" s="21"/>
      <c r="R212" s="21"/>
      <c r="S212" s="21"/>
      <c r="T212" s="21"/>
      <c r="U212" s="21"/>
      <c r="V212" s="21"/>
    </row>
    <row r="213" spans="1:22">
      <c r="A213" s="21"/>
      <c r="B213" s="21"/>
      <c r="C213" s="21"/>
      <c r="D213" s="21"/>
      <c r="E213" s="21"/>
      <c r="F213" s="21"/>
      <c r="G213" s="21"/>
      <c r="H213" s="21"/>
      <c r="I213" s="21"/>
      <c r="J213" s="21"/>
      <c r="K213" s="21"/>
      <c r="L213" s="21"/>
      <c r="M213" s="21"/>
      <c r="N213" s="21"/>
      <c r="O213" s="21"/>
      <c r="P213" s="21"/>
      <c r="Q213" s="21"/>
      <c r="R213" s="21"/>
      <c r="S213" s="21"/>
      <c r="T213" s="21"/>
      <c r="U213" s="21"/>
      <c r="V213" s="21"/>
    </row>
    <row r="214" spans="1:22">
      <c r="A214" s="21"/>
      <c r="B214" s="21"/>
      <c r="C214" s="21"/>
      <c r="D214" s="21"/>
      <c r="E214" s="21"/>
      <c r="F214" s="21"/>
      <c r="G214" s="21"/>
      <c r="H214" s="21"/>
      <c r="I214" s="21"/>
      <c r="J214" s="21"/>
      <c r="K214" s="21"/>
      <c r="L214" s="21"/>
      <c r="M214" s="21"/>
      <c r="N214" s="21"/>
      <c r="O214" s="21"/>
      <c r="P214" s="21"/>
      <c r="Q214" s="21"/>
      <c r="R214" s="21"/>
      <c r="S214" s="21"/>
      <c r="T214" s="21"/>
      <c r="U214" s="21"/>
      <c r="V214" s="21"/>
    </row>
    <row r="215" spans="1:22">
      <c r="A215" s="21"/>
      <c r="B215" s="21"/>
      <c r="C215" s="21"/>
      <c r="D215" s="21"/>
      <c r="E215" s="21"/>
      <c r="F215" s="21"/>
      <c r="G215" s="21"/>
      <c r="H215" s="21"/>
      <c r="I215" s="21"/>
      <c r="J215" s="21"/>
      <c r="K215" s="21"/>
      <c r="L215" s="21"/>
      <c r="M215" s="21"/>
      <c r="N215" s="21"/>
      <c r="O215" s="21"/>
      <c r="P215" s="21"/>
      <c r="Q215" s="21"/>
      <c r="R215" s="21"/>
      <c r="S215" s="21"/>
      <c r="T215" s="21"/>
      <c r="U215" s="21"/>
      <c r="V215" s="21"/>
    </row>
    <row r="216" spans="1:22">
      <c r="A216" s="21"/>
      <c r="B216" s="21"/>
      <c r="C216" s="21"/>
      <c r="D216" s="21"/>
      <c r="E216" s="21"/>
      <c r="F216" s="21"/>
      <c r="G216" s="21"/>
      <c r="H216" s="21"/>
      <c r="I216" s="21"/>
      <c r="J216" s="21"/>
      <c r="K216" s="21"/>
      <c r="L216" s="21"/>
      <c r="M216" s="21"/>
      <c r="N216" s="21"/>
      <c r="O216" s="21"/>
      <c r="P216" s="21"/>
      <c r="Q216" s="21"/>
      <c r="R216" s="21"/>
      <c r="S216" s="21"/>
      <c r="T216" s="21"/>
      <c r="U216" s="21"/>
      <c r="V216" s="21"/>
    </row>
    <row r="217" spans="1:22">
      <c r="A217" s="21"/>
      <c r="B217" s="21"/>
      <c r="C217" s="21"/>
      <c r="D217" s="21"/>
      <c r="E217" s="21"/>
      <c r="F217" s="21"/>
      <c r="G217" s="21"/>
      <c r="H217" s="21"/>
      <c r="I217" s="21"/>
      <c r="J217" s="21"/>
      <c r="K217" s="21"/>
      <c r="L217" s="21"/>
      <c r="M217" s="21"/>
      <c r="N217" s="21"/>
      <c r="O217" s="21"/>
      <c r="P217" s="21"/>
      <c r="Q217" s="21"/>
      <c r="R217" s="21"/>
      <c r="S217" s="21"/>
      <c r="T217" s="21"/>
      <c r="U217" s="21"/>
      <c r="V217" s="21"/>
    </row>
    <row r="218" spans="1:22">
      <c r="A218" s="21"/>
      <c r="B218" s="21"/>
      <c r="C218" s="21"/>
      <c r="D218" s="21"/>
      <c r="E218" s="21"/>
      <c r="F218" s="21"/>
      <c r="G218" s="21"/>
      <c r="H218" s="21"/>
      <c r="I218" s="21"/>
      <c r="J218" s="21"/>
      <c r="K218" s="21"/>
      <c r="L218" s="21"/>
      <c r="M218" s="21"/>
      <c r="N218" s="21"/>
      <c r="O218" s="21"/>
      <c r="P218" s="21"/>
      <c r="Q218" s="21"/>
      <c r="R218" s="21"/>
      <c r="S218" s="21"/>
      <c r="T218" s="21"/>
      <c r="U218" s="21"/>
      <c r="V218" s="21"/>
    </row>
    <row r="219" spans="1:22">
      <c r="A219" s="21"/>
      <c r="B219" s="21"/>
      <c r="C219" s="21"/>
      <c r="D219" s="21"/>
      <c r="E219" s="21"/>
      <c r="F219" s="21"/>
      <c r="G219" s="21"/>
      <c r="H219" s="21"/>
      <c r="I219" s="21"/>
      <c r="J219" s="21"/>
      <c r="K219" s="21"/>
      <c r="L219" s="21"/>
      <c r="M219" s="21"/>
      <c r="N219" s="21"/>
      <c r="O219" s="21"/>
      <c r="P219" s="21"/>
      <c r="Q219" s="21"/>
      <c r="R219" s="21"/>
      <c r="S219" s="21"/>
      <c r="T219" s="21"/>
      <c r="U219" s="21"/>
      <c r="V219" s="21"/>
    </row>
    <row r="220" spans="1:22">
      <c r="A220" s="21"/>
      <c r="B220" s="21"/>
      <c r="C220" s="21"/>
      <c r="D220" s="21"/>
      <c r="E220" s="21"/>
      <c r="F220" s="21"/>
      <c r="G220" s="21"/>
      <c r="H220" s="21"/>
      <c r="I220" s="21"/>
      <c r="J220" s="21"/>
      <c r="K220" s="21"/>
      <c r="L220" s="21"/>
      <c r="M220" s="21"/>
      <c r="N220" s="21"/>
      <c r="O220" s="21"/>
      <c r="P220" s="21"/>
      <c r="Q220" s="21"/>
      <c r="R220" s="21"/>
      <c r="S220" s="21"/>
      <c r="T220" s="21"/>
      <c r="U220" s="21"/>
      <c r="V220" s="21"/>
    </row>
    <row r="221" spans="1:22">
      <c r="A221" s="21"/>
      <c r="B221" s="21"/>
      <c r="C221" s="21"/>
      <c r="D221" s="21"/>
      <c r="E221" s="21"/>
      <c r="F221" s="21"/>
      <c r="G221" s="21"/>
      <c r="H221" s="21"/>
      <c r="I221" s="21"/>
      <c r="J221" s="21"/>
      <c r="K221" s="21"/>
      <c r="L221" s="21"/>
      <c r="M221" s="21"/>
      <c r="N221" s="21"/>
      <c r="O221" s="21"/>
      <c r="P221" s="21"/>
      <c r="Q221" s="21"/>
      <c r="R221" s="21"/>
      <c r="S221" s="21"/>
      <c r="T221" s="21"/>
      <c r="U221" s="21"/>
      <c r="V221" s="21"/>
    </row>
    <row r="222" spans="1:22">
      <c r="A222" s="21"/>
      <c r="B222" s="21"/>
      <c r="C222" s="21"/>
      <c r="D222" s="21"/>
      <c r="E222" s="21"/>
      <c r="F222" s="21"/>
      <c r="G222" s="21"/>
      <c r="H222" s="21"/>
      <c r="I222" s="21"/>
      <c r="J222" s="21"/>
      <c r="K222" s="21"/>
      <c r="L222" s="21"/>
      <c r="M222" s="21"/>
      <c r="N222" s="21"/>
      <c r="O222" s="21"/>
      <c r="P222" s="21"/>
      <c r="Q222" s="21"/>
      <c r="R222" s="21"/>
      <c r="S222" s="21"/>
      <c r="T222" s="21"/>
      <c r="U222" s="21"/>
      <c r="V222" s="21"/>
    </row>
    <row r="223" spans="1:22">
      <c r="A223" s="21"/>
      <c r="B223" s="21"/>
      <c r="C223" s="21"/>
      <c r="D223" s="21"/>
      <c r="E223" s="21"/>
      <c r="F223" s="21"/>
      <c r="G223" s="21"/>
      <c r="H223" s="21"/>
      <c r="I223" s="21"/>
      <c r="J223" s="21"/>
      <c r="K223" s="21"/>
      <c r="L223" s="21"/>
      <c r="M223" s="21"/>
      <c r="N223" s="21"/>
      <c r="O223" s="21"/>
      <c r="P223" s="21"/>
      <c r="Q223" s="21"/>
      <c r="R223" s="21"/>
      <c r="S223" s="21"/>
      <c r="T223" s="21"/>
      <c r="U223" s="21"/>
      <c r="V223" s="21"/>
    </row>
    <row r="224" spans="1:22">
      <c r="A224" s="21"/>
      <c r="B224" s="21"/>
      <c r="C224" s="21"/>
      <c r="D224" s="21"/>
      <c r="E224" s="21"/>
      <c r="F224" s="21"/>
      <c r="G224" s="21"/>
      <c r="H224" s="21"/>
      <c r="I224" s="21"/>
      <c r="J224" s="21"/>
      <c r="K224" s="21"/>
      <c r="L224" s="21"/>
      <c r="M224" s="21"/>
      <c r="N224" s="21"/>
      <c r="O224" s="21"/>
      <c r="P224" s="21"/>
      <c r="Q224" s="21"/>
      <c r="R224" s="21"/>
      <c r="S224" s="21"/>
      <c r="T224" s="21"/>
      <c r="U224" s="21"/>
      <c r="V224" s="21"/>
    </row>
    <row r="225" spans="1:22">
      <c r="A225" s="21"/>
      <c r="B225" s="21"/>
      <c r="C225" s="21"/>
      <c r="D225" s="21"/>
      <c r="E225" s="21"/>
      <c r="F225" s="21"/>
      <c r="G225" s="21"/>
      <c r="H225" s="21"/>
      <c r="I225" s="21"/>
      <c r="J225" s="21"/>
      <c r="K225" s="21"/>
      <c r="L225" s="21"/>
      <c r="M225" s="21"/>
      <c r="N225" s="21"/>
      <c r="O225" s="21"/>
      <c r="P225" s="21"/>
      <c r="Q225" s="21"/>
      <c r="R225" s="21"/>
      <c r="S225" s="21"/>
      <c r="T225" s="21"/>
      <c r="U225" s="21"/>
      <c r="V225" s="21"/>
    </row>
    <row r="226" spans="1:22">
      <c r="A226" s="21"/>
      <c r="B226" s="21"/>
      <c r="C226" s="21"/>
      <c r="D226" s="21"/>
      <c r="E226" s="21"/>
      <c r="F226" s="21"/>
      <c r="G226" s="21"/>
      <c r="H226" s="21"/>
      <c r="I226" s="21"/>
      <c r="J226" s="21"/>
      <c r="K226" s="21"/>
      <c r="L226" s="21"/>
      <c r="M226" s="21"/>
      <c r="N226" s="21"/>
      <c r="O226" s="21"/>
      <c r="P226" s="21"/>
      <c r="Q226" s="21"/>
      <c r="R226" s="21"/>
      <c r="S226" s="21"/>
      <c r="T226" s="21"/>
      <c r="U226" s="21"/>
      <c r="V226" s="21"/>
    </row>
    <row r="227" spans="1:22">
      <c r="A227" s="21"/>
      <c r="B227" s="21"/>
      <c r="C227" s="21"/>
      <c r="D227" s="21"/>
      <c r="E227" s="21"/>
      <c r="F227" s="21"/>
      <c r="G227" s="21"/>
      <c r="H227" s="21"/>
      <c r="I227" s="21"/>
      <c r="J227" s="21"/>
      <c r="K227" s="21"/>
      <c r="L227" s="21"/>
      <c r="M227" s="21"/>
      <c r="N227" s="21"/>
      <c r="O227" s="21"/>
      <c r="P227" s="21"/>
      <c r="Q227" s="21"/>
      <c r="R227" s="21"/>
      <c r="S227" s="21"/>
      <c r="T227" s="21"/>
      <c r="U227" s="21"/>
      <c r="V227" s="21"/>
    </row>
    <row r="228" spans="1:22">
      <c r="A228" s="21"/>
      <c r="B228" s="21"/>
      <c r="C228" s="21"/>
      <c r="D228" s="21"/>
      <c r="E228" s="21"/>
      <c r="F228" s="21"/>
      <c r="G228" s="21"/>
      <c r="H228" s="21"/>
      <c r="I228" s="21"/>
      <c r="J228" s="21"/>
      <c r="K228" s="21"/>
      <c r="L228" s="21"/>
      <c r="M228" s="21"/>
      <c r="N228" s="21"/>
      <c r="O228" s="21"/>
      <c r="P228" s="21"/>
      <c r="Q228" s="21"/>
      <c r="R228" s="21"/>
      <c r="S228" s="21"/>
      <c r="T228" s="21"/>
      <c r="U228" s="21"/>
      <c r="V228" s="21"/>
    </row>
    <row r="229" spans="1:22">
      <c r="A229" s="21"/>
      <c r="B229" s="21"/>
      <c r="C229" s="21"/>
      <c r="D229" s="21"/>
      <c r="E229" s="21"/>
      <c r="F229" s="21"/>
      <c r="G229" s="21"/>
      <c r="H229" s="21"/>
      <c r="I229" s="21"/>
      <c r="J229" s="21"/>
      <c r="K229" s="21"/>
      <c r="L229" s="21"/>
      <c r="M229" s="21"/>
      <c r="N229" s="21"/>
      <c r="O229" s="21"/>
      <c r="P229" s="21"/>
      <c r="Q229" s="21"/>
      <c r="R229" s="21"/>
      <c r="S229" s="21"/>
      <c r="T229" s="21"/>
      <c r="U229" s="21"/>
      <c r="V229" s="21"/>
    </row>
    <row r="230" spans="1:22">
      <c r="A230" s="21"/>
      <c r="B230" s="21"/>
      <c r="C230" s="21"/>
      <c r="D230" s="21"/>
      <c r="E230" s="21"/>
      <c r="F230" s="21"/>
      <c r="G230" s="21"/>
      <c r="H230" s="21"/>
      <c r="I230" s="21"/>
      <c r="J230" s="21"/>
      <c r="K230" s="21"/>
      <c r="L230" s="21"/>
      <c r="M230" s="21"/>
      <c r="N230" s="21"/>
      <c r="O230" s="21"/>
      <c r="P230" s="21"/>
      <c r="Q230" s="21"/>
      <c r="R230" s="21"/>
      <c r="S230" s="21"/>
      <c r="T230" s="21"/>
      <c r="U230" s="21"/>
      <c r="V230" s="21"/>
    </row>
    <row r="231" spans="1:22">
      <c r="A231" s="21"/>
      <c r="B231" s="21"/>
      <c r="C231" s="21"/>
      <c r="D231" s="21"/>
      <c r="E231" s="21"/>
      <c r="F231" s="21"/>
      <c r="G231" s="21"/>
      <c r="H231" s="21"/>
      <c r="I231" s="21"/>
      <c r="J231" s="21"/>
      <c r="K231" s="21"/>
      <c r="L231" s="21"/>
      <c r="M231" s="21"/>
      <c r="N231" s="21"/>
      <c r="O231" s="21"/>
      <c r="P231" s="21"/>
      <c r="Q231" s="21"/>
      <c r="R231" s="21"/>
      <c r="S231" s="21"/>
      <c r="T231" s="21"/>
      <c r="U231" s="21"/>
      <c r="V231" s="21"/>
    </row>
    <row r="232" spans="1:22">
      <c r="A232" s="21"/>
      <c r="B232" s="21"/>
      <c r="C232" s="21"/>
      <c r="D232" s="21"/>
      <c r="E232" s="21"/>
      <c r="F232" s="21"/>
      <c r="G232" s="21"/>
      <c r="H232" s="21"/>
      <c r="I232" s="21"/>
      <c r="J232" s="21"/>
      <c r="K232" s="21"/>
      <c r="L232" s="21"/>
      <c r="M232" s="21"/>
      <c r="N232" s="21"/>
      <c r="O232" s="21"/>
      <c r="P232" s="21"/>
      <c r="Q232" s="21"/>
      <c r="R232" s="21"/>
      <c r="S232" s="21"/>
      <c r="T232" s="21"/>
      <c r="U232" s="21"/>
      <c r="V232" s="21"/>
    </row>
    <row r="233" spans="1:22">
      <c r="A233" s="21"/>
      <c r="B233" s="21"/>
      <c r="C233" s="21"/>
      <c r="D233" s="21"/>
      <c r="E233" s="21"/>
      <c r="F233" s="21"/>
      <c r="G233" s="21"/>
      <c r="H233" s="21"/>
      <c r="I233" s="21"/>
      <c r="J233" s="21"/>
      <c r="K233" s="21"/>
      <c r="L233" s="21"/>
      <c r="M233" s="21"/>
      <c r="N233" s="21"/>
      <c r="O233" s="21"/>
      <c r="P233" s="21"/>
      <c r="Q233" s="21"/>
      <c r="R233" s="21"/>
      <c r="S233" s="21"/>
      <c r="T233" s="21"/>
      <c r="U233" s="21"/>
      <c r="V233" s="21"/>
    </row>
    <row r="234" spans="1:22">
      <c r="A234" s="21"/>
      <c r="B234" s="21"/>
      <c r="C234" s="21"/>
      <c r="D234" s="21"/>
      <c r="E234" s="21"/>
      <c r="F234" s="21"/>
      <c r="G234" s="21"/>
      <c r="H234" s="21"/>
      <c r="I234" s="21"/>
      <c r="J234" s="21"/>
      <c r="K234" s="21"/>
      <c r="L234" s="21"/>
      <c r="M234" s="21"/>
      <c r="N234" s="21"/>
      <c r="O234" s="21"/>
      <c r="P234" s="21"/>
      <c r="Q234" s="21"/>
      <c r="R234" s="21"/>
      <c r="S234" s="21"/>
      <c r="T234" s="21"/>
      <c r="U234" s="21"/>
      <c r="V234" s="21"/>
    </row>
    <row r="235" spans="1:22">
      <c r="A235" s="21"/>
      <c r="B235" s="21"/>
      <c r="C235" s="21"/>
      <c r="D235" s="21"/>
      <c r="E235" s="21"/>
      <c r="F235" s="21"/>
      <c r="G235" s="21"/>
      <c r="H235" s="21"/>
      <c r="I235" s="21"/>
      <c r="J235" s="21"/>
      <c r="K235" s="21"/>
      <c r="L235" s="21"/>
      <c r="M235" s="21"/>
      <c r="N235" s="21"/>
      <c r="O235" s="21"/>
      <c r="P235" s="21"/>
      <c r="Q235" s="21"/>
      <c r="R235" s="21"/>
      <c r="S235" s="21"/>
      <c r="T235" s="21"/>
      <c r="U235" s="21"/>
      <c r="V235" s="21"/>
    </row>
    <row r="236" spans="1:22">
      <c r="A236" s="21"/>
      <c r="B236" s="21"/>
      <c r="C236" s="21"/>
      <c r="D236" s="21"/>
      <c r="E236" s="21"/>
      <c r="F236" s="21"/>
      <c r="G236" s="21"/>
      <c r="H236" s="21"/>
      <c r="I236" s="21"/>
      <c r="J236" s="21"/>
      <c r="K236" s="21"/>
      <c r="L236" s="21"/>
      <c r="M236" s="21"/>
      <c r="N236" s="21"/>
      <c r="O236" s="21"/>
      <c r="P236" s="21"/>
      <c r="Q236" s="21"/>
      <c r="R236" s="21"/>
      <c r="S236" s="21"/>
      <c r="T236" s="21"/>
      <c r="U236" s="21"/>
      <c r="V236" s="21"/>
    </row>
    <row r="237" spans="1:22">
      <c r="A237" s="21"/>
      <c r="B237" s="21"/>
      <c r="C237" s="21"/>
      <c r="D237" s="21"/>
      <c r="E237" s="21"/>
      <c r="F237" s="21"/>
      <c r="G237" s="21"/>
      <c r="H237" s="21"/>
      <c r="I237" s="21"/>
      <c r="J237" s="21"/>
      <c r="K237" s="21"/>
      <c r="L237" s="21"/>
      <c r="M237" s="21"/>
      <c r="N237" s="21"/>
      <c r="O237" s="21"/>
      <c r="P237" s="21"/>
      <c r="Q237" s="21"/>
      <c r="R237" s="21"/>
      <c r="S237" s="21"/>
      <c r="T237" s="21"/>
      <c r="U237" s="21"/>
      <c r="V237" s="21"/>
    </row>
    <row r="238" spans="1:22">
      <c r="A238" s="21"/>
      <c r="B238" s="21"/>
      <c r="C238" s="21"/>
      <c r="D238" s="21"/>
      <c r="E238" s="21"/>
      <c r="F238" s="21"/>
      <c r="G238" s="21"/>
      <c r="H238" s="21"/>
      <c r="I238" s="21"/>
      <c r="J238" s="21"/>
      <c r="K238" s="21"/>
      <c r="L238" s="21"/>
      <c r="M238" s="21"/>
      <c r="N238" s="21"/>
      <c r="O238" s="21"/>
      <c r="P238" s="21"/>
      <c r="Q238" s="21"/>
      <c r="R238" s="21"/>
      <c r="S238" s="21"/>
      <c r="T238" s="21"/>
      <c r="U238" s="21"/>
      <c r="V238" s="21"/>
    </row>
    <row r="239" spans="1:22">
      <c r="A239" s="21"/>
      <c r="B239" s="21"/>
      <c r="C239" s="21"/>
      <c r="D239" s="21"/>
      <c r="E239" s="21"/>
      <c r="F239" s="21"/>
      <c r="G239" s="21"/>
      <c r="H239" s="21"/>
      <c r="I239" s="21"/>
      <c r="J239" s="21"/>
      <c r="K239" s="21"/>
      <c r="L239" s="21"/>
      <c r="M239" s="21"/>
      <c r="N239" s="21"/>
      <c r="O239" s="21"/>
      <c r="P239" s="21"/>
      <c r="Q239" s="21"/>
      <c r="R239" s="21"/>
      <c r="S239" s="21"/>
      <c r="T239" s="21"/>
      <c r="U239" s="21"/>
      <c r="V239" s="21"/>
    </row>
    <row r="240" spans="1:22">
      <c r="A240" s="21"/>
      <c r="B240" s="21"/>
      <c r="C240" s="21"/>
      <c r="D240" s="21"/>
      <c r="E240" s="21"/>
      <c r="F240" s="21"/>
      <c r="G240" s="21"/>
      <c r="H240" s="21"/>
      <c r="I240" s="21"/>
      <c r="J240" s="21"/>
      <c r="K240" s="21"/>
      <c r="L240" s="21"/>
      <c r="M240" s="21"/>
      <c r="N240" s="21"/>
      <c r="O240" s="21"/>
      <c r="P240" s="21"/>
      <c r="Q240" s="21"/>
      <c r="R240" s="21"/>
      <c r="S240" s="21"/>
      <c r="T240" s="21"/>
      <c r="U240" s="21"/>
      <c r="V240" s="21"/>
    </row>
    <row r="241" spans="1:22">
      <c r="A241" s="21"/>
      <c r="B241" s="21"/>
      <c r="C241" s="21"/>
      <c r="D241" s="21"/>
      <c r="E241" s="21"/>
      <c r="F241" s="21"/>
      <c r="G241" s="21"/>
      <c r="H241" s="21"/>
      <c r="I241" s="21"/>
      <c r="J241" s="21"/>
      <c r="K241" s="21"/>
      <c r="L241" s="21"/>
      <c r="M241" s="21"/>
      <c r="N241" s="21"/>
      <c r="O241" s="21"/>
      <c r="P241" s="21"/>
      <c r="Q241" s="21"/>
      <c r="R241" s="21"/>
      <c r="S241" s="21"/>
      <c r="T241" s="21"/>
      <c r="U241" s="21"/>
      <c r="V241" s="21"/>
    </row>
    <row r="242" spans="1:22">
      <c r="A242" s="21"/>
      <c r="B242" s="21"/>
      <c r="C242" s="21"/>
      <c r="D242" s="21"/>
      <c r="E242" s="21"/>
      <c r="F242" s="21"/>
      <c r="G242" s="21"/>
      <c r="H242" s="21"/>
      <c r="I242" s="21"/>
      <c r="J242" s="21"/>
      <c r="K242" s="21"/>
      <c r="L242" s="21"/>
      <c r="M242" s="21"/>
      <c r="N242" s="21"/>
      <c r="O242" s="21"/>
      <c r="P242" s="21"/>
      <c r="Q242" s="21"/>
      <c r="R242" s="21"/>
      <c r="S242" s="21"/>
      <c r="T242" s="21"/>
      <c r="U242" s="21"/>
      <c r="V242" s="21"/>
    </row>
    <row r="243" spans="1:22">
      <c r="A243" s="21"/>
      <c r="B243" s="21"/>
      <c r="C243" s="21"/>
      <c r="D243" s="21"/>
      <c r="E243" s="21"/>
      <c r="F243" s="21"/>
      <c r="G243" s="21"/>
      <c r="H243" s="21"/>
      <c r="I243" s="21"/>
      <c r="J243" s="21"/>
      <c r="K243" s="21"/>
      <c r="L243" s="21"/>
      <c r="M243" s="21"/>
      <c r="N243" s="21"/>
      <c r="O243" s="21"/>
      <c r="P243" s="21"/>
      <c r="Q243" s="21"/>
      <c r="R243" s="21"/>
      <c r="S243" s="21"/>
      <c r="T243" s="21"/>
      <c r="U243" s="21"/>
      <c r="V243" s="21"/>
    </row>
    <row r="244" spans="1:22">
      <c r="A244" s="21"/>
      <c r="B244" s="21"/>
      <c r="C244" s="21"/>
      <c r="D244" s="21"/>
      <c r="E244" s="21"/>
      <c r="F244" s="21"/>
      <c r="G244" s="21"/>
      <c r="H244" s="21"/>
      <c r="I244" s="21"/>
      <c r="J244" s="21"/>
      <c r="K244" s="21"/>
      <c r="L244" s="21"/>
      <c r="M244" s="21"/>
      <c r="N244" s="21"/>
      <c r="O244" s="21"/>
      <c r="P244" s="21"/>
      <c r="Q244" s="21"/>
      <c r="R244" s="21"/>
      <c r="S244" s="21"/>
      <c r="T244" s="21"/>
      <c r="U244" s="21"/>
      <c r="V244" s="21"/>
    </row>
    <row r="245" spans="1:22">
      <c r="A245" s="21"/>
      <c r="B245" s="21"/>
      <c r="C245" s="21"/>
      <c r="D245" s="21"/>
      <c r="E245" s="21"/>
      <c r="F245" s="21"/>
      <c r="G245" s="21"/>
      <c r="H245" s="21"/>
      <c r="I245" s="21"/>
      <c r="J245" s="21"/>
      <c r="K245" s="21"/>
      <c r="L245" s="21"/>
      <c r="M245" s="21"/>
      <c r="N245" s="21"/>
      <c r="O245" s="21"/>
      <c r="P245" s="21"/>
      <c r="Q245" s="21"/>
      <c r="R245" s="21"/>
      <c r="S245" s="21"/>
      <c r="T245" s="21"/>
      <c r="U245" s="21"/>
      <c r="V245" s="21"/>
    </row>
    <row r="246" spans="1:22">
      <c r="A246" s="21"/>
      <c r="B246" s="21"/>
      <c r="C246" s="21"/>
      <c r="D246" s="21"/>
      <c r="E246" s="21"/>
      <c r="F246" s="21"/>
      <c r="G246" s="21"/>
      <c r="H246" s="21"/>
      <c r="I246" s="21"/>
      <c r="J246" s="21"/>
      <c r="K246" s="21"/>
      <c r="L246" s="21"/>
      <c r="M246" s="21"/>
      <c r="N246" s="21"/>
      <c r="O246" s="21"/>
      <c r="P246" s="21"/>
      <c r="Q246" s="21"/>
      <c r="R246" s="21"/>
      <c r="S246" s="21"/>
      <c r="T246" s="21"/>
      <c r="U246" s="21"/>
      <c r="V246" s="21"/>
    </row>
    <row r="247" spans="1:22">
      <c r="A247" s="21"/>
      <c r="B247" s="21"/>
      <c r="C247" s="21"/>
      <c r="D247" s="21"/>
      <c r="E247" s="21"/>
      <c r="F247" s="21"/>
      <c r="G247" s="21"/>
      <c r="H247" s="21"/>
      <c r="I247" s="21"/>
      <c r="J247" s="21"/>
      <c r="K247" s="21"/>
      <c r="L247" s="21"/>
      <c r="M247" s="21"/>
      <c r="N247" s="21"/>
      <c r="O247" s="21"/>
      <c r="P247" s="21"/>
      <c r="Q247" s="21"/>
      <c r="R247" s="21"/>
      <c r="S247" s="21"/>
      <c r="T247" s="21"/>
      <c r="U247" s="21"/>
      <c r="V247" s="21"/>
    </row>
    <row r="248" spans="1:22">
      <c r="A248" s="21"/>
      <c r="B248" s="21"/>
      <c r="C248" s="21"/>
      <c r="D248" s="21"/>
      <c r="E248" s="21"/>
      <c r="F248" s="21"/>
      <c r="G248" s="21"/>
      <c r="H248" s="21"/>
      <c r="I248" s="21"/>
      <c r="J248" s="21"/>
      <c r="K248" s="21"/>
      <c r="L248" s="21"/>
      <c r="M248" s="21"/>
      <c r="N248" s="21"/>
      <c r="O248" s="21"/>
      <c r="P248" s="21"/>
      <c r="Q248" s="21"/>
      <c r="R248" s="21"/>
      <c r="S248" s="21"/>
      <c r="T248" s="21"/>
      <c r="U248" s="21"/>
      <c r="V248" s="21"/>
    </row>
    <row r="249" spans="1:22">
      <c r="A249" s="21"/>
      <c r="B249" s="21"/>
      <c r="C249" s="21"/>
      <c r="D249" s="21"/>
      <c r="E249" s="21"/>
      <c r="F249" s="21"/>
      <c r="G249" s="21"/>
      <c r="H249" s="21"/>
      <c r="I249" s="21"/>
      <c r="J249" s="21"/>
      <c r="K249" s="21"/>
      <c r="L249" s="21"/>
      <c r="M249" s="21"/>
      <c r="N249" s="21"/>
      <c r="O249" s="21"/>
      <c r="P249" s="21"/>
      <c r="Q249" s="21"/>
      <c r="R249" s="21"/>
      <c r="S249" s="21"/>
      <c r="T249" s="21"/>
      <c r="U249" s="21"/>
      <c r="V249" s="21"/>
    </row>
    <row r="250" spans="1:22">
      <c r="A250" s="21"/>
      <c r="B250" s="21"/>
      <c r="C250" s="21"/>
      <c r="D250" s="21"/>
      <c r="E250" s="21"/>
      <c r="F250" s="21"/>
      <c r="G250" s="21"/>
      <c r="H250" s="21"/>
      <c r="I250" s="21"/>
      <c r="J250" s="21"/>
      <c r="K250" s="21"/>
      <c r="L250" s="21"/>
      <c r="M250" s="21"/>
      <c r="N250" s="21"/>
      <c r="O250" s="21"/>
      <c r="P250" s="21"/>
      <c r="Q250" s="21"/>
      <c r="R250" s="21"/>
      <c r="S250" s="21"/>
      <c r="T250" s="21"/>
      <c r="U250" s="21"/>
      <c r="V250" s="21"/>
    </row>
    <row r="251" spans="1:22">
      <c r="A251" s="21"/>
      <c r="B251" s="21"/>
      <c r="C251" s="21"/>
      <c r="D251" s="21"/>
      <c r="E251" s="21"/>
      <c r="F251" s="21"/>
      <c r="G251" s="21"/>
      <c r="H251" s="21"/>
      <c r="I251" s="21"/>
      <c r="J251" s="21"/>
      <c r="K251" s="21"/>
      <c r="L251" s="21"/>
      <c r="M251" s="21"/>
      <c r="N251" s="21"/>
      <c r="O251" s="21"/>
      <c r="P251" s="21"/>
      <c r="Q251" s="21"/>
      <c r="R251" s="21"/>
      <c r="S251" s="21"/>
      <c r="T251" s="21"/>
      <c r="U251" s="21"/>
      <c r="V251" s="21"/>
    </row>
    <row r="252" spans="1:22">
      <c r="A252" s="21"/>
      <c r="B252" s="21"/>
      <c r="C252" s="21"/>
      <c r="D252" s="21"/>
      <c r="E252" s="21"/>
      <c r="F252" s="21"/>
      <c r="G252" s="21"/>
      <c r="H252" s="21"/>
      <c r="I252" s="21"/>
      <c r="J252" s="21"/>
      <c r="K252" s="21"/>
      <c r="L252" s="21"/>
      <c r="M252" s="21"/>
      <c r="N252" s="21"/>
      <c r="O252" s="21"/>
      <c r="P252" s="21"/>
      <c r="Q252" s="21"/>
      <c r="R252" s="21"/>
      <c r="S252" s="21"/>
      <c r="T252" s="21"/>
      <c r="U252" s="21"/>
      <c r="V252" s="21"/>
    </row>
    <row r="253" spans="1:22">
      <c r="A253" s="21"/>
      <c r="B253" s="21"/>
      <c r="C253" s="21"/>
      <c r="D253" s="21"/>
      <c r="E253" s="21"/>
      <c r="F253" s="21"/>
      <c r="G253" s="21"/>
      <c r="H253" s="21"/>
      <c r="I253" s="21"/>
      <c r="J253" s="21"/>
      <c r="K253" s="21"/>
      <c r="L253" s="21"/>
      <c r="M253" s="21"/>
      <c r="N253" s="21"/>
      <c r="O253" s="21"/>
      <c r="P253" s="21"/>
      <c r="Q253" s="21"/>
      <c r="R253" s="21"/>
      <c r="S253" s="21"/>
      <c r="T253" s="21"/>
      <c r="U253" s="21"/>
      <c r="V253" s="21"/>
    </row>
    <row r="254" spans="1:22">
      <c r="A254" s="21"/>
      <c r="B254" s="21"/>
      <c r="C254" s="21"/>
      <c r="D254" s="21"/>
      <c r="E254" s="21"/>
      <c r="F254" s="21"/>
      <c r="G254" s="21"/>
      <c r="H254" s="21"/>
      <c r="I254" s="21"/>
      <c r="J254" s="21"/>
      <c r="K254" s="21"/>
      <c r="L254" s="21"/>
      <c r="M254" s="21"/>
      <c r="N254" s="21"/>
      <c r="O254" s="21"/>
      <c r="P254" s="21"/>
      <c r="Q254" s="21"/>
      <c r="R254" s="21"/>
      <c r="S254" s="21"/>
      <c r="T254" s="21"/>
      <c r="U254" s="21"/>
      <c r="V254" s="21"/>
    </row>
    <row r="255" spans="1:22">
      <c r="A255" s="21"/>
      <c r="B255" s="21"/>
      <c r="C255" s="21"/>
      <c r="D255" s="21"/>
      <c r="E255" s="21"/>
      <c r="F255" s="21"/>
      <c r="G255" s="21"/>
      <c r="H255" s="21"/>
      <c r="I255" s="21"/>
      <c r="J255" s="21"/>
      <c r="K255" s="21"/>
      <c r="L255" s="21"/>
      <c r="M255" s="21"/>
      <c r="N255" s="21"/>
      <c r="O255" s="21"/>
      <c r="P255" s="21"/>
      <c r="Q255" s="21"/>
      <c r="R255" s="21"/>
      <c r="S255" s="21"/>
      <c r="T255" s="21"/>
      <c r="U255" s="21"/>
      <c r="V255" s="21"/>
    </row>
    <row r="256" spans="1:22">
      <c r="A256" s="21"/>
      <c r="B256" s="21"/>
      <c r="C256" s="21"/>
      <c r="D256" s="21"/>
      <c r="E256" s="21"/>
      <c r="F256" s="21"/>
      <c r="G256" s="21"/>
      <c r="H256" s="21"/>
      <c r="I256" s="21"/>
      <c r="J256" s="21"/>
      <c r="K256" s="21"/>
      <c r="L256" s="21"/>
      <c r="M256" s="21"/>
      <c r="N256" s="21"/>
      <c r="O256" s="21"/>
      <c r="P256" s="21"/>
      <c r="Q256" s="21"/>
      <c r="R256" s="21"/>
      <c r="S256" s="21"/>
      <c r="T256" s="21"/>
      <c r="U256" s="21"/>
      <c r="V256" s="21"/>
    </row>
    <row r="257" spans="1:22">
      <c r="A257" s="21"/>
      <c r="B257" s="21"/>
      <c r="C257" s="21"/>
      <c r="D257" s="21"/>
      <c r="E257" s="21"/>
      <c r="F257" s="21"/>
      <c r="G257" s="21"/>
      <c r="H257" s="21"/>
      <c r="I257" s="21"/>
      <c r="J257" s="21"/>
      <c r="K257" s="21"/>
      <c r="L257" s="21"/>
      <c r="M257" s="21"/>
      <c r="N257" s="21"/>
      <c r="O257" s="21"/>
      <c r="P257" s="21"/>
      <c r="Q257" s="21"/>
      <c r="R257" s="21"/>
      <c r="S257" s="21"/>
      <c r="T257" s="21"/>
      <c r="U257" s="21"/>
      <c r="V257" s="21"/>
    </row>
    <row r="258" spans="1:22">
      <c r="A258" s="21"/>
      <c r="B258" s="21"/>
      <c r="C258" s="21"/>
      <c r="D258" s="21"/>
      <c r="E258" s="21"/>
      <c r="F258" s="21"/>
      <c r="G258" s="21"/>
      <c r="H258" s="21"/>
      <c r="I258" s="21"/>
      <c r="J258" s="21"/>
      <c r="K258" s="21"/>
      <c r="L258" s="21"/>
      <c r="M258" s="21"/>
      <c r="N258" s="21"/>
      <c r="O258" s="21"/>
      <c r="P258" s="21"/>
      <c r="Q258" s="21"/>
      <c r="R258" s="21"/>
      <c r="S258" s="21"/>
      <c r="T258" s="21"/>
      <c r="U258" s="21"/>
      <c r="V258" s="21"/>
    </row>
    <row r="259" spans="1:22">
      <c r="A259" s="21"/>
      <c r="B259" s="21"/>
      <c r="C259" s="21"/>
      <c r="D259" s="21"/>
      <c r="E259" s="21"/>
      <c r="F259" s="21"/>
      <c r="G259" s="21"/>
      <c r="H259" s="21"/>
      <c r="I259" s="21"/>
      <c r="J259" s="21"/>
      <c r="K259" s="21"/>
      <c r="L259" s="21"/>
      <c r="M259" s="21"/>
      <c r="N259" s="21"/>
      <c r="O259" s="21"/>
      <c r="P259" s="21"/>
      <c r="Q259" s="21"/>
      <c r="R259" s="21"/>
      <c r="S259" s="21"/>
      <c r="T259" s="21"/>
      <c r="U259" s="21"/>
      <c r="V259" s="21"/>
    </row>
    <row r="260" spans="1:22">
      <c r="A260" s="21"/>
      <c r="B260" s="21"/>
      <c r="C260" s="21"/>
      <c r="D260" s="21"/>
      <c r="E260" s="21"/>
      <c r="F260" s="21"/>
      <c r="G260" s="21"/>
      <c r="H260" s="21"/>
      <c r="I260" s="21"/>
      <c r="J260" s="21"/>
      <c r="K260" s="21"/>
      <c r="L260" s="21"/>
      <c r="M260" s="21"/>
      <c r="N260" s="21"/>
      <c r="O260" s="21"/>
      <c r="P260" s="21"/>
      <c r="Q260" s="21"/>
      <c r="R260" s="21"/>
      <c r="S260" s="21"/>
      <c r="T260" s="21"/>
      <c r="U260" s="21"/>
      <c r="V260" s="21"/>
    </row>
    <row r="261" spans="1:22">
      <c r="A261" s="21"/>
      <c r="B261" s="21"/>
      <c r="C261" s="21"/>
      <c r="D261" s="21"/>
      <c r="E261" s="21"/>
      <c r="F261" s="21"/>
      <c r="G261" s="21"/>
      <c r="H261" s="21"/>
      <c r="I261" s="21"/>
      <c r="J261" s="21"/>
      <c r="K261" s="21"/>
      <c r="L261" s="21"/>
      <c r="M261" s="21"/>
      <c r="N261" s="21"/>
      <c r="O261" s="21"/>
      <c r="P261" s="21"/>
      <c r="Q261" s="21"/>
      <c r="R261" s="21"/>
      <c r="S261" s="21"/>
      <c r="T261" s="21"/>
      <c r="U261" s="21"/>
      <c r="V261" s="21"/>
    </row>
    <row r="262" spans="1:22">
      <c r="A262" s="21"/>
      <c r="B262" s="21"/>
      <c r="C262" s="21"/>
      <c r="D262" s="21"/>
      <c r="E262" s="21"/>
      <c r="F262" s="21"/>
      <c r="G262" s="21"/>
      <c r="H262" s="21"/>
      <c r="I262" s="21"/>
      <c r="J262" s="21"/>
      <c r="K262" s="21"/>
      <c r="L262" s="21"/>
      <c r="M262" s="21"/>
      <c r="N262" s="21"/>
      <c r="O262" s="21"/>
      <c r="P262" s="21"/>
      <c r="Q262" s="21"/>
      <c r="R262" s="21"/>
      <c r="S262" s="21"/>
      <c r="T262" s="21"/>
      <c r="U262" s="21"/>
      <c r="V262" s="21"/>
    </row>
    <row r="263" spans="1:22">
      <c r="A263" s="21"/>
      <c r="B263" s="21"/>
      <c r="C263" s="21"/>
      <c r="D263" s="21"/>
      <c r="E263" s="21"/>
      <c r="F263" s="21"/>
      <c r="G263" s="21"/>
      <c r="H263" s="21"/>
      <c r="I263" s="21"/>
      <c r="J263" s="21"/>
      <c r="K263" s="21"/>
      <c r="L263" s="21"/>
      <c r="M263" s="21"/>
      <c r="N263" s="21"/>
      <c r="O263" s="21"/>
      <c r="P263" s="21"/>
      <c r="Q263" s="21"/>
      <c r="R263" s="21"/>
      <c r="S263" s="21"/>
      <c r="T263" s="21"/>
      <c r="U263" s="21"/>
      <c r="V263" s="21"/>
    </row>
    <row r="264" spans="1:22">
      <c r="A264" s="21"/>
      <c r="B264" s="21"/>
      <c r="C264" s="21"/>
      <c r="D264" s="21"/>
      <c r="E264" s="21"/>
      <c r="F264" s="21"/>
      <c r="G264" s="21"/>
      <c r="H264" s="21"/>
      <c r="I264" s="21"/>
      <c r="J264" s="21"/>
      <c r="K264" s="21"/>
      <c r="L264" s="21"/>
      <c r="M264" s="21"/>
      <c r="N264" s="21"/>
      <c r="O264" s="21"/>
      <c r="P264" s="21"/>
      <c r="Q264" s="21"/>
      <c r="R264" s="21"/>
      <c r="S264" s="21"/>
      <c r="T264" s="21"/>
      <c r="U264" s="21"/>
      <c r="V264" s="21"/>
    </row>
    <row r="265" spans="1:22">
      <c r="A265" s="21"/>
      <c r="B265" s="21"/>
      <c r="C265" s="21"/>
      <c r="D265" s="21"/>
      <c r="E265" s="21"/>
      <c r="F265" s="21"/>
      <c r="G265" s="21"/>
      <c r="H265" s="21"/>
      <c r="I265" s="21"/>
      <c r="J265" s="21"/>
      <c r="K265" s="21"/>
      <c r="L265" s="21"/>
      <c r="M265" s="21"/>
      <c r="N265" s="21"/>
      <c r="O265" s="21"/>
      <c r="P265" s="21"/>
      <c r="Q265" s="21"/>
      <c r="R265" s="21"/>
      <c r="S265" s="21"/>
      <c r="T265" s="21"/>
      <c r="U265" s="21"/>
      <c r="V265" s="21"/>
    </row>
    <row r="266" spans="1:22">
      <c r="A266" s="21"/>
      <c r="B266" s="21"/>
      <c r="C266" s="21"/>
      <c r="D266" s="21"/>
      <c r="E266" s="21"/>
      <c r="F266" s="21"/>
      <c r="G266" s="21"/>
      <c r="H266" s="21"/>
      <c r="I266" s="21"/>
      <c r="J266" s="21"/>
      <c r="K266" s="21"/>
      <c r="L266" s="21"/>
      <c r="M266" s="21"/>
      <c r="N266" s="21"/>
      <c r="O266" s="21"/>
      <c r="P266" s="21"/>
      <c r="Q266" s="21"/>
      <c r="R266" s="21"/>
      <c r="S266" s="21"/>
      <c r="T266" s="21"/>
      <c r="U266" s="21"/>
      <c r="V266" s="21"/>
    </row>
    <row r="267" spans="1:22">
      <c r="A267" s="21"/>
      <c r="B267" s="21"/>
      <c r="C267" s="21"/>
      <c r="D267" s="21"/>
      <c r="E267" s="21"/>
      <c r="F267" s="21"/>
      <c r="G267" s="21"/>
      <c r="H267" s="21"/>
      <c r="I267" s="21"/>
      <c r="J267" s="21"/>
      <c r="K267" s="21"/>
      <c r="L267" s="21"/>
      <c r="M267" s="21"/>
      <c r="N267" s="21"/>
      <c r="O267" s="21"/>
      <c r="P267" s="21"/>
      <c r="Q267" s="21"/>
      <c r="R267" s="21"/>
      <c r="S267" s="21"/>
      <c r="T267" s="21"/>
      <c r="U267" s="21"/>
      <c r="V267" s="21"/>
    </row>
    <row r="268" spans="1:22">
      <c r="A268" s="21"/>
      <c r="B268" s="21"/>
      <c r="C268" s="21"/>
      <c r="D268" s="21"/>
      <c r="E268" s="21"/>
      <c r="F268" s="21"/>
      <c r="G268" s="21"/>
      <c r="H268" s="21"/>
      <c r="I268" s="21"/>
      <c r="J268" s="21"/>
      <c r="K268" s="21"/>
      <c r="L268" s="21"/>
      <c r="M268" s="21"/>
      <c r="N268" s="21"/>
      <c r="O268" s="21"/>
      <c r="P268" s="21"/>
      <c r="Q268" s="21"/>
      <c r="R268" s="21"/>
      <c r="S268" s="21"/>
      <c r="T268" s="21"/>
      <c r="U268" s="21"/>
      <c r="V268" s="21"/>
    </row>
    <row r="269" spans="1:22">
      <c r="A269" s="21"/>
      <c r="B269" s="21"/>
      <c r="C269" s="21"/>
      <c r="D269" s="21"/>
      <c r="E269" s="21"/>
      <c r="F269" s="21"/>
      <c r="G269" s="21"/>
      <c r="H269" s="21"/>
      <c r="I269" s="21"/>
      <c r="J269" s="21"/>
      <c r="K269" s="21"/>
      <c r="L269" s="21"/>
      <c r="M269" s="21"/>
      <c r="N269" s="21"/>
      <c r="O269" s="21"/>
      <c r="P269" s="21"/>
      <c r="Q269" s="21"/>
      <c r="R269" s="21"/>
      <c r="S269" s="21"/>
      <c r="T269" s="21"/>
      <c r="U269" s="21"/>
      <c r="V269" s="21"/>
    </row>
    <row r="270" spans="1:22">
      <c r="A270" s="21"/>
      <c r="B270" s="21"/>
      <c r="C270" s="21"/>
      <c r="D270" s="21"/>
      <c r="E270" s="21"/>
      <c r="F270" s="21"/>
      <c r="G270" s="21"/>
      <c r="H270" s="21"/>
      <c r="I270" s="21"/>
      <c r="J270" s="21"/>
      <c r="K270" s="21"/>
      <c r="L270" s="21"/>
      <c r="M270" s="21"/>
      <c r="N270" s="21"/>
      <c r="O270" s="21"/>
      <c r="P270" s="21"/>
      <c r="Q270" s="21"/>
      <c r="R270" s="21"/>
      <c r="S270" s="21"/>
      <c r="T270" s="21"/>
      <c r="U270" s="21"/>
      <c r="V270" s="21"/>
    </row>
    <row r="271" spans="1:22">
      <c r="A271" s="21"/>
      <c r="B271" s="21"/>
      <c r="C271" s="21"/>
      <c r="D271" s="21"/>
      <c r="E271" s="21"/>
      <c r="F271" s="21"/>
      <c r="G271" s="21"/>
      <c r="H271" s="21"/>
      <c r="I271" s="21"/>
      <c r="J271" s="21"/>
      <c r="K271" s="21"/>
      <c r="L271" s="21"/>
      <c r="M271" s="21"/>
      <c r="N271" s="21"/>
      <c r="O271" s="21"/>
      <c r="P271" s="21"/>
      <c r="Q271" s="21"/>
      <c r="R271" s="21"/>
      <c r="S271" s="21"/>
      <c r="T271" s="21"/>
      <c r="U271" s="21"/>
      <c r="V271" s="21"/>
    </row>
    <row r="272" spans="1:22">
      <c r="A272" s="21"/>
      <c r="B272" s="21"/>
      <c r="C272" s="21"/>
      <c r="D272" s="21"/>
      <c r="E272" s="21"/>
      <c r="F272" s="21"/>
      <c r="G272" s="21"/>
      <c r="H272" s="21"/>
      <c r="I272" s="21"/>
      <c r="J272" s="21"/>
      <c r="K272" s="21"/>
      <c r="L272" s="21"/>
      <c r="M272" s="21"/>
      <c r="N272" s="21"/>
      <c r="O272" s="21"/>
      <c r="P272" s="21"/>
      <c r="Q272" s="21"/>
      <c r="R272" s="21"/>
      <c r="S272" s="21"/>
      <c r="T272" s="21"/>
      <c r="U272" s="21"/>
      <c r="V272" s="21"/>
    </row>
    <row r="273" spans="1:22">
      <c r="A273" s="21"/>
      <c r="B273" s="21"/>
      <c r="C273" s="21"/>
      <c r="D273" s="21"/>
      <c r="E273" s="21"/>
      <c r="F273" s="21"/>
      <c r="G273" s="21"/>
      <c r="H273" s="21"/>
      <c r="I273" s="21"/>
      <c r="J273" s="21"/>
      <c r="K273" s="21"/>
      <c r="L273" s="21"/>
      <c r="M273" s="21"/>
      <c r="N273" s="21"/>
      <c r="O273" s="21"/>
      <c r="P273" s="21"/>
      <c r="Q273" s="21"/>
      <c r="R273" s="21"/>
      <c r="S273" s="21"/>
      <c r="T273" s="21"/>
      <c r="U273" s="21"/>
      <c r="V273" s="21"/>
    </row>
    <row r="274" spans="1:22">
      <c r="A274" s="21"/>
      <c r="B274" s="21"/>
      <c r="C274" s="21"/>
      <c r="D274" s="21"/>
      <c r="E274" s="21"/>
      <c r="F274" s="21"/>
      <c r="G274" s="21"/>
      <c r="H274" s="21"/>
      <c r="I274" s="21"/>
      <c r="J274" s="21"/>
      <c r="K274" s="21"/>
      <c r="L274" s="21"/>
      <c r="M274" s="21"/>
      <c r="N274" s="21"/>
      <c r="O274" s="21"/>
      <c r="P274" s="21"/>
      <c r="Q274" s="21"/>
      <c r="R274" s="21"/>
      <c r="S274" s="21"/>
      <c r="T274" s="21"/>
      <c r="U274" s="21"/>
      <c r="V274" s="21"/>
    </row>
    <row r="275" spans="1:22">
      <c r="A275" s="21"/>
      <c r="B275" s="21"/>
      <c r="C275" s="21"/>
      <c r="D275" s="21"/>
      <c r="E275" s="21"/>
      <c r="F275" s="21"/>
      <c r="G275" s="21"/>
      <c r="H275" s="21"/>
      <c r="I275" s="21"/>
      <c r="J275" s="21"/>
      <c r="K275" s="21"/>
      <c r="L275" s="21"/>
      <c r="M275" s="21"/>
      <c r="N275" s="21"/>
      <c r="O275" s="21"/>
      <c r="P275" s="21"/>
      <c r="Q275" s="21"/>
      <c r="R275" s="21"/>
      <c r="S275" s="21"/>
      <c r="T275" s="21"/>
      <c r="U275" s="21"/>
      <c r="V275" s="21"/>
    </row>
    <row r="276" spans="1:22">
      <c r="A276" s="21"/>
      <c r="B276" s="21"/>
      <c r="C276" s="21"/>
      <c r="D276" s="21"/>
      <c r="E276" s="21"/>
      <c r="F276" s="21"/>
      <c r="G276" s="21"/>
      <c r="H276" s="21"/>
      <c r="I276" s="21"/>
      <c r="J276" s="21"/>
      <c r="K276" s="21"/>
      <c r="L276" s="21"/>
      <c r="M276" s="21"/>
      <c r="N276" s="21"/>
      <c r="O276" s="21"/>
      <c r="P276" s="21"/>
      <c r="Q276" s="21"/>
      <c r="R276" s="21"/>
      <c r="S276" s="21"/>
      <c r="T276" s="21"/>
      <c r="U276" s="21"/>
      <c r="V276" s="21"/>
    </row>
    <row r="277" spans="1:22">
      <c r="A277" s="21"/>
      <c r="B277" s="21"/>
      <c r="C277" s="21"/>
      <c r="D277" s="21"/>
      <c r="E277" s="21"/>
      <c r="F277" s="21"/>
      <c r="G277" s="21"/>
      <c r="H277" s="21"/>
      <c r="I277" s="21"/>
      <c r="J277" s="21"/>
      <c r="K277" s="21"/>
      <c r="L277" s="21"/>
      <c r="M277" s="21"/>
      <c r="N277" s="21"/>
      <c r="O277" s="21"/>
      <c r="P277" s="21"/>
      <c r="Q277" s="21"/>
      <c r="R277" s="21"/>
      <c r="S277" s="21"/>
      <c r="T277" s="21"/>
      <c r="U277" s="21"/>
      <c r="V277" s="21"/>
    </row>
    <row r="278" spans="1:22">
      <c r="A278" s="21"/>
      <c r="B278" s="21"/>
      <c r="C278" s="21"/>
      <c r="D278" s="21"/>
      <c r="E278" s="21"/>
      <c r="F278" s="21"/>
      <c r="G278" s="21"/>
      <c r="H278" s="21"/>
      <c r="I278" s="21"/>
      <c r="J278" s="21"/>
      <c r="K278" s="21"/>
      <c r="L278" s="21"/>
      <c r="M278" s="21"/>
      <c r="N278" s="21"/>
      <c r="O278" s="21"/>
      <c r="P278" s="21"/>
      <c r="Q278" s="21"/>
      <c r="R278" s="21"/>
      <c r="S278" s="21"/>
      <c r="T278" s="21"/>
      <c r="U278" s="21"/>
      <c r="V278" s="21"/>
    </row>
    <row r="279" spans="1:22">
      <c r="A279" s="21"/>
      <c r="B279" s="21"/>
      <c r="C279" s="21"/>
      <c r="D279" s="21"/>
      <c r="E279" s="21"/>
      <c r="F279" s="21"/>
      <c r="G279" s="21"/>
      <c r="H279" s="21"/>
      <c r="I279" s="21"/>
      <c r="J279" s="21"/>
      <c r="K279" s="21"/>
      <c r="L279" s="21"/>
      <c r="M279" s="21"/>
      <c r="N279" s="21"/>
      <c r="O279" s="21"/>
      <c r="P279" s="21"/>
      <c r="Q279" s="21"/>
      <c r="R279" s="21"/>
      <c r="S279" s="21"/>
      <c r="T279" s="21"/>
      <c r="U279" s="21"/>
      <c r="V279" s="21"/>
    </row>
    <row r="280" spans="1:22">
      <c r="A280" s="21"/>
      <c r="B280" s="21"/>
      <c r="C280" s="21"/>
      <c r="D280" s="21"/>
      <c r="E280" s="21"/>
      <c r="F280" s="21"/>
      <c r="G280" s="21"/>
      <c r="H280" s="21"/>
      <c r="I280" s="21"/>
      <c r="J280" s="21"/>
      <c r="K280" s="21"/>
      <c r="L280" s="21"/>
      <c r="M280" s="21"/>
      <c r="N280" s="21"/>
      <c r="O280" s="21"/>
      <c r="P280" s="21"/>
      <c r="Q280" s="21"/>
      <c r="R280" s="21"/>
      <c r="S280" s="21"/>
      <c r="T280" s="21"/>
      <c r="U280" s="21"/>
      <c r="V280" s="21"/>
    </row>
    <row r="281" spans="1:22">
      <c r="A281" s="21"/>
      <c r="B281" s="21"/>
      <c r="C281" s="21"/>
      <c r="D281" s="21"/>
      <c r="E281" s="21"/>
      <c r="F281" s="21"/>
      <c r="G281" s="21"/>
      <c r="H281" s="21"/>
      <c r="I281" s="21"/>
      <c r="J281" s="21"/>
      <c r="K281" s="21"/>
      <c r="L281" s="21"/>
      <c r="M281" s="21"/>
      <c r="N281" s="21"/>
      <c r="O281" s="21"/>
      <c r="P281" s="21"/>
      <c r="Q281" s="21"/>
      <c r="R281" s="21"/>
      <c r="S281" s="21"/>
      <c r="T281" s="21"/>
      <c r="U281" s="21"/>
      <c r="V281" s="21"/>
    </row>
    <row r="282" spans="1:22">
      <c r="A282" s="21"/>
      <c r="B282" s="21"/>
      <c r="C282" s="21"/>
      <c r="D282" s="21"/>
      <c r="E282" s="21"/>
      <c r="F282" s="21"/>
      <c r="G282" s="21"/>
      <c r="H282" s="21"/>
      <c r="I282" s="21"/>
      <c r="J282" s="21"/>
      <c r="K282" s="21"/>
      <c r="L282" s="21"/>
      <c r="M282" s="21"/>
      <c r="N282" s="21"/>
      <c r="O282" s="21"/>
      <c r="P282" s="21"/>
      <c r="Q282" s="21"/>
      <c r="R282" s="21"/>
      <c r="S282" s="21"/>
      <c r="T282" s="21"/>
      <c r="U282" s="21"/>
      <c r="V282" s="21"/>
    </row>
    <row r="283" spans="1:22">
      <c r="A283" s="21"/>
      <c r="B283" s="21"/>
      <c r="C283" s="21"/>
      <c r="D283" s="21"/>
      <c r="E283" s="21"/>
      <c r="F283" s="21"/>
      <c r="G283" s="21"/>
      <c r="H283" s="21"/>
      <c r="I283" s="21"/>
      <c r="J283" s="21"/>
      <c r="K283" s="21"/>
      <c r="L283" s="21"/>
      <c r="M283" s="21"/>
      <c r="N283" s="21"/>
      <c r="O283" s="21"/>
      <c r="P283" s="21"/>
      <c r="Q283" s="21"/>
      <c r="R283" s="21"/>
      <c r="S283" s="21"/>
      <c r="T283" s="21"/>
      <c r="U283" s="21"/>
      <c r="V283" s="21"/>
    </row>
    <row r="284" spans="1:22">
      <c r="A284" s="21"/>
      <c r="B284" s="21"/>
      <c r="C284" s="21"/>
      <c r="D284" s="21"/>
      <c r="E284" s="21"/>
      <c r="F284" s="21"/>
      <c r="G284" s="21"/>
      <c r="H284" s="21"/>
      <c r="I284" s="21"/>
      <c r="J284" s="21"/>
      <c r="K284" s="21"/>
      <c r="L284" s="21"/>
      <c r="M284" s="21"/>
      <c r="N284" s="21"/>
      <c r="O284" s="21"/>
      <c r="P284" s="21"/>
      <c r="Q284" s="21"/>
      <c r="R284" s="21"/>
      <c r="S284" s="21"/>
      <c r="T284" s="21"/>
      <c r="U284" s="21"/>
      <c r="V284" s="21"/>
    </row>
    <row r="285" spans="1:22">
      <c r="A285" s="21"/>
      <c r="B285" s="21"/>
      <c r="C285" s="21"/>
      <c r="D285" s="21"/>
      <c r="E285" s="21"/>
      <c r="F285" s="21"/>
      <c r="G285" s="21"/>
      <c r="H285" s="21"/>
      <c r="I285" s="21"/>
      <c r="J285" s="21"/>
      <c r="K285" s="21"/>
      <c r="L285" s="21"/>
      <c r="M285" s="21"/>
      <c r="N285" s="21"/>
      <c r="O285" s="21"/>
      <c r="P285" s="21"/>
      <c r="Q285" s="21"/>
      <c r="R285" s="21"/>
      <c r="S285" s="21"/>
      <c r="T285" s="21"/>
      <c r="U285" s="21"/>
      <c r="V285" s="21"/>
    </row>
    <row r="286" spans="1:22">
      <c r="A286" s="21"/>
      <c r="B286" s="21"/>
      <c r="C286" s="21"/>
      <c r="D286" s="21"/>
      <c r="E286" s="21"/>
      <c r="F286" s="21"/>
      <c r="G286" s="21"/>
      <c r="H286" s="21"/>
      <c r="I286" s="21"/>
      <c r="J286" s="21"/>
      <c r="K286" s="21"/>
      <c r="L286" s="21"/>
      <c r="M286" s="21"/>
      <c r="N286" s="21"/>
      <c r="O286" s="21"/>
      <c r="P286" s="21"/>
      <c r="Q286" s="21"/>
      <c r="R286" s="21"/>
      <c r="S286" s="21"/>
      <c r="T286" s="21"/>
      <c r="U286" s="21"/>
      <c r="V286" s="21"/>
    </row>
    <row r="287" spans="1:22">
      <c r="A287" s="21"/>
      <c r="B287" s="21"/>
      <c r="C287" s="21"/>
      <c r="D287" s="21"/>
      <c r="E287" s="21"/>
      <c r="F287" s="21"/>
      <c r="G287" s="21"/>
      <c r="H287" s="21"/>
      <c r="I287" s="21"/>
      <c r="J287" s="21"/>
      <c r="K287" s="21"/>
      <c r="L287" s="21"/>
      <c r="M287" s="21"/>
      <c r="N287" s="21"/>
      <c r="O287" s="21"/>
      <c r="P287" s="21"/>
      <c r="Q287" s="21"/>
      <c r="R287" s="21"/>
      <c r="S287" s="21"/>
      <c r="T287" s="21"/>
      <c r="U287" s="21"/>
      <c r="V287" s="21"/>
    </row>
    <row r="288" spans="1:22">
      <c r="A288" s="21"/>
      <c r="B288" s="21"/>
      <c r="C288" s="21"/>
      <c r="D288" s="21"/>
      <c r="E288" s="21"/>
      <c r="F288" s="21"/>
      <c r="G288" s="21"/>
      <c r="H288" s="21"/>
      <c r="I288" s="21"/>
      <c r="J288" s="21"/>
      <c r="K288" s="21"/>
      <c r="L288" s="21"/>
      <c r="M288" s="21"/>
      <c r="N288" s="21"/>
      <c r="O288" s="21"/>
      <c r="P288" s="21"/>
      <c r="Q288" s="21"/>
      <c r="R288" s="21"/>
      <c r="S288" s="21"/>
      <c r="T288" s="21"/>
      <c r="U288" s="21"/>
      <c r="V288" s="21"/>
    </row>
    <row r="289" spans="1:22">
      <c r="A289" s="21"/>
      <c r="B289" s="21"/>
      <c r="C289" s="21"/>
      <c r="D289" s="21"/>
      <c r="E289" s="21"/>
      <c r="F289" s="21"/>
      <c r="G289" s="21"/>
      <c r="H289" s="21"/>
      <c r="I289" s="21"/>
      <c r="J289" s="21"/>
      <c r="K289" s="21"/>
      <c r="L289" s="21"/>
      <c r="M289" s="21"/>
      <c r="N289" s="21"/>
      <c r="O289" s="21"/>
      <c r="P289" s="21"/>
      <c r="Q289" s="21"/>
      <c r="R289" s="21"/>
      <c r="S289" s="21"/>
      <c r="T289" s="21"/>
      <c r="U289" s="21"/>
      <c r="V289" s="21"/>
    </row>
    <row r="290" spans="1:22">
      <c r="A290" s="21"/>
      <c r="B290" s="21"/>
      <c r="C290" s="21"/>
      <c r="D290" s="21"/>
      <c r="E290" s="21"/>
      <c r="F290" s="21"/>
      <c r="G290" s="21"/>
      <c r="H290" s="21"/>
      <c r="I290" s="21"/>
      <c r="J290" s="21"/>
      <c r="K290" s="21"/>
      <c r="L290" s="21"/>
      <c r="M290" s="21"/>
      <c r="N290" s="21"/>
      <c r="O290" s="21"/>
      <c r="P290" s="21"/>
      <c r="Q290" s="21"/>
      <c r="R290" s="21"/>
      <c r="S290" s="21"/>
      <c r="T290" s="21"/>
      <c r="U290" s="21"/>
      <c r="V290" s="21"/>
    </row>
    <row r="291" spans="1:22">
      <c r="A291" s="21"/>
      <c r="B291" s="21"/>
      <c r="C291" s="21"/>
      <c r="D291" s="21"/>
      <c r="E291" s="21"/>
      <c r="F291" s="21"/>
      <c r="G291" s="21"/>
      <c r="H291" s="21"/>
      <c r="I291" s="21"/>
      <c r="J291" s="21"/>
      <c r="K291" s="21"/>
      <c r="L291" s="21"/>
      <c r="M291" s="21"/>
      <c r="N291" s="21"/>
      <c r="O291" s="21"/>
      <c r="P291" s="21"/>
      <c r="Q291" s="21"/>
      <c r="R291" s="21"/>
      <c r="S291" s="21"/>
      <c r="T291" s="21"/>
      <c r="U291" s="21"/>
      <c r="V291" s="21"/>
    </row>
    <row r="292" spans="1:22">
      <c r="A292" s="21"/>
      <c r="B292" s="21"/>
      <c r="C292" s="21"/>
      <c r="D292" s="21"/>
      <c r="E292" s="21"/>
      <c r="F292" s="21"/>
      <c r="G292" s="21"/>
      <c r="H292" s="21"/>
      <c r="I292" s="21"/>
      <c r="J292" s="21"/>
      <c r="K292" s="21"/>
      <c r="L292" s="21"/>
      <c r="M292" s="21"/>
      <c r="N292" s="21"/>
      <c r="O292" s="21"/>
      <c r="P292" s="21"/>
      <c r="Q292" s="21"/>
      <c r="R292" s="21"/>
      <c r="S292" s="21"/>
      <c r="T292" s="21"/>
      <c r="U292" s="21"/>
      <c r="V292" s="21"/>
    </row>
    <row r="293" spans="1:22">
      <c r="A293" s="21"/>
      <c r="B293" s="21"/>
      <c r="C293" s="21"/>
      <c r="D293" s="21"/>
      <c r="E293" s="21"/>
      <c r="F293" s="21"/>
      <c r="G293" s="21"/>
      <c r="H293" s="21"/>
      <c r="I293" s="21"/>
      <c r="J293" s="21"/>
      <c r="K293" s="21"/>
      <c r="L293" s="21"/>
      <c r="M293" s="21"/>
      <c r="N293" s="21"/>
      <c r="O293" s="21"/>
      <c r="P293" s="21"/>
      <c r="Q293" s="21"/>
      <c r="R293" s="21"/>
      <c r="S293" s="21"/>
      <c r="T293" s="21"/>
      <c r="U293" s="21"/>
      <c r="V293" s="21"/>
    </row>
    <row r="294" spans="1:22">
      <c r="A294" s="21"/>
      <c r="B294" s="21"/>
      <c r="C294" s="21"/>
      <c r="D294" s="21"/>
      <c r="E294" s="21"/>
      <c r="F294" s="21"/>
      <c r="G294" s="21"/>
      <c r="H294" s="21"/>
      <c r="I294" s="21"/>
      <c r="J294" s="21"/>
      <c r="K294" s="21"/>
      <c r="L294" s="21"/>
      <c r="M294" s="21"/>
      <c r="N294" s="21"/>
      <c r="O294" s="21"/>
      <c r="P294" s="21"/>
      <c r="Q294" s="21"/>
      <c r="R294" s="21"/>
      <c r="S294" s="21"/>
      <c r="T294" s="21"/>
      <c r="U294" s="21"/>
      <c r="V294" s="21"/>
    </row>
    <row r="295" spans="1:22">
      <c r="A295" s="21"/>
      <c r="B295" s="21"/>
      <c r="C295" s="21"/>
      <c r="D295" s="21"/>
      <c r="E295" s="21"/>
      <c r="F295" s="21"/>
      <c r="G295" s="21"/>
      <c r="H295" s="21"/>
      <c r="I295" s="21"/>
      <c r="J295" s="21"/>
      <c r="K295" s="21"/>
      <c r="L295" s="21"/>
      <c r="M295" s="21"/>
      <c r="N295" s="21"/>
      <c r="O295" s="21"/>
      <c r="P295" s="21"/>
      <c r="Q295" s="21"/>
      <c r="R295" s="21"/>
      <c r="S295" s="21"/>
      <c r="T295" s="21"/>
      <c r="U295" s="21"/>
      <c r="V295" s="21"/>
    </row>
    <row r="296" spans="1:22">
      <c r="A296" s="21"/>
      <c r="B296" s="21"/>
      <c r="C296" s="21"/>
      <c r="D296" s="21"/>
      <c r="E296" s="21"/>
      <c r="F296" s="21"/>
      <c r="G296" s="21"/>
      <c r="H296" s="21"/>
      <c r="I296" s="21"/>
      <c r="J296" s="21"/>
      <c r="K296" s="21"/>
      <c r="L296" s="21"/>
      <c r="M296" s="21"/>
      <c r="N296" s="21"/>
      <c r="O296" s="21"/>
      <c r="P296" s="21"/>
      <c r="Q296" s="21"/>
      <c r="R296" s="21"/>
      <c r="S296" s="21"/>
      <c r="T296" s="21"/>
      <c r="U296" s="21"/>
      <c r="V296" s="21"/>
    </row>
    <row r="297" spans="1:22">
      <c r="A297" s="21"/>
      <c r="B297" s="21"/>
      <c r="C297" s="21"/>
      <c r="D297" s="21"/>
      <c r="E297" s="21"/>
      <c r="F297" s="21"/>
      <c r="G297" s="21"/>
      <c r="H297" s="21"/>
      <c r="I297" s="21"/>
      <c r="J297" s="21"/>
      <c r="K297" s="21"/>
      <c r="L297" s="21"/>
      <c r="M297" s="21"/>
      <c r="N297" s="21"/>
      <c r="O297" s="21"/>
      <c r="P297" s="21"/>
      <c r="Q297" s="21"/>
      <c r="R297" s="21"/>
      <c r="S297" s="21"/>
      <c r="T297" s="21"/>
      <c r="U297" s="21"/>
      <c r="V297" s="21"/>
    </row>
    <row r="298" spans="1:22">
      <c r="A298" s="21"/>
      <c r="B298" s="21"/>
      <c r="C298" s="21"/>
      <c r="D298" s="21"/>
      <c r="E298" s="21"/>
      <c r="F298" s="21"/>
      <c r="G298" s="21"/>
      <c r="H298" s="21"/>
      <c r="I298" s="21"/>
      <c r="J298" s="21"/>
      <c r="K298" s="21"/>
      <c r="L298" s="21"/>
      <c r="M298" s="21"/>
      <c r="N298" s="21"/>
      <c r="O298" s="21"/>
      <c r="P298" s="21"/>
      <c r="Q298" s="21"/>
      <c r="R298" s="21"/>
      <c r="S298" s="21"/>
      <c r="T298" s="21"/>
      <c r="U298" s="21"/>
      <c r="V298" s="21"/>
    </row>
    <row r="299" spans="1:22">
      <c r="A299" s="21"/>
      <c r="B299" s="21"/>
      <c r="C299" s="21"/>
      <c r="D299" s="21"/>
      <c r="E299" s="21"/>
      <c r="F299" s="21"/>
      <c r="G299" s="21"/>
      <c r="H299" s="21"/>
      <c r="I299" s="21"/>
      <c r="J299" s="21"/>
      <c r="K299" s="21"/>
      <c r="L299" s="21"/>
      <c r="M299" s="21"/>
      <c r="N299" s="21"/>
      <c r="O299" s="21"/>
      <c r="P299" s="21"/>
      <c r="Q299" s="21"/>
      <c r="R299" s="21"/>
      <c r="S299" s="21"/>
      <c r="T299" s="21"/>
      <c r="U299" s="21"/>
      <c r="V299" s="21"/>
    </row>
    <row r="300" spans="1:22">
      <c r="A300" s="21"/>
      <c r="B300" s="21"/>
      <c r="C300" s="21"/>
      <c r="D300" s="21"/>
      <c r="E300" s="21"/>
      <c r="F300" s="21"/>
      <c r="G300" s="21"/>
      <c r="H300" s="21"/>
      <c r="I300" s="21"/>
      <c r="J300" s="21"/>
      <c r="K300" s="21"/>
      <c r="L300" s="21"/>
      <c r="M300" s="21"/>
      <c r="N300" s="21"/>
      <c r="O300" s="21"/>
      <c r="P300" s="21"/>
      <c r="Q300" s="21"/>
      <c r="R300" s="21"/>
      <c r="S300" s="21"/>
      <c r="T300" s="21"/>
      <c r="U300" s="21"/>
      <c r="V300" s="21"/>
    </row>
    <row r="301" spans="1:22">
      <c r="A301" s="21"/>
      <c r="B301" s="21"/>
      <c r="C301" s="21"/>
      <c r="D301" s="21"/>
      <c r="E301" s="21"/>
      <c r="F301" s="21"/>
      <c r="G301" s="21"/>
      <c r="H301" s="21"/>
      <c r="I301" s="21"/>
      <c r="J301" s="21"/>
      <c r="K301" s="21"/>
      <c r="L301" s="21"/>
      <c r="M301" s="21"/>
      <c r="N301" s="21"/>
      <c r="O301" s="21"/>
      <c r="P301" s="21"/>
      <c r="Q301" s="21"/>
      <c r="R301" s="21"/>
      <c r="S301" s="21"/>
      <c r="T301" s="21"/>
      <c r="U301" s="21"/>
      <c r="V301" s="21"/>
    </row>
    <row r="302" spans="1:22">
      <c r="A302" s="21"/>
      <c r="B302" s="21"/>
      <c r="C302" s="21"/>
      <c r="D302" s="21"/>
      <c r="E302" s="21"/>
      <c r="F302" s="21"/>
      <c r="G302" s="21"/>
      <c r="H302" s="21"/>
      <c r="I302" s="21"/>
      <c r="J302" s="21"/>
      <c r="K302" s="21"/>
      <c r="L302" s="21"/>
      <c r="M302" s="21"/>
      <c r="N302" s="21"/>
      <c r="O302" s="21"/>
      <c r="P302" s="21"/>
      <c r="Q302" s="21"/>
      <c r="R302" s="21"/>
      <c r="S302" s="21"/>
      <c r="T302" s="21"/>
      <c r="U302" s="21"/>
      <c r="V302" s="21"/>
    </row>
    <row r="303" spans="1:22">
      <c r="A303" s="21"/>
      <c r="B303" s="21"/>
      <c r="C303" s="21"/>
      <c r="D303" s="21"/>
      <c r="E303" s="21"/>
      <c r="F303" s="21"/>
      <c r="G303" s="21"/>
      <c r="H303" s="21"/>
      <c r="I303" s="21"/>
      <c r="J303" s="21"/>
      <c r="K303" s="21"/>
      <c r="L303" s="21"/>
      <c r="M303" s="21"/>
      <c r="N303" s="21"/>
      <c r="O303" s="21"/>
      <c r="P303" s="21"/>
      <c r="Q303" s="21"/>
      <c r="R303" s="21"/>
      <c r="S303" s="21"/>
      <c r="T303" s="21"/>
      <c r="U303" s="21"/>
      <c r="V303" s="21"/>
    </row>
    <row r="304" spans="1:22">
      <c r="A304" s="21"/>
      <c r="B304" s="21"/>
      <c r="C304" s="21"/>
      <c r="D304" s="21"/>
      <c r="E304" s="21"/>
      <c r="F304" s="21"/>
      <c r="G304" s="21"/>
      <c r="H304" s="21"/>
      <c r="I304" s="21"/>
      <c r="J304" s="21"/>
      <c r="K304" s="21"/>
      <c r="L304" s="21"/>
      <c r="M304" s="21"/>
      <c r="N304" s="21"/>
      <c r="O304" s="21"/>
      <c r="P304" s="21"/>
      <c r="Q304" s="21"/>
      <c r="R304" s="21"/>
      <c r="S304" s="21"/>
      <c r="T304" s="21"/>
      <c r="U304" s="21"/>
      <c r="V304" s="21"/>
    </row>
    <row r="305" spans="1:22">
      <c r="A305" s="21"/>
      <c r="B305" s="21"/>
      <c r="C305" s="21"/>
      <c r="D305" s="21"/>
      <c r="E305" s="21"/>
      <c r="F305" s="21"/>
      <c r="G305" s="21"/>
      <c r="H305" s="21"/>
      <c r="I305" s="21"/>
      <c r="J305" s="21"/>
      <c r="K305" s="21"/>
      <c r="L305" s="21"/>
      <c r="M305" s="21"/>
      <c r="N305" s="21"/>
      <c r="O305" s="21"/>
      <c r="P305" s="21"/>
      <c r="Q305" s="21"/>
      <c r="R305" s="21"/>
      <c r="S305" s="21"/>
      <c r="T305" s="21"/>
      <c r="U305" s="21"/>
      <c r="V305" s="21"/>
    </row>
    <row r="306" spans="1:22">
      <c r="A306" s="21"/>
      <c r="B306" s="21"/>
      <c r="C306" s="21"/>
      <c r="D306" s="21"/>
      <c r="E306" s="21"/>
      <c r="F306" s="21"/>
      <c r="G306" s="21"/>
      <c r="H306" s="21"/>
      <c r="I306" s="21"/>
      <c r="J306" s="21"/>
      <c r="K306" s="21"/>
      <c r="L306" s="21"/>
      <c r="M306" s="21"/>
      <c r="N306" s="21"/>
      <c r="O306" s="21"/>
      <c r="P306" s="21"/>
      <c r="Q306" s="21"/>
      <c r="R306" s="21"/>
      <c r="S306" s="21"/>
      <c r="T306" s="21"/>
      <c r="U306" s="21"/>
      <c r="V306" s="21"/>
    </row>
    <row r="307" spans="1:22">
      <c r="A307" s="21"/>
      <c r="B307" s="21"/>
      <c r="C307" s="21"/>
      <c r="D307" s="21"/>
      <c r="E307" s="21"/>
      <c r="F307" s="21"/>
      <c r="G307" s="21"/>
      <c r="H307" s="21"/>
      <c r="I307" s="21"/>
      <c r="J307" s="21"/>
      <c r="K307" s="21"/>
      <c r="L307" s="21"/>
      <c r="M307" s="21"/>
      <c r="N307" s="21"/>
      <c r="O307" s="21"/>
      <c r="P307" s="21"/>
      <c r="Q307" s="21"/>
      <c r="R307" s="21"/>
      <c r="S307" s="21"/>
      <c r="T307" s="21"/>
      <c r="U307" s="21"/>
      <c r="V307" s="21"/>
    </row>
    <row r="308" spans="1:22">
      <c r="A308" s="21"/>
      <c r="B308" s="21"/>
      <c r="C308" s="21"/>
      <c r="D308" s="21"/>
      <c r="E308" s="21"/>
      <c r="F308" s="21"/>
      <c r="G308" s="21"/>
      <c r="H308" s="21"/>
      <c r="I308" s="21"/>
      <c r="J308" s="21"/>
      <c r="K308" s="21"/>
      <c r="L308" s="21"/>
      <c r="M308" s="21"/>
      <c r="N308" s="21"/>
      <c r="O308" s="21"/>
      <c r="P308" s="21"/>
      <c r="Q308" s="21"/>
      <c r="R308" s="21"/>
      <c r="S308" s="21"/>
      <c r="T308" s="21"/>
      <c r="U308" s="21"/>
      <c r="V308" s="21"/>
    </row>
    <row r="309" spans="1:22">
      <c r="A309" s="21"/>
      <c r="B309" s="21"/>
      <c r="C309" s="21"/>
      <c r="D309" s="21"/>
      <c r="E309" s="21"/>
      <c r="F309" s="21"/>
      <c r="G309" s="21"/>
      <c r="H309" s="21"/>
      <c r="I309" s="21"/>
      <c r="J309" s="21"/>
      <c r="K309" s="21"/>
      <c r="L309" s="21"/>
      <c r="M309" s="21"/>
      <c r="N309" s="21"/>
      <c r="O309" s="21"/>
      <c r="P309" s="21"/>
      <c r="Q309" s="21"/>
      <c r="R309" s="21"/>
      <c r="S309" s="21"/>
      <c r="T309" s="21"/>
      <c r="U309" s="21"/>
      <c r="V309" s="21"/>
    </row>
    <row r="310" spans="1:22">
      <c r="A310" s="21"/>
      <c r="B310" s="21"/>
      <c r="C310" s="21"/>
      <c r="D310" s="21"/>
      <c r="E310" s="21"/>
      <c r="F310" s="21"/>
      <c r="G310" s="21"/>
      <c r="H310" s="21"/>
      <c r="I310" s="21"/>
      <c r="J310" s="21"/>
      <c r="K310" s="21"/>
      <c r="L310" s="21"/>
      <c r="M310" s="21"/>
      <c r="N310" s="21"/>
      <c r="O310" s="21"/>
      <c r="P310" s="21"/>
      <c r="Q310" s="21"/>
      <c r="R310" s="21"/>
      <c r="S310" s="21"/>
      <c r="T310" s="21"/>
      <c r="U310" s="21"/>
      <c r="V310" s="21"/>
    </row>
    <row r="311" spans="1:22">
      <c r="A311" s="21"/>
      <c r="B311" s="21"/>
      <c r="C311" s="21"/>
      <c r="D311" s="21"/>
      <c r="E311" s="21"/>
      <c r="F311" s="21"/>
      <c r="G311" s="21"/>
      <c r="H311" s="21"/>
      <c r="I311" s="21"/>
      <c r="J311" s="21"/>
      <c r="K311" s="21"/>
      <c r="L311" s="21"/>
      <c r="M311" s="21"/>
      <c r="N311" s="21"/>
      <c r="O311" s="21"/>
      <c r="P311" s="21"/>
      <c r="Q311" s="21"/>
      <c r="R311" s="21"/>
      <c r="S311" s="21"/>
      <c r="T311" s="21"/>
      <c r="U311" s="21"/>
      <c r="V311" s="21"/>
    </row>
    <row r="312" spans="1:22">
      <c r="A312" s="21"/>
      <c r="B312" s="21"/>
      <c r="C312" s="21"/>
      <c r="D312" s="21"/>
      <c r="E312" s="21"/>
      <c r="F312" s="21"/>
      <c r="G312" s="21"/>
      <c r="H312" s="21"/>
      <c r="I312" s="21"/>
      <c r="J312" s="21"/>
      <c r="K312" s="21"/>
      <c r="L312" s="21"/>
      <c r="M312" s="21"/>
      <c r="N312" s="21"/>
      <c r="O312" s="21"/>
      <c r="P312" s="21"/>
      <c r="Q312" s="21"/>
      <c r="R312" s="21"/>
      <c r="S312" s="21"/>
      <c r="T312" s="21"/>
      <c r="U312" s="21"/>
      <c r="V312" s="21"/>
    </row>
    <row r="313" spans="1:22">
      <c r="A313" s="21"/>
      <c r="B313" s="21"/>
      <c r="C313" s="21"/>
      <c r="D313" s="21"/>
      <c r="E313" s="21"/>
      <c r="F313" s="21"/>
      <c r="G313" s="21"/>
      <c r="H313" s="21"/>
      <c r="I313" s="21"/>
      <c r="J313" s="21"/>
      <c r="K313" s="21"/>
      <c r="L313" s="21"/>
      <c r="M313" s="21"/>
      <c r="N313" s="21"/>
      <c r="O313" s="21"/>
      <c r="P313" s="21"/>
      <c r="Q313" s="21"/>
      <c r="R313" s="21"/>
      <c r="S313" s="21"/>
      <c r="T313" s="21"/>
      <c r="U313" s="21"/>
      <c r="V313" s="21"/>
    </row>
    <row r="314" spans="1:22">
      <c r="A314" s="21"/>
      <c r="B314" s="21"/>
      <c r="C314" s="21"/>
      <c r="D314" s="21"/>
      <c r="E314" s="21"/>
      <c r="F314" s="21"/>
      <c r="G314" s="21"/>
      <c r="H314" s="21"/>
      <c r="I314" s="21"/>
      <c r="J314" s="21"/>
      <c r="K314" s="21"/>
      <c r="L314" s="21"/>
      <c r="M314" s="21"/>
      <c r="N314" s="21"/>
      <c r="O314" s="21"/>
      <c r="P314" s="21"/>
      <c r="Q314" s="21"/>
      <c r="R314" s="21"/>
      <c r="S314" s="21"/>
      <c r="T314" s="21"/>
      <c r="U314" s="21"/>
      <c r="V314" s="21"/>
    </row>
    <row r="315" spans="1:22">
      <c r="A315" s="21"/>
      <c r="B315" s="21"/>
      <c r="C315" s="21"/>
      <c r="D315" s="21"/>
      <c r="E315" s="21"/>
      <c r="F315" s="21"/>
      <c r="G315" s="21"/>
      <c r="H315" s="21"/>
      <c r="I315" s="21"/>
      <c r="J315" s="21"/>
      <c r="K315" s="21"/>
      <c r="L315" s="21"/>
      <c r="M315" s="21"/>
      <c r="N315" s="21"/>
      <c r="O315" s="21"/>
      <c r="P315" s="21"/>
      <c r="Q315" s="21"/>
      <c r="R315" s="21"/>
      <c r="S315" s="21"/>
      <c r="T315" s="21"/>
      <c r="U315" s="21"/>
      <c r="V315" s="21"/>
    </row>
    <row r="316" spans="1:22">
      <c r="A316" s="21"/>
      <c r="B316" s="21"/>
      <c r="C316" s="21"/>
      <c r="D316" s="21"/>
      <c r="E316" s="21"/>
      <c r="F316" s="21"/>
      <c r="G316" s="21"/>
      <c r="H316" s="21"/>
      <c r="I316" s="21"/>
      <c r="J316" s="21"/>
      <c r="K316" s="21"/>
      <c r="L316" s="21"/>
      <c r="M316" s="21"/>
      <c r="N316" s="21"/>
      <c r="O316" s="21"/>
      <c r="P316" s="21"/>
      <c r="Q316" s="21"/>
      <c r="R316" s="21"/>
      <c r="S316" s="21"/>
      <c r="T316" s="21"/>
      <c r="U316" s="21"/>
      <c r="V316" s="21"/>
    </row>
    <row r="317" spans="1:22">
      <c r="A317" s="21"/>
      <c r="B317" s="21"/>
      <c r="C317" s="21"/>
      <c r="D317" s="21"/>
      <c r="E317" s="21"/>
      <c r="F317" s="21"/>
      <c r="G317" s="21"/>
      <c r="H317" s="21"/>
      <c r="I317" s="21"/>
      <c r="J317" s="21"/>
      <c r="K317" s="21"/>
      <c r="L317" s="21"/>
      <c r="M317" s="21"/>
      <c r="N317" s="21"/>
      <c r="O317" s="21"/>
      <c r="P317" s="21"/>
      <c r="Q317" s="21"/>
      <c r="R317" s="21"/>
      <c r="S317" s="21"/>
      <c r="T317" s="21"/>
      <c r="U317" s="21"/>
      <c r="V317" s="21"/>
    </row>
    <row r="318" spans="1:22">
      <c r="A318" s="21"/>
      <c r="B318" s="21"/>
      <c r="C318" s="21"/>
      <c r="D318" s="21"/>
      <c r="E318" s="21"/>
      <c r="F318" s="21"/>
      <c r="G318" s="21"/>
      <c r="H318" s="21"/>
      <c r="I318" s="21"/>
      <c r="J318" s="21"/>
      <c r="K318" s="21"/>
      <c r="L318" s="21"/>
      <c r="M318" s="21"/>
      <c r="N318" s="21"/>
      <c r="O318" s="21"/>
      <c r="P318" s="21"/>
      <c r="Q318" s="21"/>
      <c r="R318" s="21"/>
      <c r="S318" s="21"/>
      <c r="T318" s="21"/>
      <c r="U318" s="21"/>
      <c r="V318" s="21"/>
    </row>
    <row r="319" spans="1:22">
      <c r="A319" s="21"/>
      <c r="B319" s="21"/>
      <c r="C319" s="21"/>
      <c r="D319" s="21"/>
      <c r="E319" s="21"/>
      <c r="F319" s="21"/>
      <c r="G319" s="21"/>
      <c r="H319" s="21"/>
      <c r="I319" s="21"/>
      <c r="J319" s="21"/>
      <c r="K319" s="21"/>
      <c r="L319" s="21"/>
      <c r="M319" s="21"/>
      <c r="N319" s="21"/>
      <c r="O319" s="21"/>
      <c r="P319" s="21"/>
      <c r="Q319" s="21"/>
      <c r="R319" s="21"/>
      <c r="S319" s="21"/>
      <c r="T319" s="21"/>
      <c r="U319" s="21"/>
      <c r="V319" s="21"/>
    </row>
    <row r="320" spans="1:22">
      <c r="A320" s="21"/>
      <c r="B320" s="21"/>
      <c r="C320" s="21"/>
      <c r="D320" s="21"/>
      <c r="E320" s="21"/>
      <c r="F320" s="21"/>
      <c r="G320" s="21"/>
      <c r="H320" s="21"/>
      <c r="I320" s="21"/>
      <c r="J320" s="21"/>
      <c r="K320" s="21"/>
      <c r="L320" s="21"/>
      <c r="M320" s="21"/>
      <c r="N320" s="21"/>
      <c r="O320" s="21"/>
      <c r="P320" s="21"/>
      <c r="Q320" s="21"/>
      <c r="R320" s="21"/>
      <c r="S320" s="21"/>
      <c r="T320" s="21"/>
      <c r="U320" s="21"/>
      <c r="V320" s="21"/>
    </row>
    <row r="321" spans="1:22">
      <c r="A321" s="21"/>
      <c r="B321" s="21"/>
      <c r="C321" s="21"/>
      <c r="D321" s="21"/>
      <c r="E321" s="21"/>
      <c r="F321" s="21"/>
      <c r="G321" s="21"/>
      <c r="H321" s="21"/>
      <c r="I321" s="21"/>
      <c r="J321" s="21"/>
      <c r="K321" s="21"/>
      <c r="L321" s="21"/>
      <c r="M321" s="21"/>
      <c r="N321" s="21"/>
      <c r="O321" s="21"/>
      <c r="P321" s="21"/>
      <c r="Q321" s="21"/>
      <c r="R321" s="21"/>
      <c r="S321" s="21"/>
      <c r="T321" s="21"/>
      <c r="U321" s="21"/>
      <c r="V321" s="21"/>
    </row>
    <row r="322" spans="1:22">
      <c r="A322" s="21"/>
      <c r="B322" s="21"/>
      <c r="C322" s="21"/>
      <c r="D322" s="21"/>
      <c r="E322" s="21"/>
      <c r="F322" s="21"/>
      <c r="G322" s="21"/>
      <c r="H322" s="21"/>
      <c r="I322" s="21"/>
      <c r="J322" s="21"/>
      <c r="K322" s="21"/>
      <c r="L322" s="21"/>
      <c r="M322" s="21"/>
      <c r="N322" s="21"/>
      <c r="O322" s="21"/>
      <c r="P322" s="21"/>
      <c r="Q322" s="21"/>
      <c r="R322" s="21"/>
      <c r="S322" s="21"/>
      <c r="T322" s="21"/>
      <c r="U322" s="21"/>
      <c r="V322" s="21"/>
    </row>
    <row r="323" spans="1:22">
      <c r="A323" s="21"/>
      <c r="B323" s="21"/>
      <c r="C323" s="21"/>
      <c r="D323" s="21"/>
      <c r="E323" s="21"/>
      <c r="F323" s="21"/>
      <c r="G323" s="21"/>
      <c r="H323" s="21"/>
      <c r="I323" s="21"/>
      <c r="J323" s="21"/>
      <c r="K323" s="21"/>
      <c r="L323" s="21"/>
      <c r="M323" s="21"/>
      <c r="N323" s="21"/>
      <c r="O323" s="21"/>
      <c r="P323" s="21"/>
      <c r="Q323" s="21"/>
      <c r="R323" s="21"/>
      <c r="S323" s="21"/>
      <c r="T323" s="21"/>
      <c r="U323" s="21"/>
      <c r="V323" s="21"/>
    </row>
    <row r="324" spans="1:22">
      <c r="A324" s="21"/>
      <c r="B324" s="21"/>
      <c r="C324" s="21"/>
      <c r="D324" s="21"/>
      <c r="E324" s="21"/>
      <c r="F324" s="21"/>
      <c r="G324" s="21"/>
      <c r="H324" s="21"/>
      <c r="I324" s="21"/>
      <c r="J324" s="21"/>
      <c r="K324" s="21"/>
      <c r="L324" s="21"/>
      <c r="M324" s="21"/>
      <c r="N324" s="21"/>
      <c r="O324" s="21"/>
      <c r="P324" s="21"/>
      <c r="Q324" s="21"/>
      <c r="R324" s="21"/>
      <c r="S324" s="21"/>
      <c r="T324" s="21"/>
      <c r="U324" s="21"/>
      <c r="V324" s="21"/>
    </row>
    <row r="325" spans="1:22">
      <c r="A325" s="21"/>
      <c r="B325" s="21"/>
      <c r="C325" s="21"/>
      <c r="D325" s="21"/>
      <c r="E325" s="21"/>
      <c r="F325" s="21"/>
      <c r="G325" s="21"/>
      <c r="H325" s="21"/>
      <c r="I325" s="21"/>
      <c r="J325" s="21"/>
      <c r="K325" s="21"/>
      <c r="L325" s="21"/>
      <c r="M325" s="21"/>
      <c r="N325" s="21"/>
      <c r="O325" s="21"/>
      <c r="P325" s="21"/>
      <c r="Q325" s="21"/>
      <c r="R325" s="21"/>
      <c r="S325" s="21"/>
      <c r="T325" s="21"/>
      <c r="U325" s="21"/>
      <c r="V325" s="21"/>
    </row>
    <row r="326" spans="1:22">
      <c r="A326" s="21"/>
      <c r="B326" s="21"/>
      <c r="C326" s="21"/>
      <c r="D326" s="21"/>
      <c r="E326" s="21"/>
      <c r="F326" s="21"/>
      <c r="G326" s="21"/>
      <c r="H326" s="21"/>
      <c r="I326" s="21"/>
      <c r="J326" s="21"/>
      <c r="K326" s="21"/>
      <c r="L326" s="21"/>
      <c r="M326" s="21"/>
      <c r="N326" s="21"/>
      <c r="O326" s="21"/>
      <c r="P326" s="21"/>
      <c r="Q326" s="21"/>
      <c r="R326" s="21"/>
      <c r="S326" s="21"/>
      <c r="T326" s="21"/>
      <c r="U326" s="21"/>
      <c r="V326" s="21"/>
    </row>
    <row r="327" spans="1:22">
      <c r="A327" s="21"/>
      <c r="B327" s="21"/>
      <c r="C327" s="21"/>
      <c r="D327" s="21"/>
      <c r="E327" s="21"/>
      <c r="F327" s="21"/>
      <c r="G327" s="21"/>
      <c r="H327" s="21"/>
      <c r="I327" s="21"/>
      <c r="J327" s="21"/>
      <c r="K327" s="21"/>
      <c r="L327" s="21"/>
      <c r="M327" s="21"/>
      <c r="N327" s="21"/>
      <c r="O327" s="21"/>
      <c r="P327" s="21"/>
      <c r="Q327" s="21"/>
      <c r="R327" s="21"/>
      <c r="S327" s="21"/>
      <c r="T327" s="21"/>
      <c r="U327" s="21"/>
      <c r="V327" s="21"/>
    </row>
    <row r="328" spans="1:22">
      <c r="A328" s="21"/>
      <c r="B328" s="21"/>
      <c r="C328" s="21"/>
      <c r="D328" s="21"/>
      <c r="E328" s="21"/>
      <c r="F328" s="21"/>
      <c r="G328" s="21"/>
      <c r="H328" s="21"/>
      <c r="I328" s="21"/>
      <c r="J328" s="21"/>
      <c r="K328" s="21"/>
      <c r="L328" s="21"/>
      <c r="M328" s="21"/>
      <c r="N328" s="21"/>
      <c r="O328" s="21"/>
      <c r="P328" s="21"/>
      <c r="Q328" s="21"/>
      <c r="R328" s="21"/>
      <c r="S328" s="21"/>
      <c r="T328" s="21"/>
      <c r="U328" s="21"/>
      <c r="V328" s="21"/>
    </row>
    <row r="329" spans="1:22">
      <c r="A329" s="21"/>
      <c r="B329" s="21"/>
      <c r="C329" s="21"/>
      <c r="D329" s="21"/>
      <c r="E329" s="21"/>
      <c r="F329" s="21"/>
      <c r="G329" s="21"/>
      <c r="H329" s="21"/>
      <c r="I329" s="21"/>
      <c r="J329" s="21"/>
      <c r="K329" s="21"/>
      <c r="L329" s="21"/>
      <c r="M329" s="21"/>
      <c r="N329" s="21"/>
      <c r="O329" s="21"/>
      <c r="P329" s="21"/>
      <c r="Q329" s="21"/>
      <c r="R329" s="21"/>
      <c r="S329" s="21"/>
      <c r="T329" s="21"/>
      <c r="U329" s="21"/>
      <c r="V329" s="21"/>
    </row>
    <row r="330" spans="1:22">
      <c r="A330" s="21"/>
      <c r="B330" s="21"/>
      <c r="C330" s="21"/>
      <c r="D330" s="21"/>
      <c r="E330" s="21"/>
      <c r="F330" s="21"/>
      <c r="G330" s="21"/>
      <c r="H330" s="21"/>
      <c r="I330" s="21"/>
      <c r="J330" s="21"/>
      <c r="K330" s="21"/>
      <c r="L330" s="21"/>
      <c r="M330" s="21"/>
      <c r="N330" s="21"/>
      <c r="O330" s="21"/>
      <c r="P330" s="21"/>
      <c r="Q330" s="21"/>
      <c r="R330" s="21"/>
      <c r="S330" s="21"/>
      <c r="T330" s="21"/>
      <c r="U330" s="21"/>
      <c r="V330" s="21"/>
    </row>
    <row r="331" spans="1:22">
      <c r="A331" s="21"/>
      <c r="B331" s="21"/>
      <c r="C331" s="21"/>
      <c r="D331" s="21"/>
      <c r="E331" s="21"/>
      <c r="F331" s="21"/>
      <c r="G331" s="21"/>
      <c r="H331" s="21"/>
      <c r="I331" s="21"/>
      <c r="J331" s="21"/>
      <c r="K331" s="21"/>
      <c r="L331" s="21"/>
      <c r="M331" s="21"/>
      <c r="N331" s="21"/>
      <c r="O331" s="21"/>
      <c r="P331" s="21"/>
      <c r="Q331" s="21"/>
      <c r="R331" s="21"/>
      <c r="S331" s="21"/>
      <c r="T331" s="21"/>
      <c r="U331" s="21"/>
      <c r="V331" s="21"/>
    </row>
    <row r="332" spans="1:22">
      <c r="A332" s="21"/>
      <c r="B332" s="21"/>
      <c r="C332" s="21"/>
      <c r="D332" s="21"/>
      <c r="E332" s="21"/>
      <c r="F332" s="21"/>
      <c r="G332" s="21"/>
      <c r="H332" s="21"/>
      <c r="I332" s="21"/>
      <c r="J332" s="21"/>
      <c r="K332" s="21"/>
      <c r="L332" s="21"/>
      <c r="M332" s="21"/>
      <c r="N332" s="21"/>
      <c r="O332" s="21"/>
      <c r="P332" s="21"/>
      <c r="Q332" s="21"/>
      <c r="R332" s="21"/>
      <c r="S332" s="21"/>
      <c r="T332" s="21"/>
      <c r="U332" s="21"/>
      <c r="V332" s="21"/>
    </row>
    <row r="333" spans="1:22">
      <c r="A333" s="21"/>
      <c r="B333" s="21"/>
      <c r="C333" s="21"/>
      <c r="D333" s="21"/>
      <c r="E333" s="21"/>
      <c r="F333" s="21"/>
      <c r="G333" s="21"/>
      <c r="H333" s="21"/>
      <c r="I333" s="21"/>
      <c r="J333" s="21"/>
      <c r="K333" s="21"/>
      <c r="L333" s="21"/>
      <c r="M333" s="21"/>
      <c r="N333" s="21"/>
      <c r="O333" s="21"/>
      <c r="P333" s="21"/>
      <c r="Q333" s="21"/>
      <c r="R333" s="21"/>
      <c r="S333" s="21"/>
      <c r="T333" s="21"/>
      <c r="U333" s="21"/>
      <c r="V333" s="21"/>
    </row>
    <row r="334" spans="1:22">
      <c r="A334" s="21"/>
      <c r="B334" s="21"/>
      <c r="C334" s="21"/>
      <c r="D334" s="21"/>
      <c r="E334" s="21"/>
      <c r="F334" s="21"/>
      <c r="G334" s="21"/>
      <c r="H334" s="21"/>
      <c r="I334" s="21"/>
      <c r="J334" s="21"/>
      <c r="K334" s="21"/>
      <c r="L334" s="21"/>
      <c r="M334" s="21"/>
      <c r="N334" s="21"/>
      <c r="O334" s="21"/>
      <c r="P334" s="21"/>
      <c r="Q334" s="21"/>
      <c r="R334" s="21"/>
      <c r="S334" s="21"/>
      <c r="T334" s="21"/>
      <c r="U334" s="21"/>
      <c r="V334" s="21"/>
    </row>
    <row r="335" spans="1:22">
      <c r="A335" s="21"/>
      <c r="B335" s="21"/>
      <c r="C335" s="21"/>
      <c r="D335" s="21"/>
      <c r="E335" s="21"/>
      <c r="F335" s="21"/>
      <c r="G335" s="21"/>
      <c r="H335" s="21"/>
      <c r="I335" s="21"/>
      <c r="J335" s="21"/>
      <c r="K335" s="21"/>
      <c r="L335" s="21"/>
      <c r="M335" s="21"/>
      <c r="N335" s="21"/>
      <c r="O335" s="21"/>
      <c r="P335" s="21"/>
      <c r="Q335" s="21"/>
      <c r="R335" s="21"/>
      <c r="S335" s="21"/>
      <c r="T335" s="21"/>
      <c r="U335" s="21"/>
      <c r="V335" s="21"/>
    </row>
    <row r="336" spans="1:22">
      <c r="A336" s="21"/>
      <c r="B336" s="21"/>
      <c r="C336" s="21"/>
      <c r="D336" s="21"/>
      <c r="E336" s="21"/>
      <c r="F336" s="21"/>
      <c r="G336" s="21"/>
      <c r="H336" s="21"/>
      <c r="I336" s="21"/>
      <c r="J336" s="21"/>
      <c r="K336" s="21"/>
      <c r="L336" s="21"/>
      <c r="M336" s="21"/>
      <c r="N336" s="21"/>
      <c r="O336" s="21"/>
      <c r="P336" s="21"/>
      <c r="Q336" s="21"/>
      <c r="R336" s="21"/>
      <c r="S336" s="21"/>
      <c r="T336" s="21"/>
      <c r="U336" s="21"/>
      <c r="V336" s="21"/>
    </row>
    <row r="337" spans="1:22">
      <c r="A337" s="21"/>
      <c r="B337" s="21"/>
      <c r="C337" s="21"/>
      <c r="D337" s="21"/>
      <c r="E337" s="21"/>
      <c r="F337" s="21"/>
      <c r="G337" s="21"/>
      <c r="H337" s="21"/>
      <c r="I337" s="21"/>
      <c r="J337" s="21"/>
      <c r="K337" s="21"/>
      <c r="L337" s="21"/>
      <c r="M337" s="21"/>
      <c r="N337" s="21"/>
      <c r="O337" s="21"/>
      <c r="P337" s="21"/>
      <c r="Q337" s="21"/>
      <c r="R337" s="21"/>
      <c r="S337" s="21"/>
      <c r="T337" s="21"/>
      <c r="U337" s="21"/>
      <c r="V337" s="21"/>
    </row>
    <row r="338" spans="1:22">
      <c r="A338" s="21"/>
      <c r="B338" s="21"/>
      <c r="C338" s="21"/>
      <c r="D338" s="21"/>
      <c r="E338" s="21"/>
      <c r="F338" s="21"/>
      <c r="G338" s="21"/>
      <c r="H338" s="21"/>
      <c r="I338" s="21"/>
      <c r="J338" s="21"/>
      <c r="K338" s="21"/>
      <c r="L338" s="21"/>
      <c r="M338" s="21"/>
      <c r="N338" s="21"/>
      <c r="O338" s="21"/>
      <c r="P338" s="21"/>
      <c r="Q338" s="21"/>
      <c r="R338" s="21"/>
      <c r="S338" s="21"/>
      <c r="T338" s="21"/>
      <c r="U338" s="21"/>
      <c r="V338" s="21"/>
    </row>
  </sheetData>
  <mergeCells count="12">
    <mergeCell ref="A24:C24"/>
    <mergeCell ref="A39:C39"/>
    <mergeCell ref="A47:C47"/>
    <mergeCell ref="A5:C5"/>
    <mergeCell ref="A16:C16"/>
    <mergeCell ref="A18:C18"/>
    <mergeCell ref="A7:C7"/>
    <mergeCell ref="A9:C9"/>
    <mergeCell ref="A10:C10"/>
    <mergeCell ref="A12:C12"/>
    <mergeCell ref="A13:C13"/>
    <mergeCell ref="A15:C15"/>
  </mergeCells>
  <pageMargins left="0" right="0" top="0" bottom="0" header="0.31496062992125984" footer="0.31496062992125984"/>
  <pageSetup paperSize="9" scale="49"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J92"/>
  <sheetViews>
    <sheetView view="pageBreakPreview" zoomScale="40" zoomScaleNormal="70" zoomScaleSheetLayoutView="40" workbookViewId="0">
      <pane xSplit="4" ySplit="23" topLeftCell="E47" activePane="bottomRight" state="frozen"/>
      <selection pane="topRight" activeCell="E1" sqref="E1"/>
      <selection pane="bottomLeft" activeCell="A24" sqref="A24"/>
      <selection pane="bottomRight" activeCell="V58" sqref="V58"/>
    </sheetView>
  </sheetViews>
  <sheetFormatPr defaultRowHeight="15.75"/>
  <cols>
    <col min="1" max="1" width="9.140625" style="47"/>
    <col min="2" max="2" width="69" style="47" customWidth="1"/>
    <col min="3" max="3" width="26.42578125" style="47" customWidth="1"/>
    <col min="4" max="4" width="24.140625" style="47" customWidth="1"/>
    <col min="5" max="5" width="20.42578125" style="47" customWidth="1"/>
    <col min="6" max="6" width="18.7109375" style="47" customWidth="1"/>
    <col min="7" max="7" width="22.5703125" style="48" customWidth="1"/>
    <col min="8" max="8" width="14.7109375" style="48" customWidth="1"/>
    <col min="9" max="10" width="10.7109375" style="48" customWidth="1"/>
    <col min="11" max="11" width="12.85546875" style="48" customWidth="1"/>
    <col min="12" max="12" width="15.7109375" style="48" customWidth="1"/>
    <col min="13" max="13" width="16.140625" style="48" customWidth="1"/>
    <col min="14" max="14" width="10.7109375" style="48" customWidth="1"/>
    <col min="15" max="15" width="14.28515625" style="48" customWidth="1"/>
    <col min="16" max="17" width="10.7109375" style="48" customWidth="1"/>
    <col min="18" max="18" width="17.28515625" style="47" customWidth="1"/>
    <col min="19" max="19" width="13.5703125" style="47" customWidth="1"/>
    <col min="20" max="20" width="14.28515625" style="47" customWidth="1"/>
    <col min="21" max="21" width="17.85546875" style="47" customWidth="1"/>
    <col min="22" max="22" width="15" style="47" customWidth="1"/>
    <col min="23" max="27" width="10.7109375" style="47" customWidth="1"/>
    <col min="28" max="28" width="18.5703125" style="47" customWidth="1"/>
    <col min="29" max="29" width="11.85546875" style="47" customWidth="1"/>
    <col min="30" max="31" width="10.7109375" style="47" customWidth="1"/>
    <col min="32" max="32" width="17.5703125" style="47" customWidth="1"/>
    <col min="33" max="37" width="10.7109375" style="47" customWidth="1"/>
    <col min="38" max="38" width="16.140625" style="47" customWidth="1"/>
    <col min="39" max="39" width="10.7109375" style="47" customWidth="1"/>
    <col min="40" max="41" width="16.140625" style="47" customWidth="1"/>
    <col min="42" max="42" width="17.28515625" style="47" customWidth="1"/>
    <col min="43" max="43" width="15" style="47" hidden="1" customWidth="1"/>
    <col min="44" max="45" width="10.7109375" style="47" hidden="1" customWidth="1"/>
    <col min="46" max="46" width="16.140625" style="47" hidden="1" customWidth="1"/>
    <col min="47" max="56" width="10.7109375" style="47" hidden="1" customWidth="1"/>
    <col min="57" max="57" width="8.42578125" style="47" hidden="1" customWidth="1"/>
    <col min="58" max="58" width="24.42578125" style="47" customWidth="1"/>
    <col min="59" max="59" width="26.85546875" style="47" customWidth="1"/>
    <col min="60" max="16384" width="9.140625" style="47"/>
  </cols>
  <sheetData>
    <row r="1" spans="1:59" ht="18.75">
      <c r="A1" s="48"/>
      <c r="B1" s="48"/>
      <c r="C1" s="48"/>
      <c r="D1" s="48"/>
      <c r="E1" s="48"/>
      <c r="F1" s="48"/>
      <c r="R1" s="48"/>
      <c r="S1" s="48"/>
      <c r="T1" s="48"/>
      <c r="U1" s="48"/>
      <c r="V1" s="48"/>
      <c r="AB1" s="48"/>
      <c r="AC1" s="48"/>
      <c r="AD1" s="48"/>
      <c r="AE1" s="48"/>
      <c r="AF1" s="48"/>
      <c r="AL1" s="48"/>
      <c r="AM1" s="48"/>
      <c r="AN1" s="48"/>
      <c r="AO1" s="48"/>
      <c r="AP1" s="48"/>
      <c r="AV1" s="48"/>
      <c r="AW1" s="48"/>
      <c r="AX1" s="48"/>
      <c r="AY1" s="48"/>
      <c r="AZ1" s="48"/>
      <c r="BG1" s="35" t="s">
        <v>68</v>
      </c>
    </row>
    <row r="2" spans="1:59" ht="18.75">
      <c r="A2" s="48"/>
      <c r="B2" s="48"/>
      <c r="C2" s="48"/>
      <c r="D2" s="48"/>
      <c r="E2" s="48"/>
      <c r="F2" s="48"/>
      <c r="R2" s="48"/>
      <c r="S2" s="48"/>
      <c r="T2" s="48"/>
      <c r="U2" s="48"/>
      <c r="V2" s="48"/>
      <c r="AB2" s="48"/>
      <c r="AC2" s="48"/>
      <c r="AD2" s="48"/>
      <c r="AE2" s="48"/>
      <c r="AF2" s="48"/>
      <c r="AL2" s="48"/>
      <c r="AM2" s="48"/>
      <c r="AN2" s="48"/>
      <c r="AO2" s="48"/>
      <c r="AP2" s="48"/>
      <c r="AV2" s="48"/>
      <c r="AW2" s="48"/>
      <c r="AX2" s="48"/>
      <c r="AY2" s="48"/>
      <c r="AZ2" s="48"/>
      <c r="BG2" s="14" t="s">
        <v>9</v>
      </c>
    </row>
    <row r="3" spans="1:59" ht="18.75">
      <c r="A3" s="48"/>
      <c r="B3" s="48"/>
      <c r="C3" s="48"/>
      <c r="D3" s="48"/>
      <c r="E3" s="48"/>
      <c r="F3" s="48"/>
      <c r="R3" s="48"/>
      <c r="S3" s="48"/>
      <c r="T3" s="48"/>
      <c r="U3" s="48"/>
      <c r="V3" s="48"/>
      <c r="AB3" s="48"/>
      <c r="AC3" s="48"/>
      <c r="AD3" s="48"/>
      <c r="AE3" s="48"/>
      <c r="AF3" s="48"/>
      <c r="AL3" s="48"/>
      <c r="AM3" s="48"/>
      <c r="AN3" s="48"/>
      <c r="AO3" s="48"/>
      <c r="AP3" s="48"/>
      <c r="AV3" s="48"/>
      <c r="AW3" s="48"/>
      <c r="AX3" s="48"/>
      <c r="AY3" s="48"/>
      <c r="AZ3" s="48"/>
      <c r="BG3" s="14" t="s">
        <v>67</v>
      </c>
    </row>
    <row r="4" spans="1:59" ht="18.75" customHeight="1">
      <c r="A4" s="524" t="str">
        <f>'1. паспорт местоположение'!A5:C5</f>
        <v>Год раскрытия информации: 2020 год</v>
      </c>
      <c r="B4" s="524"/>
      <c r="C4" s="524"/>
      <c r="D4" s="524"/>
      <c r="E4" s="524"/>
      <c r="F4" s="524"/>
      <c r="G4" s="524"/>
      <c r="H4" s="524"/>
      <c r="I4" s="524"/>
      <c r="J4" s="524"/>
      <c r="K4" s="524"/>
      <c r="L4" s="524"/>
      <c r="M4" s="524"/>
      <c r="N4" s="524"/>
      <c r="O4" s="524"/>
      <c r="P4" s="524"/>
      <c r="Q4" s="524"/>
      <c r="R4" s="524"/>
      <c r="S4" s="524"/>
      <c r="T4" s="524"/>
      <c r="U4" s="524"/>
      <c r="V4" s="524"/>
      <c r="W4" s="524"/>
      <c r="X4" s="524"/>
      <c r="Y4" s="524"/>
      <c r="Z4" s="524"/>
      <c r="AA4" s="524"/>
      <c r="AB4" s="524"/>
      <c r="AC4" s="524"/>
      <c r="AD4" s="524"/>
      <c r="AE4" s="524"/>
      <c r="AF4" s="524"/>
      <c r="AG4" s="524"/>
      <c r="AH4" s="524"/>
      <c r="AI4" s="524"/>
      <c r="AJ4" s="524"/>
      <c r="AK4" s="524"/>
      <c r="AL4" s="524"/>
      <c r="AM4" s="524"/>
      <c r="AN4" s="524"/>
      <c r="AO4" s="524"/>
      <c r="AP4" s="524"/>
      <c r="AQ4" s="524"/>
      <c r="AR4" s="524"/>
      <c r="AS4" s="524"/>
      <c r="AT4" s="524"/>
      <c r="AU4" s="524"/>
      <c r="AV4" s="524"/>
      <c r="AW4" s="524"/>
      <c r="AX4" s="524"/>
      <c r="AY4" s="524"/>
      <c r="AZ4" s="524"/>
      <c r="BA4" s="524"/>
      <c r="BB4" s="524"/>
      <c r="BC4" s="524"/>
      <c r="BD4" s="524"/>
      <c r="BE4" s="524"/>
      <c r="BF4" s="524"/>
      <c r="BG4" s="524"/>
    </row>
    <row r="5" spans="1:59" ht="18.75">
      <c r="A5" s="48"/>
      <c r="B5" s="48"/>
      <c r="C5" s="48"/>
      <c r="D5" s="48"/>
      <c r="E5" s="48"/>
      <c r="F5" s="48"/>
      <c r="R5" s="48"/>
      <c r="S5" s="48"/>
      <c r="T5" s="48"/>
      <c r="U5" s="48"/>
      <c r="V5" s="48"/>
      <c r="AB5" s="48"/>
      <c r="AC5" s="48"/>
      <c r="AD5" s="48"/>
      <c r="AE5" s="48"/>
      <c r="AF5" s="48"/>
      <c r="AL5" s="48"/>
      <c r="AM5" s="48"/>
      <c r="AN5" s="48"/>
      <c r="AO5" s="48"/>
      <c r="AP5" s="48"/>
      <c r="AV5" s="48"/>
      <c r="AW5" s="48"/>
      <c r="AX5" s="48"/>
      <c r="AY5" s="48"/>
      <c r="AZ5" s="48"/>
      <c r="BG5" s="14"/>
    </row>
    <row r="6" spans="1:59" ht="20.25">
      <c r="A6" s="525" t="s">
        <v>8</v>
      </c>
      <c r="B6" s="525"/>
      <c r="C6" s="525"/>
      <c r="D6" s="525"/>
      <c r="E6" s="525"/>
      <c r="F6" s="525"/>
      <c r="G6" s="525"/>
      <c r="H6" s="525"/>
      <c r="I6" s="525"/>
      <c r="J6" s="525"/>
      <c r="K6" s="525"/>
      <c r="L6" s="525"/>
      <c r="M6" s="525"/>
      <c r="N6" s="525"/>
      <c r="O6" s="525"/>
      <c r="P6" s="525"/>
      <c r="Q6" s="525"/>
      <c r="R6" s="525"/>
      <c r="S6" s="525"/>
      <c r="T6" s="525"/>
      <c r="U6" s="525"/>
      <c r="V6" s="525"/>
      <c r="W6" s="525"/>
      <c r="X6" s="525"/>
      <c r="Y6" s="525"/>
      <c r="Z6" s="525"/>
      <c r="AA6" s="525"/>
      <c r="AB6" s="525"/>
      <c r="AC6" s="525"/>
      <c r="AD6" s="525"/>
      <c r="AE6" s="525"/>
      <c r="AF6" s="525"/>
      <c r="AG6" s="525"/>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row>
    <row r="7" spans="1:59" ht="18.75">
      <c r="A7" s="12"/>
      <c r="B7" s="12"/>
      <c r="C7" s="12"/>
      <c r="D7" s="12"/>
      <c r="E7" s="12"/>
      <c r="F7" s="12"/>
      <c r="G7" s="12"/>
      <c r="H7" s="12"/>
      <c r="I7" s="12"/>
      <c r="J7" s="105"/>
      <c r="K7" s="105"/>
      <c r="L7" s="105"/>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row>
    <row r="8" spans="1:59" ht="20.25">
      <c r="A8" s="470" t="str">
        <f>'1. паспорт местоположение'!A9:C9</f>
        <v>АО "Крымэнерго"</v>
      </c>
      <c r="B8" s="470"/>
      <c r="C8" s="470"/>
      <c r="D8" s="470"/>
      <c r="E8" s="470"/>
      <c r="F8" s="470"/>
      <c r="G8" s="470"/>
      <c r="H8" s="470"/>
      <c r="I8" s="470"/>
      <c r="J8" s="470"/>
      <c r="K8" s="470"/>
      <c r="L8" s="470"/>
      <c r="M8" s="470"/>
      <c r="N8" s="470"/>
      <c r="O8" s="470"/>
      <c r="P8" s="470"/>
      <c r="Q8" s="470"/>
      <c r="R8" s="470"/>
      <c r="S8" s="470"/>
      <c r="T8" s="470"/>
      <c r="U8" s="470"/>
      <c r="V8" s="470"/>
      <c r="W8" s="470"/>
      <c r="X8" s="470"/>
      <c r="Y8" s="470"/>
      <c r="Z8" s="470"/>
      <c r="AA8" s="470"/>
      <c r="AB8" s="470"/>
      <c r="AC8" s="470"/>
      <c r="AD8" s="470"/>
      <c r="AE8" s="470"/>
      <c r="AF8" s="470"/>
      <c r="AG8" s="470"/>
      <c r="AH8" s="470"/>
      <c r="AI8" s="470"/>
      <c r="AJ8" s="470"/>
      <c r="AK8" s="470"/>
      <c r="AL8" s="470"/>
      <c r="AM8" s="470"/>
      <c r="AN8" s="470"/>
      <c r="AO8" s="470"/>
      <c r="AP8" s="470"/>
      <c r="AQ8" s="470"/>
      <c r="AR8" s="470"/>
      <c r="AS8" s="470"/>
      <c r="AT8" s="470"/>
      <c r="AU8" s="470"/>
      <c r="AV8" s="470"/>
      <c r="AW8" s="470"/>
      <c r="AX8" s="470"/>
      <c r="AY8" s="470"/>
      <c r="AZ8" s="470"/>
      <c r="BA8" s="470"/>
      <c r="BB8" s="470"/>
      <c r="BC8" s="470"/>
      <c r="BD8" s="470"/>
      <c r="BE8" s="470"/>
      <c r="BF8" s="470"/>
      <c r="BG8" s="470"/>
    </row>
    <row r="9" spans="1:59" ht="18.75" customHeight="1">
      <c r="A9" s="446" t="s">
        <v>7</v>
      </c>
      <c r="B9" s="446"/>
      <c r="C9" s="446"/>
      <c r="D9" s="446"/>
      <c r="E9" s="446"/>
      <c r="F9" s="446"/>
      <c r="G9" s="446"/>
      <c r="H9" s="446"/>
      <c r="I9" s="446"/>
      <c r="J9" s="446"/>
      <c r="K9" s="446"/>
      <c r="L9" s="446"/>
      <c r="M9" s="446"/>
      <c r="N9" s="446"/>
      <c r="O9" s="446"/>
      <c r="P9" s="446"/>
      <c r="Q9" s="446"/>
      <c r="R9" s="446"/>
      <c r="S9" s="446"/>
      <c r="T9" s="446"/>
      <c r="U9" s="446"/>
      <c r="V9" s="446"/>
      <c r="W9" s="446"/>
      <c r="X9" s="446"/>
      <c r="Y9" s="446"/>
      <c r="Z9" s="446"/>
      <c r="AA9" s="446"/>
      <c r="AB9" s="446"/>
      <c r="AC9" s="446"/>
      <c r="AD9" s="446"/>
      <c r="AE9" s="446"/>
      <c r="AF9" s="446"/>
      <c r="AG9" s="446"/>
      <c r="AH9" s="446"/>
      <c r="AI9" s="446"/>
      <c r="AJ9" s="446"/>
      <c r="AK9" s="446"/>
      <c r="AL9" s="446"/>
      <c r="AM9" s="446"/>
      <c r="AN9" s="446"/>
      <c r="AO9" s="446"/>
      <c r="AP9" s="446"/>
      <c r="AQ9" s="446"/>
      <c r="AR9" s="446"/>
      <c r="AS9" s="446"/>
      <c r="AT9" s="446"/>
      <c r="AU9" s="446"/>
      <c r="AV9" s="446"/>
      <c r="AW9" s="446"/>
      <c r="AX9" s="446"/>
      <c r="AY9" s="446"/>
      <c r="AZ9" s="446"/>
      <c r="BA9" s="446"/>
      <c r="BB9" s="446"/>
      <c r="BC9" s="446"/>
      <c r="BD9" s="446"/>
      <c r="BE9" s="446"/>
      <c r="BF9" s="446"/>
      <c r="BG9" s="446"/>
    </row>
    <row r="10" spans="1:59" ht="18.75">
      <c r="A10" s="12"/>
      <c r="B10" s="12"/>
      <c r="C10" s="12"/>
      <c r="D10" s="12"/>
      <c r="E10" s="12"/>
      <c r="F10" s="12"/>
      <c r="G10" s="12"/>
      <c r="H10" s="12"/>
      <c r="I10" s="12"/>
      <c r="J10" s="105"/>
      <c r="K10" s="105"/>
      <c r="L10" s="105"/>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row>
    <row r="11" spans="1:59" ht="20.25">
      <c r="A11" s="470" t="str">
        <f>'1. паспорт местоположение'!A12:C12</f>
        <v>K_1101016</v>
      </c>
      <c r="B11" s="470"/>
      <c r="C11" s="470"/>
      <c r="D11" s="470"/>
      <c r="E11" s="470"/>
      <c r="F11" s="470"/>
      <c r="G11" s="470"/>
      <c r="H11" s="470"/>
      <c r="I11" s="470"/>
      <c r="J11" s="470"/>
      <c r="K11" s="470"/>
      <c r="L11" s="470"/>
      <c r="M11" s="470"/>
      <c r="N11" s="470"/>
      <c r="O11" s="470"/>
      <c r="P11" s="470"/>
      <c r="Q11" s="470"/>
      <c r="R11" s="470"/>
      <c r="S11" s="470"/>
      <c r="T11" s="470"/>
      <c r="U11" s="470"/>
      <c r="V11" s="470"/>
      <c r="W11" s="470"/>
      <c r="X11" s="470"/>
      <c r="Y11" s="470"/>
      <c r="Z11" s="470"/>
      <c r="AA11" s="470"/>
      <c r="AB11" s="470"/>
      <c r="AC11" s="470"/>
      <c r="AD11" s="470"/>
      <c r="AE11" s="470"/>
      <c r="AF11" s="470"/>
      <c r="AG11" s="470"/>
      <c r="AH11" s="470"/>
      <c r="AI11" s="470"/>
      <c r="AJ11" s="470"/>
      <c r="AK11" s="470"/>
      <c r="AL11" s="470"/>
      <c r="AM11" s="470"/>
      <c r="AN11" s="470"/>
      <c r="AO11" s="470"/>
      <c r="AP11" s="470"/>
      <c r="AQ11" s="470"/>
      <c r="AR11" s="470"/>
      <c r="AS11" s="470"/>
      <c r="AT11" s="470"/>
      <c r="AU11" s="470"/>
      <c r="AV11" s="470"/>
      <c r="AW11" s="470"/>
      <c r="AX11" s="470"/>
      <c r="AY11" s="470"/>
      <c r="AZ11" s="470"/>
      <c r="BA11" s="470"/>
      <c r="BB11" s="470"/>
      <c r="BC11" s="470"/>
      <c r="BD11" s="470"/>
      <c r="BE11" s="470"/>
      <c r="BF11" s="470"/>
      <c r="BG11" s="470"/>
    </row>
    <row r="12" spans="1:59">
      <c r="A12" s="446" t="s">
        <v>6</v>
      </c>
      <c r="B12" s="446"/>
      <c r="C12" s="446"/>
      <c r="D12" s="446"/>
      <c r="E12" s="446"/>
      <c r="F12" s="446"/>
      <c r="G12" s="446"/>
      <c r="H12" s="446"/>
      <c r="I12" s="446"/>
      <c r="J12" s="446"/>
      <c r="K12" s="446"/>
      <c r="L12" s="446"/>
      <c r="M12" s="446"/>
      <c r="N12" s="446"/>
      <c r="O12" s="446"/>
      <c r="P12" s="446"/>
      <c r="Q12" s="446"/>
      <c r="R12" s="446"/>
      <c r="S12" s="446"/>
      <c r="T12" s="446"/>
      <c r="U12" s="446"/>
      <c r="V12" s="446"/>
      <c r="W12" s="446"/>
      <c r="X12" s="446"/>
      <c r="Y12" s="446"/>
      <c r="Z12" s="446"/>
      <c r="AA12" s="446"/>
      <c r="AB12" s="446"/>
      <c r="AC12" s="446"/>
      <c r="AD12" s="446"/>
      <c r="AE12" s="446"/>
      <c r="AF12" s="446"/>
      <c r="AG12" s="446"/>
      <c r="AH12" s="446"/>
      <c r="AI12" s="446"/>
      <c r="AJ12" s="446"/>
      <c r="AK12" s="446"/>
      <c r="AL12" s="446"/>
      <c r="AM12" s="446"/>
      <c r="AN12" s="446"/>
      <c r="AO12" s="446"/>
      <c r="AP12" s="446"/>
      <c r="AQ12" s="446"/>
      <c r="AR12" s="446"/>
      <c r="AS12" s="446"/>
      <c r="AT12" s="446"/>
      <c r="AU12" s="446"/>
      <c r="AV12" s="446"/>
      <c r="AW12" s="446"/>
      <c r="AX12" s="446"/>
      <c r="AY12" s="446"/>
      <c r="AZ12" s="446"/>
      <c r="BA12" s="446"/>
      <c r="BB12" s="446"/>
      <c r="BC12" s="446"/>
      <c r="BD12" s="446"/>
      <c r="BE12" s="446"/>
      <c r="BF12" s="446"/>
      <c r="BG12" s="446"/>
    </row>
    <row r="13" spans="1:59" ht="16.5" customHeight="1">
      <c r="A13" s="10"/>
      <c r="B13" s="10"/>
      <c r="C13" s="10"/>
      <c r="D13" s="10"/>
      <c r="E13" s="10"/>
      <c r="F13" s="10"/>
      <c r="G13" s="10"/>
      <c r="H13" s="10"/>
      <c r="I13" s="10"/>
      <c r="J13" s="10"/>
      <c r="K13" s="10"/>
      <c r="L13" s="10"/>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row>
    <row r="14" spans="1:59" ht="20.25">
      <c r="A14" s="470" t="str">
        <f>'1. паспорт местоположение'!A15:C15</f>
        <v>Реконструкция  АБ на ПС 110 кВ "Массандра"</v>
      </c>
      <c r="B14" s="470"/>
      <c r="C14" s="470"/>
      <c r="D14" s="470"/>
      <c r="E14" s="470"/>
      <c r="F14" s="470"/>
      <c r="G14" s="470"/>
      <c r="H14" s="470"/>
      <c r="I14" s="470"/>
      <c r="J14" s="470"/>
      <c r="K14" s="470"/>
      <c r="L14" s="470"/>
      <c r="M14" s="470"/>
      <c r="N14" s="470"/>
      <c r="O14" s="470"/>
      <c r="P14" s="470"/>
      <c r="Q14" s="470"/>
      <c r="R14" s="470"/>
      <c r="S14" s="470"/>
      <c r="T14" s="470"/>
      <c r="U14" s="470"/>
      <c r="V14" s="470"/>
      <c r="W14" s="470"/>
      <c r="X14" s="470"/>
      <c r="Y14" s="470"/>
      <c r="Z14" s="470"/>
      <c r="AA14" s="470"/>
      <c r="AB14" s="470"/>
      <c r="AC14" s="470"/>
      <c r="AD14" s="470"/>
      <c r="AE14" s="470"/>
      <c r="AF14" s="470"/>
      <c r="AG14" s="470"/>
      <c r="AH14" s="470"/>
      <c r="AI14" s="470"/>
      <c r="AJ14" s="470"/>
      <c r="AK14" s="470"/>
      <c r="AL14" s="470"/>
      <c r="AM14" s="470"/>
      <c r="AN14" s="470"/>
      <c r="AO14" s="470"/>
      <c r="AP14" s="470"/>
      <c r="AQ14" s="470"/>
      <c r="AR14" s="470"/>
      <c r="AS14" s="470"/>
      <c r="AT14" s="470"/>
      <c r="AU14" s="470"/>
      <c r="AV14" s="470"/>
      <c r="AW14" s="470"/>
      <c r="AX14" s="470"/>
      <c r="AY14" s="470"/>
      <c r="AZ14" s="470"/>
      <c r="BA14" s="470"/>
      <c r="BB14" s="470"/>
      <c r="BC14" s="470"/>
      <c r="BD14" s="470"/>
      <c r="BE14" s="470"/>
      <c r="BF14" s="470"/>
      <c r="BG14" s="470"/>
    </row>
    <row r="15" spans="1:59" ht="15.75" customHeight="1">
      <c r="A15" s="446" t="s">
        <v>5</v>
      </c>
      <c r="B15" s="446"/>
      <c r="C15" s="446"/>
      <c r="D15" s="446"/>
      <c r="E15" s="446"/>
      <c r="F15" s="446"/>
      <c r="G15" s="446"/>
      <c r="H15" s="446"/>
      <c r="I15" s="446"/>
      <c r="J15" s="446"/>
      <c r="K15" s="446"/>
      <c r="L15" s="446"/>
      <c r="M15" s="446"/>
      <c r="N15" s="446"/>
      <c r="O15" s="446"/>
      <c r="P15" s="446"/>
      <c r="Q15" s="446"/>
      <c r="R15" s="446"/>
      <c r="S15" s="446"/>
      <c r="T15" s="446"/>
      <c r="U15" s="446"/>
      <c r="V15" s="446"/>
      <c r="W15" s="446"/>
      <c r="X15" s="446"/>
      <c r="Y15" s="446"/>
      <c r="Z15" s="446"/>
      <c r="AA15" s="446"/>
      <c r="AB15" s="446"/>
      <c r="AC15" s="446"/>
      <c r="AD15" s="446"/>
      <c r="AE15" s="446"/>
      <c r="AF15" s="446"/>
      <c r="AG15" s="446"/>
      <c r="AH15" s="446"/>
      <c r="AI15" s="446"/>
      <c r="AJ15" s="446"/>
      <c r="AK15" s="446"/>
      <c r="AL15" s="446"/>
      <c r="AM15" s="446"/>
      <c r="AN15" s="446"/>
      <c r="AO15" s="446"/>
      <c r="AP15" s="446"/>
      <c r="AQ15" s="446"/>
      <c r="AR15" s="446"/>
      <c r="AS15" s="446"/>
      <c r="AT15" s="446"/>
      <c r="AU15" s="446"/>
      <c r="AV15" s="446"/>
      <c r="AW15" s="446"/>
      <c r="AX15" s="446"/>
      <c r="AY15" s="446"/>
      <c r="AZ15" s="446"/>
      <c r="BA15" s="446"/>
      <c r="BB15" s="446"/>
      <c r="BC15" s="446"/>
      <c r="BD15" s="446"/>
      <c r="BE15" s="446"/>
      <c r="BF15" s="446"/>
      <c r="BG15" s="446"/>
    </row>
    <row r="16" spans="1:59">
      <c r="A16" s="526"/>
      <c r="B16" s="526"/>
      <c r="C16" s="526"/>
      <c r="D16" s="526"/>
      <c r="E16" s="526"/>
      <c r="F16" s="526"/>
      <c r="G16" s="526"/>
      <c r="H16" s="526"/>
      <c r="I16" s="526"/>
      <c r="J16" s="526"/>
      <c r="K16" s="526"/>
      <c r="L16" s="526"/>
      <c r="M16" s="526"/>
      <c r="N16" s="526"/>
      <c r="O16" s="526"/>
      <c r="P16" s="526"/>
      <c r="Q16" s="526"/>
      <c r="R16" s="526"/>
      <c r="S16" s="526"/>
      <c r="T16" s="526"/>
      <c r="U16" s="526"/>
      <c r="V16" s="526"/>
      <c r="W16" s="526"/>
      <c r="X16" s="526"/>
      <c r="Y16" s="526"/>
      <c r="Z16" s="526"/>
      <c r="AA16" s="526"/>
      <c r="AB16" s="526"/>
      <c r="AC16" s="526"/>
      <c r="AD16" s="526"/>
      <c r="AE16" s="526"/>
      <c r="AF16" s="526"/>
      <c r="AG16" s="526"/>
      <c r="AH16" s="526"/>
      <c r="AI16" s="526"/>
      <c r="AJ16" s="526"/>
      <c r="AK16" s="526"/>
      <c r="AL16" s="526"/>
      <c r="AM16" s="526"/>
      <c r="AN16" s="526"/>
      <c r="AO16" s="526"/>
      <c r="AP16" s="526"/>
      <c r="AQ16" s="526"/>
      <c r="AR16" s="526"/>
      <c r="AS16" s="526"/>
      <c r="AT16" s="526"/>
      <c r="AU16" s="526"/>
      <c r="AV16" s="526"/>
      <c r="AW16" s="526"/>
      <c r="AX16" s="526"/>
      <c r="AY16" s="526"/>
      <c r="AZ16" s="526"/>
      <c r="BA16" s="526"/>
      <c r="BB16" s="526"/>
      <c r="BC16" s="526"/>
      <c r="BD16" s="526"/>
      <c r="BE16" s="526"/>
      <c r="BF16" s="526"/>
      <c r="BG16" s="526"/>
    </row>
    <row r="17" spans="1:62">
      <c r="A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row>
    <row r="18" spans="1:62" ht="20.25">
      <c r="A18" s="528" t="s">
        <v>396</v>
      </c>
      <c r="B18" s="528"/>
      <c r="C18" s="528"/>
      <c r="D18" s="528"/>
      <c r="E18" s="528"/>
      <c r="F18" s="528"/>
      <c r="G18" s="528"/>
      <c r="H18" s="528"/>
      <c r="I18" s="528"/>
      <c r="J18" s="528"/>
      <c r="K18" s="528"/>
      <c r="L18" s="528"/>
      <c r="M18" s="528"/>
      <c r="N18" s="528"/>
      <c r="O18" s="528"/>
      <c r="P18" s="528"/>
      <c r="Q18" s="528"/>
      <c r="R18" s="528"/>
      <c r="S18" s="528"/>
      <c r="T18" s="528"/>
      <c r="U18" s="528"/>
      <c r="V18" s="528"/>
      <c r="W18" s="528"/>
      <c r="X18" s="528"/>
      <c r="Y18" s="528"/>
      <c r="Z18" s="528"/>
      <c r="AA18" s="528"/>
      <c r="AB18" s="528"/>
      <c r="AC18" s="528"/>
      <c r="AD18" s="528"/>
      <c r="AE18" s="528"/>
      <c r="AF18" s="528"/>
      <c r="AG18" s="528"/>
      <c r="AH18" s="528"/>
      <c r="AI18" s="528"/>
      <c r="AJ18" s="528"/>
      <c r="AK18" s="528"/>
      <c r="AL18" s="528"/>
      <c r="AM18" s="528"/>
      <c r="AN18" s="528"/>
      <c r="AO18" s="528"/>
      <c r="AP18" s="528"/>
      <c r="AQ18" s="528"/>
      <c r="AR18" s="528"/>
      <c r="AS18" s="528"/>
      <c r="AT18" s="528"/>
      <c r="AU18" s="528"/>
      <c r="AV18" s="528"/>
      <c r="AW18" s="528"/>
      <c r="AX18" s="528"/>
      <c r="AY18" s="528"/>
      <c r="AZ18" s="528"/>
      <c r="BA18" s="528"/>
      <c r="BB18" s="528"/>
      <c r="BC18" s="528"/>
      <c r="BD18" s="528"/>
      <c r="BE18" s="528"/>
      <c r="BF18" s="528"/>
      <c r="BG18" s="528"/>
    </row>
    <row r="19" spans="1:62" ht="16.5" thickBot="1">
      <c r="A19" s="48"/>
      <c r="B19" s="48"/>
      <c r="C19" s="48"/>
      <c r="D19" s="48"/>
      <c r="E19" s="48"/>
      <c r="F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row>
    <row r="20" spans="1:62" ht="33" customHeight="1" thickBot="1">
      <c r="A20" s="517" t="s">
        <v>174</v>
      </c>
      <c r="B20" s="517" t="s">
        <v>173</v>
      </c>
      <c r="C20" s="517" t="s">
        <v>172</v>
      </c>
      <c r="D20" s="517"/>
      <c r="E20" s="527" t="s">
        <v>171</v>
      </c>
      <c r="F20" s="527"/>
      <c r="G20" s="518" t="s">
        <v>501</v>
      </c>
      <c r="H20" s="519" t="s">
        <v>444</v>
      </c>
      <c r="I20" s="519"/>
      <c r="J20" s="519"/>
      <c r="K20" s="519"/>
      <c r="L20" s="519"/>
      <c r="M20" s="519"/>
      <c r="N20" s="519"/>
      <c r="O20" s="519"/>
      <c r="P20" s="519"/>
      <c r="Q20" s="519"/>
      <c r="R20" s="519" t="s">
        <v>441</v>
      </c>
      <c r="S20" s="519"/>
      <c r="T20" s="519"/>
      <c r="U20" s="519"/>
      <c r="V20" s="519"/>
      <c r="W20" s="519"/>
      <c r="X20" s="519"/>
      <c r="Y20" s="519"/>
      <c r="Z20" s="519"/>
      <c r="AA20" s="519"/>
      <c r="AB20" s="519" t="s">
        <v>450</v>
      </c>
      <c r="AC20" s="519"/>
      <c r="AD20" s="519"/>
      <c r="AE20" s="519"/>
      <c r="AF20" s="519"/>
      <c r="AG20" s="519"/>
      <c r="AH20" s="519"/>
      <c r="AI20" s="519"/>
      <c r="AJ20" s="519"/>
      <c r="AK20" s="519"/>
      <c r="AL20" s="519" t="s">
        <v>451</v>
      </c>
      <c r="AM20" s="519"/>
      <c r="AN20" s="519"/>
      <c r="AO20" s="519"/>
      <c r="AP20" s="519"/>
      <c r="AQ20" s="519"/>
      <c r="AR20" s="519"/>
      <c r="AS20" s="519"/>
      <c r="AT20" s="519"/>
      <c r="AU20" s="519"/>
      <c r="AV20" s="519" t="s">
        <v>452</v>
      </c>
      <c r="AW20" s="519"/>
      <c r="AX20" s="519"/>
      <c r="AY20" s="519"/>
      <c r="AZ20" s="519"/>
      <c r="BA20" s="519"/>
      <c r="BB20" s="519"/>
      <c r="BC20" s="519"/>
      <c r="BD20" s="519"/>
      <c r="BE20" s="519"/>
      <c r="BF20" s="529" t="s">
        <v>170</v>
      </c>
      <c r="BG20" s="530"/>
      <c r="BH20" s="60"/>
      <c r="BI20" s="60"/>
      <c r="BJ20" s="60"/>
    </row>
    <row r="21" spans="1:62" ht="99.75" customHeight="1" thickBot="1">
      <c r="A21" s="517"/>
      <c r="B21" s="517"/>
      <c r="C21" s="517"/>
      <c r="D21" s="517"/>
      <c r="E21" s="527"/>
      <c r="F21" s="527"/>
      <c r="G21" s="518"/>
      <c r="H21" s="517" t="s">
        <v>3</v>
      </c>
      <c r="I21" s="517"/>
      <c r="J21" s="517"/>
      <c r="K21" s="517"/>
      <c r="L21" s="517"/>
      <c r="M21" s="517" t="s">
        <v>169</v>
      </c>
      <c r="N21" s="517"/>
      <c r="O21" s="517"/>
      <c r="P21" s="517"/>
      <c r="Q21" s="517"/>
      <c r="R21" s="517" t="s">
        <v>3</v>
      </c>
      <c r="S21" s="517"/>
      <c r="T21" s="517"/>
      <c r="U21" s="517"/>
      <c r="V21" s="517"/>
      <c r="W21" s="517" t="s">
        <v>169</v>
      </c>
      <c r="X21" s="517"/>
      <c r="Y21" s="517"/>
      <c r="Z21" s="517"/>
      <c r="AA21" s="517"/>
      <c r="AB21" s="517" t="s">
        <v>3</v>
      </c>
      <c r="AC21" s="517"/>
      <c r="AD21" s="517"/>
      <c r="AE21" s="517"/>
      <c r="AF21" s="517"/>
      <c r="AG21" s="517" t="s">
        <v>169</v>
      </c>
      <c r="AH21" s="517"/>
      <c r="AI21" s="517"/>
      <c r="AJ21" s="517"/>
      <c r="AK21" s="517"/>
      <c r="AL21" s="517" t="s">
        <v>3</v>
      </c>
      <c r="AM21" s="517"/>
      <c r="AN21" s="517"/>
      <c r="AO21" s="517"/>
      <c r="AP21" s="517"/>
      <c r="AQ21" s="517" t="s">
        <v>169</v>
      </c>
      <c r="AR21" s="517"/>
      <c r="AS21" s="517"/>
      <c r="AT21" s="517"/>
      <c r="AU21" s="517"/>
      <c r="AV21" s="517" t="s">
        <v>3</v>
      </c>
      <c r="AW21" s="517"/>
      <c r="AX21" s="517"/>
      <c r="AY21" s="517"/>
      <c r="AZ21" s="517"/>
      <c r="BA21" s="517" t="s">
        <v>169</v>
      </c>
      <c r="BB21" s="517"/>
      <c r="BC21" s="517"/>
      <c r="BD21" s="517"/>
      <c r="BE21" s="517"/>
      <c r="BF21" s="529"/>
      <c r="BG21" s="530"/>
    </row>
    <row r="22" spans="1:62" ht="114.75" customHeight="1" thickBot="1">
      <c r="A22" s="517"/>
      <c r="B22" s="517"/>
      <c r="C22" s="204" t="s">
        <v>3</v>
      </c>
      <c r="D22" s="204" t="s">
        <v>167</v>
      </c>
      <c r="E22" s="205" t="s">
        <v>453</v>
      </c>
      <c r="F22" s="205" t="s">
        <v>454</v>
      </c>
      <c r="G22" s="518"/>
      <c r="H22" s="206" t="s">
        <v>381</v>
      </c>
      <c r="I22" s="206" t="s">
        <v>446</v>
      </c>
      <c r="J22" s="206" t="s">
        <v>447</v>
      </c>
      <c r="K22" s="206" t="s">
        <v>448</v>
      </c>
      <c r="L22" s="206" t="s">
        <v>449</v>
      </c>
      <c r="M22" s="206" t="s">
        <v>381</v>
      </c>
      <c r="N22" s="206" t="s">
        <v>446</v>
      </c>
      <c r="O22" s="206" t="s">
        <v>447</v>
      </c>
      <c r="P22" s="206" t="s">
        <v>448</v>
      </c>
      <c r="Q22" s="206" t="s">
        <v>449</v>
      </c>
      <c r="R22" s="206" t="s">
        <v>381</v>
      </c>
      <c r="S22" s="206" t="s">
        <v>446</v>
      </c>
      <c r="T22" s="206" t="s">
        <v>447</v>
      </c>
      <c r="U22" s="206" t="s">
        <v>448</v>
      </c>
      <c r="V22" s="206" t="s">
        <v>449</v>
      </c>
      <c r="W22" s="206" t="s">
        <v>381</v>
      </c>
      <c r="X22" s="206" t="s">
        <v>446</v>
      </c>
      <c r="Y22" s="206" t="s">
        <v>447</v>
      </c>
      <c r="Z22" s="206" t="s">
        <v>448</v>
      </c>
      <c r="AA22" s="206" t="s">
        <v>449</v>
      </c>
      <c r="AB22" s="206" t="s">
        <v>381</v>
      </c>
      <c r="AC22" s="206" t="s">
        <v>446</v>
      </c>
      <c r="AD22" s="206" t="s">
        <v>447</v>
      </c>
      <c r="AE22" s="206" t="s">
        <v>448</v>
      </c>
      <c r="AF22" s="206" t="s">
        <v>449</v>
      </c>
      <c r="AG22" s="206" t="s">
        <v>381</v>
      </c>
      <c r="AH22" s="206" t="s">
        <v>446</v>
      </c>
      <c r="AI22" s="206" t="s">
        <v>447</v>
      </c>
      <c r="AJ22" s="206" t="s">
        <v>448</v>
      </c>
      <c r="AK22" s="206" t="s">
        <v>449</v>
      </c>
      <c r="AL22" s="206" t="s">
        <v>381</v>
      </c>
      <c r="AM22" s="206" t="s">
        <v>446</v>
      </c>
      <c r="AN22" s="206" t="s">
        <v>447</v>
      </c>
      <c r="AO22" s="206" t="s">
        <v>448</v>
      </c>
      <c r="AP22" s="206" t="s">
        <v>449</v>
      </c>
      <c r="AQ22" s="206" t="s">
        <v>381</v>
      </c>
      <c r="AR22" s="206" t="s">
        <v>446</v>
      </c>
      <c r="AS22" s="206" t="s">
        <v>447</v>
      </c>
      <c r="AT22" s="206" t="s">
        <v>448</v>
      </c>
      <c r="AU22" s="206" t="s">
        <v>449</v>
      </c>
      <c r="AV22" s="206" t="s">
        <v>381</v>
      </c>
      <c r="AW22" s="206" t="s">
        <v>446</v>
      </c>
      <c r="AX22" s="206" t="s">
        <v>447</v>
      </c>
      <c r="AY22" s="206" t="s">
        <v>448</v>
      </c>
      <c r="AZ22" s="206" t="s">
        <v>449</v>
      </c>
      <c r="BA22" s="206" t="s">
        <v>381</v>
      </c>
      <c r="BB22" s="206" t="s">
        <v>446</v>
      </c>
      <c r="BC22" s="206" t="s">
        <v>447</v>
      </c>
      <c r="BD22" s="206" t="s">
        <v>448</v>
      </c>
      <c r="BE22" s="206" t="s">
        <v>449</v>
      </c>
      <c r="BF22" s="252" t="s">
        <v>168</v>
      </c>
      <c r="BG22" s="204" t="s">
        <v>167</v>
      </c>
    </row>
    <row r="23" spans="1:62" ht="31.5" customHeight="1" thickBot="1">
      <c r="A23" s="223">
        <v>1</v>
      </c>
      <c r="B23" s="223">
        <v>2</v>
      </c>
      <c r="C23" s="223">
        <v>3</v>
      </c>
      <c r="D23" s="223">
        <v>4</v>
      </c>
      <c r="E23" s="223">
        <f>D23+1</f>
        <v>5</v>
      </c>
      <c r="F23" s="223">
        <f t="shared" ref="F23:BG23" si="0">E23+1</f>
        <v>6</v>
      </c>
      <c r="G23" s="224">
        <f t="shared" si="0"/>
        <v>7</v>
      </c>
      <c r="H23" s="223">
        <f t="shared" si="0"/>
        <v>8</v>
      </c>
      <c r="I23" s="223">
        <f t="shared" si="0"/>
        <v>9</v>
      </c>
      <c r="J23" s="223">
        <f t="shared" si="0"/>
        <v>10</v>
      </c>
      <c r="K23" s="223">
        <f t="shared" si="0"/>
        <v>11</v>
      </c>
      <c r="L23" s="223">
        <f t="shared" si="0"/>
        <v>12</v>
      </c>
      <c r="M23" s="223">
        <f t="shared" si="0"/>
        <v>13</v>
      </c>
      <c r="N23" s="223">
        <f t="shared" si="0"/>
        <v>14</v>
      </c>
      <c r="O23" s="223">
        <f t="shared" si="0"/>
        <v>15</v>
      </c>
      <c r="P23" s="223">
        <f t="shared" si="0"/>
        <v>16</v>
      </c>
      <c r="Q23" s="223">
        <f t="shared" si="0"/>
        <v>17</v>
      </c>
      <c r="R23" s="223">
        <f t="shared" si="0"/>
        <v>18</v>
      </c>
      <c r="S23" s="223">
        <f t="shared" si="0"/>
        <v>19</v>
      </c>
      <c r="T23" s="223">
        <f t="shared" si="0"/>
        <v>20</v>
      </c>
      <c r="U23" s="223">
        <f t="shared" si="0"/>
        <v>21</v>
      </c>
      <c r="V23" s="223">
        <f t="shared" si="0"/>
        <v>22</v>
      </c>
      <c r="W23" s="223">
        <f t="shared" si="0"/>
        <v>23</v>
      </c>
      <c r="X23" s="223">
        <f t="shared" si="0"/>
        <v>24</v>
      </c>
      <c r="Y23" s="223">
        <f t="shared" si="0"/>
        <v>25</v>
      </c>
      <c r="Z23" s="223">
        <f t="shared" si="0"/>
        <v>26</v>
      </c>
      <c r="AA23" s="223">
        <f t="shared" si="0"/>
        <v>27</v>
      </c>
      <c r="AB23" s="223">
        <f t="shared" si="0"/>
        <v>28</v>
      </c>
      <c r="AC23" s="223">
        <f t="shared" si="0"/>
        <v>29</v>
      </c>
      <c r="AD23" s="223">
        <f t="shared" si="0"/>
        <v>30</v>
      </c>
      <c r="AE23" s="223">
        <f t="shared" si="0"/>
        <v>31</v>
      </c>
      <c r="AF23" s="223">
        <f t="shared" si="0"/>
        <v>32</v>
      </c>
      <c r="AG23" s="223">
        <f t="shared" si="0"/>
        <v>33</v>
      </c>
      <c r="AH23" s="223">
        <f t="shared" si="0"/>
        <v>34</v>
      </c>
      <c r="AI23" s="223">
        <f t="shared" si="0"/>
        <v>35</v>
      </c>
      <c r="AJ23" s="223">
        <f t="shared" si="0"/>
        <v>36</v>
      </c>
      <c r="AK23" s="223">
        <f t="shared" si="0"/>
        <v>37</v>
      </c>
      <c r="AL23" s="223">
        <f t="shared" si="0"/>
        <v>38</v>
      </c>
      <c r="AM23" s="223">
        <f t="shared" si="0"/>
        <v>39</v>
      </c>
      <c r="AN23" s="223">
        <f t="shared" si="0"/>
        <v>40</v>
      </c>
      <c r="AO23" s="223">
        <f t="shared" si="0"/>
        <v>41</v>
      </c>
      <c r="AP23" s="223">
        <f t="shared" si="0"/>
        <v>42</v>
      </c>
      <c r="AQ23" s="223">
        <f t="shared" si="0"/>
        <v>43</v>
      </c>
      <c r="AR23" s="223">
        <f t="shared" si="0"/>
        <v>44</v>
      </c>
      <c r="AS23" s="223">
        <f t="shared" si="0"/>
        <v>45</v>
      </c>
      <c r="AT23" s="223">
        <f t="shared" si="0"/>
        <v>46</v>
      </c>
      <c r="AU23" s="223">
        <f t="shared" si="0"/>
        <v>47</v>
      </c>
      <c r="AV23" s="223">
        <f t="shared" si="0"/>
        <v>48</v>
      </c>
      <c r="AW23" s="223">
        <f t="shared" si="0"/>
        <v>49</v>
      </c>
      <c r="AX23" s="223">
        <f t="shared" si="0"/>
        <v>50</v>
      </c>
      <c r="AY23" s="223">
        <f t="shared" si="0"/>
        <v>51</v>
      </c>
      <c r="AZ23" s="223">
        <f t="shared" si="0"/>
        <v>52</v>
      </c>
      <c r="BA23" s="223">
        <f t="shared" si="0"/>
        <v>53</v>
      </c>
      <c r="BB23" s="223">
        <f t="shared" si="0"/>
        <v>54</v>
      </c>
      <c r="BC23" s="223">
        <f t="shared" si="0"/>
        <v>55</v>
      </c>
      <c r="BD23" s="223">
        <f t="shared" si="0"/>
        <v>56</v>
      </c>
      <c r="BE23" s="223">
        <f t="shared" si="0"/>
        <v>57</v>
      </c>
      <c r="BF23" s="233">
        <f t="shared" si="0"/>
        <v>58</v>
      </c>
      <c r="BG23" s="223">
        <f t="shared" si="0"/>
        <v>59</v>
      </c>
    </row>
    <row r="24" spans="1:62" ht="93" customHeight="1" thickBot="1">
      <c r="A24" s="219">
        <v>1</v>
      </c>
      <c r="B24" s="220" t="s">
        <v>166</v>
      </c>
      <c r="C24" s="221">
        <f>C25+C26+C27+C28+C29</f>
        <v>1.5198120000000002</v>
      </c>
      <c r="D24" s="221">
        <f t="shared" ref="D24:BG24" si="1">D25+D26+D27+D28+D29</f>
        <v>0</v>
      </c>
      <c r="E24" s="221">
        <f t="shared" si="1"/>
        <v>0</v>
      </c>
      <c r="F24" s="221">
        <f t="shared" si="1"/>
        <v>0</v>
      </c>
      <c r="G24" s="225">
        <f t="shared" si="1"/>
        <v>0</v>
      </c>
      <c r="H24" s="221">
        <f t="shared" si="1"/>
        <v>0</v>
      </c>
      <c r="I24" s="221">
        <f t="shared" si="1"/>
        <v>0</v>
      </c>
      <c r="J24" s="221">
        <f t="shared" si="1"/>
        <v>0</v>
      </c>
      <c r="K24" s="221">
        <f t="shared" si="1"/>
        <v>0</v>
      </c>
      <c r="L24" s="221">
        <f t="shared" si="1"/>
        <v>0</v>
      </c>
      <c r="M24" s="221">
        <f t="shared" si="1"/>
        <v>0</v>
      </c>
      <c r="N24" s="221">
        <f t="shared" si="1"/>
        <v>0</v>
      </c>
      <c r="O24" s="221">
        <f t="shared" si="1"/>
        <v>0</v>
      </c>
      <c r="P24" s="221">
        <f t="shared" si="1"/>
        <v>0</v>
      </c>
      <c r="Q24" s="221">
        <f t="shared" si="1"/>
        <v>0</v>
      </c>
      <c r="R24" s="221">
        <f t="shared" si="1"/>
        <v>1.5198120000000002</v>
      </c>
      <c r="S24" s="221">
        <f t="shared" si="1"/>
        <v>0</v>
      </c>
      <c r="T24" s="221">
        <f t="shared" si="1"/>
        <v>0</v>
      </c>
      <c r="U24" s="221">
        <f t="shared" si="1"/>
        <v>1.5198120000000002</v>
      </c>
      <c r="V24" s="221">
        <f t="shared" si="1"/>
        <v>0</v>
      </c>
      <c r="W24" s="221">
        <f t="shared" si="1"/>
        <v>0</v>
      </c>
      <c r="X24" s="221">
        <f t="shared" si="1"/>
        <v>0</v>
      </c>
      <c r="Y24" s="221">
        <f t="shared" si="1"/>
        <v>0</v>
      </c>
      <c r="Z24" s="221">
        <f t="shared" si="1"/>
        <v>0</v>
      </c>
      <c r="AA24" s="221">
        <f t="shared" si="1"/>
        <v>0</v>
      </c>
      <c r="AB24" s="221">
        <f t="shared" si="1"/>
        <v>0</v>
      </c>
      <c r="AC24" s="221">
        <f t="shared" si="1"/>
        <v>0</v>
      </c>
      <c r="AD24" s="221">
        <f t="shared" si="1"/>
        <v>0</v>
      </c>
      <c r="AE24" s="221">
        <f t="shared" si="1"/>
        <v>0</v>
      </c>
      <c r="AF24" s="221">
        <f t="shared" si="1"/>
        <v>0</v>
      </c>
      <c r="AG24" s="221">
        <f t="shared" si="1"/>
        <v>0</v>
      </c>
      <c r="AH24" s="221">
        <f t="shared" si="1"/>
        <v>0</v>
      </c>
      <c r="AI24" s="221">
        <f t="shared" si="1"/>
        <v>0</v>
      </c>
      <c r="AJ24" s="221">
        <f t="shared" si="1"/>
        <v>0</v>
      </c>
      <c r="AK24" s="221">
        <f t="shared" si="1"/>
        <v>0</v>
      </c>
      <c r="AL24" s="221">
        <f t="shared" si="1"/>
        <v>0</v>
      </c>
      <c r="AM24" s="221">
        <f t="shared" si="1"/>
        <v>0</v>
      </c>
      <c r="AN24" s="221">
        <f t="shared" si="1"/>
        <v>0</v>
      </c>
      <c r="AO24" s="221">
        <f t="shared" si="1"/>
        <v>0</v>
      </c>
      <c r="AP24" s="221">
        <f t="shared" si="1"/>
        <v>0</v>
      </c>
      <c r="AQ24" s="221">
        <f t="shared" si="1"/>
        <v>0</v>
      </c>
      <c r="AR24" s="221">
        <f t="shared" si="1"/>
        <v>0</v>
      </c>
      <c r="AS24" s="221">
        <f t="shared" si="1"/>
        <v>0</v>
      </c>
      <c r="AT24" s="221">
        <f t="shared" si="1"/>
        <v>0</v>
      </c>
      <c r="AU24" s="221">
        <f t="shared" si="1"/>
        <v>0</v>
      </c>
      <c r="AV24" s="221">
        <f t="shared" si="1"/>
        <v>0</v>
      </c>
      <c r="AW24" s="221">
        <f t="shared" si="1"/>
        <v>0</v>
      </c>
      <c r="AX24" s="221">
        <f t="shared" si="1"/>
        <v>0</v>
      </c>
      <c r="AY24" s="221">
        <f t="shared" si="1"/>
        <v>0</v>
      </c>
      <c r="AZ24" s="221">
        <f t="shared" si="1"/>
        <v>0</v>
      </c>
      <c r="BA24" s="221">
        <f t="shared" si="1"/>
        <v>0</v>
      </c>
      <c r="BB24" s="221">
        <f t="shared" si="1"/>
        <v>0</v>
      </c>
      <c r="BC24" s="221">
        <f t="shared" si="1"/>
        <v>0</v>
      </c>
      <c r="BD24" s="221">
        <f t="shared" si="1"/>
        <v>0</v>
      </c>
      <c r="BE24" s="221">
        <f t="shared" si="1"/>
        <v>0</v>
      </c>
      <c r="BF24" s="234">
        <f t="shared" si="1"/>
        <v>1.5198120000000002</v>
      </c>
      <c r="BG24" s="222">
        <f t="shared" si="1"/>
        <v>0</v>
      </c>
    </row>
    <row r="25" spans="1:62" ht="35.25" customHeight="1">
      <c r="A25" s="207" t="s">
        <v>165</v>
      </c>
      <c r="B25" s="208" t="s">
        <v>164</v>
      </c>
      <c r="C25" s="209">
        <f>G25+H25+R25+AB25+AL25+AV25</f>
        <v>0</v>
      </c>
      <c r="D25" s="209">
        <f>G25+M25+W25+AG25+AQ25+BA25</f>
        <v>0</v>
      </c>
      <c r="E25" s="210"/>
      <c r="F25" s="210"/>
      <c r="G25" s="226"/>
      <c r="H25" s="238">
        <f>I25+J25+K25+L25</f>
        <v>0</v>
      </c>
      <c r="I25" s="211"/>
      <c r="J25" s="211"/>
      <c r="K25" s="209"/>
      <c r="L25" s="211"/>
      <c r="M25" s="211">
        <f>N25+O25+P25+Q25</f>
        <v>0</v>
      </c>
      <c r="N25" s="211"/>
      <c r="O25" s="211"/>
      <c r="P25" s="211"/>
      <c r="Q25" s="239"/>
      <c r="R25" s="246">
        <f>S25+T25+U25+V25</f>
        <v>0</v>
      </c>
      <c r="S25" s="211"/>
      <c r="T25" s="211"/>
      <c r="U25" s="209"/>
      <c r="V25" s="211"/>
      <c r="W25" s="211">
        <f>X25+Y25+Z25+AA25</f>
        <v>0</v>
      </c>
      <c r="X25" s="211"/>
      <c r="Y25" s="211"/>
      <c r="Z25" s="211"/>
      <c r="AA25" s="239"/>
      <c r="AB25" s="246">
        <f>AC25+AD25+AE25+AF25</f>
        <v>0</v>
      </c>
      <c r="AC25" s="211"/>
      <c r="AD25" s="211"/>
      <c r="AE25" s="211"/>
      <c r="AF25" s="211"/>
      <c r="AG25" s="211">
        <f>AH25+AI25+AJ25+AK25</f>
        <v>0</v>
      </c>
      <c r="AH25" s="211"/>
      <c r="AI25" s="211"/>
      <c r="AJ25" s="211"/>
      <c r="AK25" s="239"/>
      <c r="AL25" s="246">
        <f>AM25+AN25+AO25+AP25</f>
        <v>0</v>
      </c>
      <c r="AM25" s="211"/>
      <c r="AN25" s="209"/>
      <c r="AO25" s="211"/>
      <c r="AP25" s="211"/>
      <c r="AQ25" s="211">
        <f>AR25+AS25+AT25+AU25</f>
        <v>0</v>
      </c>
      <c r="AR25" s="211"/>
      <c r="AS25" s="211"/>
      <c r="AT25" s="211"/>
      <c r="AU25" s="239"/>
      <c r="AV25" s="246">
        <f>AW25+AX25+AY25+AZ25</f>
        <v>0</v>
      </c>
      <c r="AW25" s="211"/>
      <c r="AX25" s="211"/>
      <c r="AY25" s="211"/>
      <c r="AZ25" s="211"/>
      <c r="BA25" s="211">
        <f>BB25+BC25+BD25+BE25</f>
        <v>0</v>
      </c>
      <c r="BB25" s="211"/>
      <c r="BC25" s="211"/>
      <c r="BD25" s="211"/>
      <c r="BE25" s="239"/>
      <c r="BF25" s="235">
        <f>H25+R25+AB25+AL25+AV25</f>
        <v>0</v>
      </c>
      <c r="BG25" s="209">
        <f>M25+W25+AG25+AQ25+BA25</f>
        <v>0</v>
      </c>
    </row>
    <row r="26" spans="1:62" ht="33" customHeight="1">
      <c r="A26" s="137" t="s">
        <v>163</v>
      </c>
      <c r="B26" s="138" t="s">
        <v>503</v>
      </c>
      <c r="C26" s="186">
        <f t="shared" ref="C26:C29" si="2">G26+H26+R26+AB26+AL26+AV26</f>
        <v>0</v>
      </c>
      <c r="D26" s="186">
        <f t="shared" ref="D26:D29" si="3">G26+M26+W26+AG26+AQ26+BA26</f>
        <v>0</v>
      </c>
      <c r="E26" s="139"/>
      <c r="F26" s="139"/>
      <c r="G26" s="227"/>
      <c r="H26" s="240">
        <f t="shared" ref="H26:H29" si="4">I26+J26+K26+L26</f>
        <v>0</v>
      </c>
      <c r="I26" s="168"/>
      <c r="J26" s="168"/>
      <c r="K26" s="186"/>
      <c r="L26" s="136"/>
      <c r="M26" s="136">
        <f t="shared" ref="M26:M29" si="5">N26+O26+P26+Q26</f>
        <v>0</v>
      </c>
      <c r="N26" s="168"/>
      <c r="O26" s="168"/>
      <c r="P26" s="168"/>
      <c r="Q26" s="241"/>
      <c r="R26" s="247">
        <f t="shared" ref="R26:R29" si="6">S26+T26+U26+V26</f>
        <v>0</v>
      </c>
      <c r="S26" s="168"/>
      <c r="T26" s="168"/>
      <c r="U26" s="186"/>
      <c r="V26" s="186"/>
      <c r="W26" s="136">
        <f t="shared" ref="W26:W29" si="7">X26+Y26+Z26+AA26</f>
        <v>0</v>
      </c>
      <c r="X26" s="168"/>
      <c r="Y26" s="168"/>
      <c r="Z26" s="168"/>
      <c r="AA26" s="248"/>
      <c r="AB26" s="247">
        <f t="shared" ref="AB26:AB29" si="8">AC26+AD26+AE26+AF26</f>
        <v>0</v>
      </c>
      <c r="AC26" s="168"/>
      <c r="AD26" s="168"/>
      <c r="AE26" s="168"/>
      <c r="AF26" s="168"/>
      <c r="AG26" s="136">
        <f t="shared" ref="AG26:AG29" si="9">AH26+AI26+AJ26+AK26</f>
        <v>0</v>
      </c>
      <c r="AH26" s="168"/>
      <c r="AI26" s="168"/>
      <c r="AJ26" s="168"/>
      <c r="AK26" s="248"/>
      <c r="AL26" s="247">
        <f t="shared" ref="AL26:AL29" si="10">AM26+AN26+AO26+AP26</f>
        <v>0</v>
      </c>
      <c r="AM26" s="168"/>
      <c r="AN26" s="186"/>
      <c r="AO26" s="168"/>
      <c r="AP26" s="168"/>
      <c r="AQ26" s="136">
        <f t="shared" ref="AQ26:AQ29" si="11">AR26+AS26+AT26+AU26</f>
        <v>0</v>
      </c>
      <c r="AR26" s="168"/>
      <c r="AS26" s="168"/>
      <c r="AT26" s="168"/>
      <c r="AU26" s="248"/>
      <c r="AV26" s="247">
        <f t="shared" ref="AV26:AV29" si="12">AW26+AX26+AY26+AZ26</f>
        <v>0</v>
      </c>
      <c r="AW26" s="168"/>
      <c r="AX26" s="168"/>
      <c r="AY26" s="168"/>
      <c r="AZ26" s="168"/>
      <c r="BA26" s="136">
        <f t="shared" ref="BA26:BA29" si="13">BB26+BC26+BD26+BE26</f>
        <v>0</v>
      </c>
      <c r="BB26" s="168"/>
      <c r="BC26" s="168"/>
      <c r="BD26" s="168"/>
      <c r="BE26" s="248"/>
      <c r="BF26" s="236">
        <f t="shared" ref="BF26:BF29" si="14">H26+R26+AB26+AL26+AV26</f>
        <v>0</v>
      </c>
      <c r="BG26" s="186">
        <f t="shared" ref="BG26:BG29" si="15">M26+W26+AG26+AQ26+BA26</f>
        <v>0</v>
      </c>
    </row>
    <row r="27" spans="1:62" ht="44.25" customHeight="1">
      <c r="A27" s="137" t="s">
        <v>162</v>
      </c>
      <c r="B27" s="138" t="s">
        <v>338</v>
      </c>
      <c r="C27" s="186">
        <f t="shared" si="2"/>
        <v>1.5198120000000002</v>
      </c>
      <c r="D27" s="186">
        <f t="shared" si="3"/>
        <v>0</v>
      </c>
      <c r="E27" s="139"/>
      <c r="F27" s="139"/>
      <c r="G27" s="228">
        <v>0</v>
      </c>
      <c r="H27" s="240">
        <f t="shared" si="4"/>
        <v>0</v>
      </c>
      <c r="I27" s="138"/>
      <c r="J27" s="138"/>
      <c r="K27" s="187"/>
      <c r="L27" s="138"/>
      <c r="M27" s="136">
        <f t="shared" si="5"/>
        <v>0</v>
      </c>
      <c r="N27" s="138"/>
      <c r="O27" s="138"/>
      <c r="P27" s="187"/>
      <c r="Q27" s="242"/>
      <c r="R27" s="247">
        <f t="shared" si="6"/>
        <v>1.5198120000000002</v>
      </c>
      <c r="S27" s="138"/>
      <c r="T27" s="138"/>
      <c r="U27" s="440">
        <v>1.5198120000000002</v>
      </c>
      <c r="V27" s="138"/>
      <c r="W27" s="136">
        <f t="shared" si="7"/>
        <v>0</v>
      </c>
      <c r="X27" s="138"/>
      <c r="Y27" s="138"/>
      <c r="Z27" s="138"/>
      <c r="AA27" s="248"/>
      <c r="AB27" s="247">
        <f t="shared" si="8"/>
        <v>0</v>
      </c>
      <c r="AC27" s="138"/>
      <c r="AD27" s="138">
        <v>0</v>
      </c>
      <c r="AE27" s="138"/>
      <c r="AF27" s="440">
        <v>0</v>
      </c>
      <c r="AG27" s="136">
        <f t="shared" si="9"/>
        <v>0</v>
      </c>
      <c r="AH27" s="138"/>
      <c r="AI27" s="138"/>
      <c r="AJ27" s="138"/>
      <c r="AK27" s="248"/>
      <c r="AL27" s="247">
        <f t="shared" si="10"/>
        <v>0</v>
      </c>
      <c r="AM27" s="138"/>
      <c r="AN27" s="138"/>
      <c r="AO27" s="138"/>
      <c r="AP27" s="138"/>
      <c r="AQ27" s="136">
        <f t="shared" si="11"/>
        <v>0</v>
      </c>
      <c r="AR27" s="138"/>
      <c r="AS27" s="138"/>
      <c r="AT27" s="138"/>
      <c r="AU27" s="248"/>
      <c r="AV27" s="247">
        <f t="shared" si="12"/>
        <v>0</v>
      </c>
      <c r="AW27" s="138"/>
      <c r="AX27" s="138"/>
      <c r="AY27" s="138"/>
      <c r="AZ27" s="138"/>
      <c r="BA27" s="136">
        <f t="shared" si="13"/>
        <v>0</v>
      </c>
      <c r="BB27" s="138"/>
      <c r="BC27" s="138"/>
      <c r="BD27" s="138"/>
      <c r="BE27" s="248"/>
      <c r="BF27" s="236">
        <f t="shared" si="14"/>
        <v>1.5198120000000002</v>
      </c>
      <c r="BG27" s="186">
        <f t="shared" si="15"/>
        <v>0</v>
      </c>
    </row>
    <row r="28" spans="1:62" ht="30.75" customHeight="1">
      <c r="A28" s="137" t="s">
        <v>161</v>
      </c>
      <c r="B28" s="138" t="s">
        <v>160</v>
      </c>
      <c r="C28" s="186">
        <f t="shared" si="2"/>
        <v>0</v>
      </c>
      <c r="D28" s="186">
        <f t="shared" si="3"/>
        <v>0</v>
      </c>
      <c r="E28" s="139"/>
      <c r="F28" s="187">
        <f>C28</f>
        <v>0</v>
      </c>
      <c r="G28" s="229"/>
      <c r="H28" s="240">
        <f t="shared" si="4"/>
        <v>0</v>
      </c>
      <c r="I28" s="138"/>
      <c r="J28" s="138"/>
      <c r="K28" s="138"/>
      <c r="L28" s="138"/>
      <c r="M28" s="136">
        <f t="shared" si="5"/>
        <v>0</v>
      </c>
      <c r="N28" s="138"/>
      <c r="O28" s="138"/>
      <c r="P28" s="138"/>
      <c r="Q28" s="242"/>
      <c r="R28" s="247">
        <f t="shared" si="6"/>
        <v>0</v>
      </c>
      <c r="S28" s="138"/>
      <c r="T28" s="138"/>
      <c r="U28" s="138"/>
      <c r="V28" s="138"/>
      <c r="W28" s="136">
        <f t="shared" si="7"/>
        <v>0</v>
      </c>
      <c r="X28" s="138"/>
      <c r="Y28" s="138"/>
      <c r="Z28" s="138"/>
      <c r="AA28" s="248"/>
      <c r="AB28" s="247">
        <f t="shared" si="8"/>
        <v>0</v>
      </c>
      <c r="AC28" s="138"/>
      <c r="AD28" s="138"/>
      <c r="AE28" s="138"/>
      <c r="AF28" s="138"/>
      <c r="AG28" s="136">
        <f t="shared" si="9"/>
        <v>0</v>
      </c>
      <c r="AH28" s="138"/>
      <c r="AI28" s="138"/>
      <c r="AJ28" s="138"/>
      <c r="AK28" s="248"/>
      <c r="AL28" s="247">
        <f t="shared" si="10"/>
        <v>0</v>
      </c>
      <c r="AM28" s="138"/>
      <c r="AN28" s="138"/>
      <c r="AO28" s="138"/>
      <c r="AP28" s="138"/>
      <c r="AQ28" s="136">
        <f t="shared" si="11"/>
        <v>0</v>
      </c>
      <c r="AR28" s="138"/>
      <c r="AS28" s="138"/>
      <c r="AT28" s="138"/>
      <c r="AU28" s="248"/>
      <c r="AV28" s="247">
        <f t="shared" si="12"/>
        <v>0</v>
      </c>
      <c r="AW28" s="138"/>
      <c r="AX28" s="138"/>
      <c r="AY28" s="138"/>
      <c r="AZ28" s="138"/>
      <c r="BA28" s="136">
        <f t="shared" si="13"/>
        <v>0</v>
      </c>
      <c r="BB28" s="138"/>
      <c r="BC28" s="138"/>
      <c r="BD28" s="138"/>
      <c r="BE28" s="248"/>
      <c r="BF28" s="236">
        <f t="shared" si="14"/>
        <v>0</v>
      </c>
      <c r="BG28" s="186">
        <f t="shared" si="15"/>
        <v>0</v>
      </c>
    </row>
    <row r="29" spans="1:62" ht="33.75" customHeight="1" thickBot="1">
      <c r="A29" s="212" t="s">
        <v>159</v>
      </c>
      <c r="B29" s="140" t="s">
        <v>158</v>
      </c>
      <c r="C29" s="213">
        <f t="shared" si="2"/>
        <v>0</v>
      </c>
      <c r="D29" s="213">
        <f t="shared" si="3"/>
        <v>0</v>
      </c>
      <c r="E29" s="133"/>
      <c r="F29" s="133"/>
      <c r="G29" s="230"/>
      <c r="H29" s="243">
        <f t="shared" si="4"/>
        <v>0</v>
      </c>
      <c r="I29" s="214"/>
      <c r="J29" s="214"/>
      <c r="K29" s="214"/>
      <c r="L29" s="214"/>
      <c r="M29" s="215">
        <f t="shared" si="5"/>
        <v>0</v>
      </c>
      <c r="N29" s="214"/>
      <c r="O29" s="214"/>
      <c r="P29" s="214"/>
      <c r="Q29" s="244"/>
      <c r="R29" s="249">
        <f t="shared" si="6"/>
        <v>0</v>
      </c>
      <c r="S29" s="214"/>
      <c r="T29" s="214"/>
      <c r="U29" s="214"/>
      <c r="V29" s="214"/>
      <c r="W29" s="215">
        <f t="shared" si="7"/>
        <v>0</v>
      </c>
      <c r="X29" s="214"/>
      <c r="Y29" s="214"/>
      <c r="Z29" s="214"/>
      <c r="AA29" s="250"/>
      <c r="AB29" s="249">
        <f t="shared" si="8"/>
        <v>0</v>
      </c>
      <c r="AC29" s="214"/>
      <c r="AD29" s="214"/>
      <c r="AE29" s="214"/>
      <c r="AF29" s="214"/>
      <c r="AG29" s="215">
        <f t="shared" si="9"/>
        <v>0</v>
      </c>
      <c r="AH29" s="214"/>
      <c r="AI29" s="214"/>
      <c r="AJ29" s="214"/>
      <c r="AK29" s="250"/>
      <c r="AL29" s="249">
        <f t="shared" si="10"/>
        <v>0</v>
      </c>
      <c r="AM29" s="214"/>
      <c r="AN29" s="214"/>
      <c r="AO29" s="214"/>
      <c r="AP29" s="214"/>
      <c r="AQ29" s="215">
        <f t="shared" si="11"/>
        <v>0</v>
      </c>
      <c r="AR29" s="214"/>
      <c r="AS29" s="214"/>
      <c r="AT29" s="214"/>
      <c r="AU29" s="250"/>
      <c r="AV29" s="249">
        <f t="shared" si="12"/>
        <v>0</v>
      </c>
      <c r="AW29" s="214"/>
      <c r="AX29" s="214"/>
      <c r="AY29" s="214"/>
      <c r="AZ29" s="214"/>
      <c r="BA29" s="215">
        <f t="shared" si="13"/>
        <v>0</v>
      </c>
      <c r="BB29" s="214"/>
      <c r="BC29" s="214"/>
      <c r="BD29" s="214"/>
      <c r="BE29" s="250"/>
      <c r="BF29" s="237">
        <f t="shared" si="14"/>
        <v>0</v>
      </c>
      <c r="BG29" s="213">
        <f t="shared" si="15"/>
        <v>0</v>
      </c>
    </row>
    <row r="30" spans="1:62" ht="93.75" customHeight="1" thickBot="1">
      <c r="A30" s="219" t="s">
        <v>62</v>
      </c>
      <c r="B30" s="220" t="s">
        <v>157</v>
      </c>
      <c r="C30" s="221">
        <f>C31+C32+C33+C34</f>
        <v>1.2665100000000002</v>
      </c>
      <c r="D30" s="221">
        <f t="shared" ref="D30:BG30" si="16">D31+D32+D33+D34</f>
        <v>0</v>
      </c>
      <c r="E30" s="221">
        <f t="shared" si="16"/>
        <v>0</v>
      </c>
      <c r="F30" s="221">
        <f t="shared" si="16"/>
        <v>0</v>
      </c>
      <c r="G30" s="225">
        <f t="shared" si="16"/>
        <v>0</v>
      </c>
      <c r="H30" s="221">
        <f t="shared" si="16"/>
        <v>0</v>
      </c>
      <c r="I30" s="221">
        <f t="shared" si="16"/>
        <v>0</v>
      </c>
      <c r="J30" s="221">
        <f t="shared" si="16"/>
        <v>0</v>
      </c>
      <c r="K30" s="221">
        <f t="shared" si="16"/>
        <v>0</v>
      </c>
      <c r="L30" s="221">
        <f t="shared" si="16"/>
        <v>0</v>
      </c>
      <c r="M30" s="221">
        <f t="shared" si="16"/>
        <v>0</v>
      </c>
      <c r="N30" s="221">
        <f t="shared" si="16"/>
        <v>0</v>
      </c>
      <c r="O30" s="221">
        <f t="shared" si="16"/>
        <v>0</v>
      </c>
      <c r="P30" s="221">
        <f t="shared" si="16"/>
        <v>0</v>
      </c>
      <c r="Q30" s="221">
        <f t="shared" si="16"/>
        <v>0</v>
      </c>
      <c r="R30" s="221">
        <f t="shared" si="16"/>
        <v>1.2665100000000002</v>
      </c>
      <c r="S30" s="221">
        <f t="shared" si="16"/>
        <v>0</v>
      </c>
      <c r="T30" s="221">
        <f t="shared" si="16"/>
        <v>0</v>
      </c>
      <c r="U30" s="221">
        <f t="shared" si="16"/>
        <v>1.2665100000000002</v>
      </c>
      <c r="V30" s="221">
        <f t="shared" si="16"/>
        <v>0</v>
      </c>
      <c r="W30" s="221">
        <f t="shared" si="16"/>
        <v>0</v>
      </c>
      <c r="X30" s="221">
        <f t="shared" si="16"/>
        <v>0</v>
      </c>
      <c r="Y30" s="221">
        <f t="shared" si="16"/>
        <v>0</v>
      </c>
      <c r="Z30" s="221">
        <f t="shared" si="16"/>
        <v>0</v>
      </c>
      <c r="AA30" s="221">
        <f t="shared" si="16"/>
        <v>0</v>
      </c>
      <c r="AB30" s="221">
        <f t="shared" si="16"/>
        <v>0</v>
      </c>
      <c r="AC30" s="221">
        <f t="shared" si="16"/>
        <v>0</v>
      </c>
      <c r="AD30" s="221">
        <f t="shared" si="16"/>
        <v>0</v>
      </c>
      <c r="AE30" s="221">
        <f t="shared" si="16"/>
        <v>0</v>
      </c>
      <c r="AF30" s="221">
        <f t="shared" si="16"/>
        <v>0</v>
      </c>
      <c r="AG30" s="221">
        <f t="shared" si="16"/>
        <v>0</v>
      </c>
      <c r="AH30" s="221">
        <f t="shared" si="16"/>
        <v>0</v>
      </c>
      <c r="AI30" s="221">
        <f t="shared" si="16"/>
        <v>0</v>
      </c>
      <c r="AJ30" s="221">
        <f t="shared" si="16"/>
        <v>0</v>
      </c>
      <c r="AK30" s="221">
        <f t="shared" si="16"/>
        <v>0</v>
      </c>
      <c r="AL30" s="221">
        <f t="shared" si="16"/>
        <v>0</v>
      </c>
      <c r="AM30" s="221">
        <f t="shared" si="16"/>
        <v>0</v>
      </c>
      <c r="AN30" s="221">
        <f t="shared" si="16"/>
        <v>0</v>
      </c>
      <c r="AO30" s="221">
        <f t="shared" si="16"/>
        <v>0</v>
      </c>
      <c r="AP30" s="221">
        <f t="shared" si="16"/>
        <v>0</v>
      </c>
      <c r="AQ30" s="221">
        <f t="shared" si="16"/>
        <v>0</v>
      </c>
      <c r="AR30" s="221">
        <f t="shared" si="16"/>
        <v>0</v>
      </c>
      <c r="AS30" s="221">
        <f t="shared" si="16"/>
        <v>0</v>
      </c>
      <c r="AT30" s="221">
        <f t="shared" si="16"/>
        <v>0</v>
      </c>
      <c r="AU30" s="221">
        <f t="shared" si="16"/>
        <v>0</v>
      </c>
      <c r="AV30" s="221">
        <f t="shared" si="16"/>
        <v>0</v>
      </c>
      <c r="AW30" s="221">
        <f t="shared" si="16"/>
        <v>0</v>
      </c>
      <c r="AX30" s="221">
        <f t="shared" si="16"/>
        <v>0</v>
      </c>
      <c r="AY30" s="221">
        <f t="shared" si="16"/>
        <v>0</v>
      </c>
      <c r="AZ30" s="221">
        <f t="shared" si="16"/>
        <v>0</v>
      </c>
      <c r="BA30" s="221">
        <f t="shared" si="16"/>
        <v>0</v>
      </c>
      <c r="BB30" s="221">
        <f t="shared" si="16"/>
        <v>0</v>
      </c>
      <c r="BC30" s="221">
        <f t="shared" si="16"/>
        <v>0</v>
      </c>
      <c r="BD30" s="221">
        <f t="shared" si="16"/>
        <v>0</v>
      </c>
      <c r="BE30" s="221">
        <f t="shared" si="16"/>
        <v>0</v>
      </c>
      <c r="BF30" s="234">
        <f t="shared" si="16"/>
        <v>1.2665100000000002</v>
      </c>
      <c r="BG30" s="222">
        <f t="shared" si="16"/>
        <v>0</v>
      </c>
    </row>
    <row r="31" spans="1:62" ht="29.25" customHeight="1">
      <c r="A31" s="216" t="s">
        <v>156</v>
      </c>
      <c r="B31" s="208" t="s">
        <v>155</v>
      </c>
      <c r="C31" s="209">
        <f t="shared" ref="C31:C42" si="17">G31+H31+R31+AB31+AL31+AV31</f>
        <v>0</v>
      </c>
      <c r="D31" s="209">
        <f t="shared" ref="D31:D42" si="18">G31+M31+W31+AG31+AQ31+BA31</f>
        <v>0</v>
      </c>
      <c r="E31" s="170"/>
      <c r="F31" s="209"/>
      <c r="G31" s="307">
        <f>G29/1.2</f>
        <v>0</v>
      </c>
      <c r="H31" s="238">
        <f>I31+J31+K31+L31</f>
        <v>0</v>
      </c>
      <c r="I31" s="208"/>
      <c r="J31" s="208"/>
      <c r="K31" s="208"/>
      <c r="L31" s="208"/>
      <c r="M31" s="209">
        <f>N31+O31+P31+Q31</f>
        <v>0</v>
      </c>
      <c r="N31" s="208"/>
      <c r="O31" s="208"/>
      <c r="P31" s="308"/>
      <c r="Q31" s="245"/>
      <c r="R31" s="238">
        <f>S31+T31+U31+V31</f>
        <v>0</v>
      </c>
      <c r="S31" s="208"/>
      <c r="T31" s="208"/>
      <c r="U31" s="317"/>
      <c r="V31" s="208"/>
      <c r="W31" s="209">
        <f>X31+Y31+Z31+AA31</f>
        <v>0</v>
      </c>
      <c r="X31" s="208"/>
      <c r="Y31" s="208"/>
      <c r="Z31" s="208"/>
      <c r="AA31" s="251"/>
      <c r="AB31" s="238">
        <f>AC31+AD31+AE31+AF31</f>
        <v>0</v>
      </c>
      <c r="AC31" s="208"/>
      <c r="AD31" s="208"/>
      <c r="AE31" s="208"/>
      <c r="AF31" s="208"/>
      <c r="AG31" s="209">
        <f>AH31+AI31+AJ31+AK31</f>
        <v>0</v>
      </c>
      <c r="AH31" s="208"/>
      <c r="AI31" s="208"/>
      <c r="AJ31" s="208"/>
      <c r="AK31" s="251"/>
      <c r="AL31" s="238">
        <f>AM31+AN31+AO31+AP31</f>
        <v>0</v>
      </c>
      <c r="AM31" s="208"/>
      <c r="AN31" s="209"/>
      <c r="AO31" s="208"/>
      <c r="AP31" s="208"/>
      <c r="AQ31" s="209">
        <f>AR31+AS31+AT31+AU31</f>
        <v>0</v>
      </c>
      <c r="AR31" s="208"/>
      <c r="AS31" s="208"/>
      <c r="AT31" s="208"/>
      <c r="AU31" s="251"/>
      <c r="AV31" s="238">
        <f>AW31+AX31+AY31+AZ31</f>
        <v>0</v>
      </c>
      <c r="AW31" s="208"/>
      <c r="AX31" s="208"/>
      <c r="AY31" s="208"/>
      <c r="AZ31" s="208"/>
      <c r="BA31" s="209">
        <f>BB31+BC31+BD31+BE31</f>
        <v>0</v>
      </c>
      <c r="BB31" s="208"/>
      <c r="BC31" s="208"/>
      <c r="BD31" s="208"/>
      <c r="BE31" s="251"/>
      <c r="BF31" s="235">
        <f t="shared" ref="BF31:BF34" si="19">H31+R31+AB31+AL31+AV31</f>
        <v>0</v>
      </c>
      <c r="BG31" s="209">
        <f t="shared" ref="BG31:BG34" si="20">M31+W31+AG31+AQ31+BA31</f>
        <v>0</v>
      </c>
    </row>
    <row r="32" spans="1:62" ht="46.5" customHeight="1">
      <c r="A32" s="135" t="s">
        <v>154</v>
      </c>
      <c r="B32" s="138" t="s">
        <v>153</v>
      </c>
      <c r="C32" s="186">
        <f t="shared" si="17"/>
        <v>1.2665100000000002</v>
      </c>
      <c r="D32" s="186">
        <f t="shared" si="18"/>
        <v>0</v>
      </c>
      <c r="E32" s="134"/>
      <c r="F32" s="186"/>
      <c r="G32" s="232"/>
      <c r="H32" s="240">
        <f t="shared" ref="H32:H57" si="21">I32+J32+K32+L32</f>
        <v>0</v>
      </c>
      <c r="I32" s="138"/>
      <c r="J32" s="138"/>
      <c r="K32" s="138"/>
      <c r="L32" s="435"/>
      <c r="M32" s="186">
        <f t="shared" ref="M32:M33" si="22">N32+O32+P32+Q32</f>
        <v>0</v>
      </c>
      <c r="N32" s="138"/>
      <c r="O32" s="138"/>
      <c r="P32" s="187"/>
      <c r="Q32" s="242"/>
      <c r="R32" s="240">
        <f t="shared" ref="R32:R34" si="23">S32+T32+U32+V32</f>
        <v>1.2665100000000002</v>
      </c>
      <c r="S32" s="138"/>
      <c r="T32" s="138"/>
      <c r="U32" s="436">
        <f>U27/1.2</f>
        <v>1.2665100000000002</v>
      </c>
      <c r="V32" s="436"/>
      <c r="W32" s="186">
        <f t="shared" ref="W32:W34" si="24">X32+Y32+Z32+AA32</f>
        <v>0</v>
      </c>
      <c r="X32" s="138"/>
      <c r="Y32" s="138"/>
      <c r="Z32" s="138"/>
      <c r="AA32" s="248"/>
      <c r="AB32" s="240">
        <f t="shared" ref="AB32:AB34" si="25">AC32+AD32+AE32+AF32</f>
        <v>0</v>
      </c>
      <c r="AC32" s="138"/>
      <c r="AD32" s="138"/>
      <c r="AE32" s="138"/>
      <c r="AF32" s="441"/>
      <c r="AG32" s="186">
        <f t="shared" ref="AG32:AG34" si="26">AH32+AI32+AJ32+AK32</f>
        <v>0</v>
      </c>
      <c r="AH32" s="138"/>
      <c r="AI32" s="138"/>
      <c r="AJ32" s="138"/>
      <c r="AK32" s="248"/>
      <c r="AL32" s="240">
        <f t="shared" ref="AL32:AL34" si="27">AM32+AN32+AO32+AP32</f>
        <v>0</v>
      </c>
      <c r="AM32" s="138"/>
      <c r="AN32" s="186"/>
      <c r="AO32" s="138">
        <v>0</v>
      </c>
      <c r="AP32" s="138"/>
      <c r="AQ32" s="186">
        <f t="shared" ref="AQ32:AQ34" si="28">AR32+AS32+AT32+AU32</f>
        <v>0</v>
      </c>
      <c r="AR32" s="138"/>
      <c r="AS32" s="138"/>
      <c r="AT32" s="138">
        <f>AT27/1.2</f>
        <v>0</v>
      </c>
      <c r="AU32" s="248"/>
      <c r="AV32" s="240">
        <f t="shared" ref="AV32:AV34" si="29">AW32+AX32+AY32+AZ32</f>
        <v>0</v>
      </c>
      <c r="AW32" s="138"/>
      <c r="AX32" s="138"/>
      <c r="AY32" s="138"/>
      <c r="AZ32" s="138"/>
      <c r="BA32" s="186">
        <f t="shared" ref="BA32:BA34" si="30">BB32+BC32+BD32+BE32</f>
        <v>0</v>
      </c>
      <c r="BB32" s="138"/>
      <c r="BC32" s="138"/>
      <c r="BD32" s="138"/>
      <c r="BE32" s="248"/>
      <c r="BF32" s="236">
        <f t="shared" si="19"/>
        <v>1.2665100000000002</v>
      </c>
      <c r="BG32" s="186">
        <f t="shared" si="20"/>
        <v>0</v>
      </c>
    </row>
    <row r="33" spans="1:59" ht="39.75" customHeight="1">
      <c r="A33" s="135" t="s">
        <v>152</v>
      </c>
      <c r="B33" s="138" t="s">
        <v>151</v>
      </c>
      <c r="C33" s="186">
        <f t="shared" si="17"/>
        <v>0</v>
      </c>
      <c r="D33" s="186">
        <f t="shared" si="18"/>
        <v>0</v>
      </c>
      <c r="E33" s="134"/>
      <c r="F33" s="134"/>
      <c r="G33" s="229"/>
      <c r="H33" s="240">
        <f t="shared" si="21"/>
        <v>0</v>
      </c>
      <c r="I33" s="138"/>
      <c r="J33" s="138"/>
      <c r="K33" s="138"/>
      <c r="L33" s="138"/>
      <c r="M33" s="186">
        <f t="shared" si="22"/>
        <v>0</v>
      </c>
      <c r="N33" s="138"/>
      <c r="O33" s="138"/>
      <c r="P33" s="138"/>
      <c r="Q33" s="242"/>
      <c r="R33" s="240">
        <f t="shared" si="23"/>
        <v>0</v>
      </c>
      <c r="S33" s="138"/>
      <c r="T33" s="138"/>
      <c r="U33" s="138"/>
      <c r="V33" s="138"/>
      <c r="W33" s="186">
        <f t="shared" si="24"/>
        <v>0</v>
      </c>
      <c r="X33" s="138"/>
      <c r="Y33" s="138"/>
      <c r="Z33" s="138"/>
      <c r="AA33" s="248"/>
      <c r="AB33" s="240">
        <f t="shared" si="25"/>
        <v>0</v>
      </c>
      <c r="AC33" s="138"/>
      <c r="AD33" s="138"/>
      <c r="AE33" s="138"/>
      <c r="AF33" s="138"/>
      <c r="AG33" s="186">
        <f t="shared" si="26"/>
        <v>0</v>
      </c>
      <c r="AH33" s="138"/>
      <c r="AI33" s="138"/>
      <c r="AJ33" s="138"/>
      <c r="AK33" s="248"/>
      <c r="AL33" s="240">
        <f t="shared" si="27"/>
        <v>0</v>
      </c>
      <c r="AM33" s="138"/>
      <c r="AN33" s="138"/>
      <c r="AO33" s="138"/>
      <c r="AP33" s="138"/>
      <c r="AQ33" s="186">
        <f t="shared" si="28"/>
        <v>0</v>
      </c>
      <c r="AR33" s="138"/>
      <c r="AS33" s="138"/>
      <c r="AT33" s="138"/>
      <c r="AU33" s="248"/>
      <c r="AV33" s="240">
        <f t="shared" si="29"/>
        <v>0</v>
      </c>
      <c r="AW33" s="138"/>
      <c r="AX33" s="138"/>
      <c r="AY33" s="138"/>
      <c r="AZ33" s="138"/>
      <c r="BA33" s="186">
        <f t="shared" si="30"/>
        <v>0</v>
      </c>
      <c r="BB33" s="138"/>
      <c r="BC33" s="138"/>
      <c r="BD33" s="138"/>
      <c r="BE33" s="248"/>
      <c r="BF33" s="236">
        <f t="shared" si="19"/>
        <v>0</v>
      </c>
      <c r="BG33" s="186">
        <f t="shared" si="20"/>
        <v>0</v>
      </c>
    </row>
    <row r="34" spans="1:59" ht="30.75" customHeight="1" thickBot="1">
      <c r="A34" s="217" t="s">
        <v>150</v>
      </c>
      <c r="B34" s="214" t="s">
        <v>149</v>
      </c>
      <c r="C34" s="213">
        <f t="shared" si="17"/>
        <v>0</v>
      </c>
      <c r="D34" s="213">
        <f t="shared" si="18"/>
        <v>0</v>
      </c>
      <c r="E34" s="169"/>
      <c r="F34" s="169"/>
      <c r="G34" s="230"/>
      <c r="H34" s="243">
        <f t="shared" si="21"/>
        <v>0</v>
      </c>
      <c r="I34" s="214"/>
      <c r="J34" s="214"/>
      <c r="K34" s="214"/>
      <c r="L34" s="214"/>
      <c r="M34" s="213">
        <f t="shared" ref="M34" si="31">N34+O34+P34+Q34</f>
        <v>0</v>
      </c>
      <c r="N34" s="214"/>
      <c r="O34" s="214"/>
      <c r="P34" s="214"/>
      <c r="Q34" s="244"/>
      <c r="R34" s="243">
        <f t="shared" si="23"/>
        <v>0</v>
      </c>
      <c r="S34" s="214"/>
      <c r="T34" s="214"/>
      <c r="U34" s="214"/>
      <c r="V34" s="214"/>
      <c r="W34" s="213">
        <f t="shared" si="24"/>
        <v>0</v>
      </c>
      <c r="X34" s="214"/>
      <c r="Y34" s="214"/>
      <c r="Z34" s="214"/>
      <c r="AA34" s="250"/>
      <c r="AB34" s="243">
        <f t="shared" si="25"/>
        <v>0</v>
      </c>
      <c r="AC34" s="214"/>
      <c r="AD34" s="214"/>
      <c r="AE34" s="214"/>
      <c r="AF34" s="214"/>
      <c r="AG34" s="213">
        <f t="shared" si="26"/>
        <v>0</v>
      </c>
      <c r="AH34" s="214"/>
      <c r="AI34" s="214"/>
      <c r="AJ34" s="214"/>
      <c r="AK34" s="250"/>
      <c r="AL34" s="243">
        <f t="shared" si="27"/>
        <v>0</v>
      </c>
      <c r="AM34" s="214"/>
      <c r="AN34" s="214"/>
      <c r="AO34" s="214"/>
      <c r="AP34" s="214"/>
      <c r="AQ34" s="213">
        <f t="shared" si="28"/>
        <v>0</v>
      </c>
      <c r="AR34" s="214"/>
      <c r="AS34" s="214"/>
      <c r="AT34" s="214"/>
      <c r="AU34" s="250"/>
      <c r="AV34" s="243">
        <f t="shared" si="29"/>
        <v>0</v>
      </c>
      <c r="AW34" s="214"/>
      <c r="AX34" s="214"/>
      <c r="AY34" s="214"/>
      <c r="AZ34" s="214"/>
      <c r="BA34" s="213">
        <f t="shared" si="30"/>
        <v>0</v>
      </c>
      <c r="BB34" s="214"/>
      <c r="BC34" s="214"/>
      <c r="BD34" s="214"/>
      <c r="BE34" s="250"/>
      <c r="BF34" s="237">
        <f t="shared" si="19"/>
        <v>0</v>
      </c>
      <c r="BG34" s="213">
        <f t="shared" si="20"/>
        <v>0</v>
      </c>
    </row>
    <row r="35" spans="1:59" ht="79.5" customHeight="1" thickBot="1">
      <c r="A35" s="219" t="s">
        <v>61</v>
      </c>
      <c r="B35" s="220" t="s">
        <v>148</v>
      </c>
      <c r="C35" s="221"/>
      <c r="D35" s="221"/>
      <c r="E35" s="221"/>
      <c r="F35" s="221"/>
      <c r="G35" s="225"/>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221"/>
      <c r="BE35" s="221"/>
      <c r="BF35" s="234"/>
      <c r="BG35" s="222"/>
    </row>
    <row r="36" spans="1:59" ht="52.5" customHeight="1">
      <c r="A36" s="207" t="s">
        <v>147</v>
      </c>
      <c r="B36" s="142" t="s">
        <v>146</v>
      </c>
      <c r="C36" s="209">
        <f t="shared" si="17"/>
        <v>0</v>
      </c>
      <c r="D36" s="209">
        <f t="shared" si="18"/>
        <v>0</v>
      </c>
      <c r="E36" s="208"/>
      <c r="F36" s="208"/>
      <c r="G36" s="231"/>
      <c r="H36" s="238">
        <f t="shared" si="21"/>
        <v>0</v>
      </c>
      <c r="I36" s="208"/>
      <c r="J36" s="208"/>
      <c r="K36" s="208"/>
      <c r="L36" s="208"/>
      <c r="M36" s="209">
        <f t="shared" ref="M36:M42" si="32">N36+O36+P36+Q36</f>
        <v>0</v>
      </c>
      <c r="N36" s="208"/>
      <c r="O36" s="208"/>
      <c r="P36" s="208"/>
      <c r="Q36" s="245"/>
      <c r="R36" s="238">
        <f t="shared" ref="R36:R42" si="33">S36+T36+U36+V36</f>
        <v>0</v>
      </c>
      <c r="S36" s="208"/>
      <c r="T36" s="208"/>
      <c r="U36" s="208"/>
      <c r="V36" s="208"/>
      <c r="W36" s="209">
        <f t="shared" ref="W36:W42" si="34">X36+Y36+Z36+AA36</f>
        <v>0</v>
      </c>
      <c r="X36" s="208"/>
      <c r="Y36" s="208"/>
      <c r="Z36" s="208"/>
      <c r="AA36" s="251"/>
      <c r="AB36" s="238">
        <f t="shared" ref="AB36:AB42" si="35">AC36+AD36+AE36+AF36</f>
        <v>0</v>
      </c>
      <c r="AC36" s="208"/>
      <c r="AD36" s="208"/>
      <c r="AE36" s="208"/>
      <c r="AF36" s="208"/>
      <c r="AG36" s="209">
        <f t="shared" ref="AG36:AG42" si="36">AH36+AI36+AJ36+AK36</f>
        <v>0</v>
      </c>
      <c r="AH36" s="208"/>
      <c r="AI36" s="208"/>
      <c r="AJ36" s="208"/>
      <c r="AK36" s="251"/>
      <c r="AL36" s="238">
        <f t="shared" ref="AL36:AL42" si="37">AM36+AN36+AO36+AP36</f>
        <v>0</v>
      </c>
      <c r="AM36" s="208"/>
      <c r="AN36" s="208"/>
      <c r="AO36" s="208"/>
      <c r="AP36" s="208"/>
      <c r="AQ36" s="209">
        <f t="shared" ref="AQ36:AQ42" si="38">AR36+AS36+AT36+AU36</f>
        <v>0</v>
      </c>
      <c r="AR36" s="208"/>
      <c r="AS36" s="208"/>
      <c r="AT36" s="208"/>
      <c r="AU36" s="251"/>
      <c r="AV36" s="238">
        <f t="shared" ref="AV36:AV42" si="39">AW36+AX36+AY36+AZ36</f>
        <v>0</v>
      </c>
      <c r="AW36" s="208"/>
      <c r="AX36" s="208"/>
      <c r="AY36" s="208"/>
      <c r="AZ36" s="208"/>
      <c r="BA36" s="209">
        <f t="shared" ref="BA36:BA42" si="40">BB36+BC36+BD36+BE36</f>
        <v>0</v>
      </c>
      <c r="BB36" s="208"/>
      <c r="BC36" s="208"/>
      <c r="BD36" s="208"/>
      <c r="BE36" s="251"/>
      <c r="BF36" s="235">
        <f t="shared" ref="BF36:BF42" si="41">H36+R36+AB36+AL36+AV36</f>
        <v>0</v>
      </c>
      <c r="BG36" s="209">
        <f t="shared" ref="BG36:BG42" si="42">M36+W36+AG36+AQ36+BA36</f>
        <v>0</v>
      </c>
    </row>
    <row r="37" spans="1:59" ht="32.25" customHeight="1">
      <c r="A37" s="137" t="s">
        <v>145</v>
      </c>
      <c r="B37" s="141" t="s">
        <v>135</v>
      </c>
      <c r="C37" s="186">
        <f t="shared" si="17"/>
        <v>0</v>
      </c>
      <c r="D37" s="186">
        <f t="shared" si="18"/>
        <v>0</v>
      </c>
      <c r="E37" s="138"/>
      <c r="F37" s="138"/>
      <c r="G37" s="229"/>
      <c r="H37" s="240">
        <f t="shared" si="21"/>
        <v>0</v>
      </c>
      <c r="I37" s="138"/>
      <c r="J37" s="138"/>
      <c r="K37" s="138"/>
      <c r="L37" s="138"/>
      <c r="M37" s="186">
        <f t="shared" si="32"/>
        <v>0</v>
      </c>
      <c r="N37" s="138"/>
      <c r="O37" s="138"/>
      <c r="P37" s="138"/>
      <c r="Q37" s="242"/>
      <c r="R37" s="240">
        <f t="shared" si="33"/>
        <v>0</v>
      </c>
      <c r="S37" s="138"/>
      <c r="T37" s="138"/>
      <c r="U37" s="138"/>
      <c r="V37" s="138"/>
      <c r="W37" s="186">
        <f t="shared" si="34"/>
        <v>0</v>
      </c>
      <c r="X37" s="138"/>
      <c r="Y37" s="138"/>
      <c r="Z37" s="138"/>
      <c r="AA37" s="248"/>
      <c r="AB37" s="240">
        <f t="shared" si="35"/>
        <v>0</v>
      </c>
      <c r="AC37" s="138"/>
      <c r="AD37" s="138"/>
      <c r="AE37" s="138"/>
      <c r="AF37" s="138"/>
      <c r="AG37" s="186">
        <f t="shared" si="36"/>
        <v>0</v>
      </c>
      <c r="AH37" s="138"/>
      <c r="AI37" s="138"/>
      <c r="AJ37" s="138"/>
      <c r="AK37" s="248"/>
      <c r="AL37" s="240">
        <f t="shared" si="37"/>
        <v>0</v>
      </c>
      <c r="AM37" s="138"/>
      <c r="AN37" s="138"/>
      <c r="AO37" s="138"/>
      <c r="AP37" s="138"/>
      <c r="AQ37" s="186">
        <f t="shared" si="38"/>
        <v>0</v>
      </c>
      <c r="AR37" s="138"/>
      <c r="AS37" s="138"/>
      <c r="AT37" s="138"/>
      <c r="AU37" s="248"/>
      <c r="AV37" s="240">
        <f t="shared" si="39"/>
        <v>0</v>
      </c>
      <c r="AW37" s="138"/>
      <c r="AX37" s="138"/>
      <c r="AY37" s="138"/>
      <c r="AZ37" s="138"/>
      <c r="BA37" s="186">
        <f t="shared" si="40"/>
        <v>0</v>
      </c>
      <c r="BB37" s="138"/>
      <c r="BC37" s="138"/>
      <c r="BD37" s="138"/>
      <c r="BE37" s="248"/>
      <c r="BF37" s="236">
        <f t="shared" si="41"/>
        <v>0</v>
      </c>
      <c r="BG37" s="186">
        <f t="shared" si="42"/>
        <v>0</v>
      </c>
    </row>
    <row r="38" spans="1:59" ht="35.25" customHeight="1">
      <c r="A38" s="137" t="s">
        <v>144</v>
      </c>
      <c r="B38" s="141" t="s">
        <v>133</v>
      </c>
      <c r="C38" s="186">
        <f t="shared" si="17"/>
        <v>0</v>
      </c>
      <c r="D38" s="186">
        <f t="shared" si="18"/>
        <v>0</v>
      </c>
      <c r="E38" s="138"/>
      <c r="F38" s="138"/>
      <c r="G38" s="229"/>
      <c r="H38" s="240">
        <f t="shared" si="21"/>
        <v>0</v>
      </c>
      <c r="I38" s="138"/>
      <c r="J38" s="138"/>
      <c r="K38" s="138"/>
      <c r="L38" s="138"/>
      <c r="M38" s="186">
        <f t="shared" si="32"/>
        <v>0</v>
      </c>
      <c r="N38" s="138"/>
      <c r="O38" s="138"/>
      <c r="P38" s="138"/>
      <c r="Q38" s="242"/>
      <c r="R38" s="240">
        <f t="shared" si="33"/>
        <v>0</v>
      </c>
      <c r="S38" s="138"/>
      <c r="T38" s="138"/>
      <c r="U38" s="138"/>
      <c r="V38" s="138"/>
      <c r="W38" s="186">
        <f t="shared" si="34"/>
        <v>0</v>
      </c>
      <c r="X38" s="138"/>
      <c r="Y38" s="138"/>
      <c r="Z38" s="138"/>
      <c r="AA38" s="248"/>
      <c r="AB38" s="240">
        <f t="shared" si="35"/>
        <v>0</v>
      </c>
      <c r="AC38" s="138"/>
      <c r="AD38" s="138"/>
      <c r="AE38" s="138"/>
      <c r="AF38" s="138"/>
      <c r="AG38" s="186">
        <f t="shared" si="36"/>
        <v>0</v>
      </c>
      <c r="AH38" s="138"/>
      <c r="AI38" s="138"/>
      <c r="AJ38" s="138"/>
      <c r="AK38" s="248"/>
      <c r="AL38" s="240">
        <f t="shared" si="37"/>
        <v>0</v>
      </c>
      <c r="AM38" s="138"/>
      <c r="AN38" s="138"/>
      <c r="AO38" s="138"/>
      <c r="AP38" s="138"/>
      <c r="AQ38" s="186">
        <f t="shared" si="38"/>
        <v>0</v>
      </c>
      <c r="AR38" s="138"/>
      <c r="AS38" s="138"/>
      <c r="AT38" s="138"/>
      <c r="AU38" s="248"/>
      <c r="AV38" s="240">
        <f t="shared" si="39"/>
        <v>0</v>
      </c>
      <c r="AW38" s="138"/>
      <c r="AX38" s="138"/>
      <c r="AY38" s="138"/>
      <c r="AZ38" s="138"/>
      <c r="BA38" s="186">
        <f t="shared" si="40"/>
        <v>0</v>
      </c>
      <c r="BB38" s="138"/>
      <c r="BC38" s="138"/>
      <c r="BD38" s="138"/>
      <c r="BE38" s="248"/>
      <c r="BF38" s="236">
        <f t="shared" si="41"/>
        <v>0</v>
      </c>
      <c r="BG38" s="186">
        <f t="shared" si="42"/>
        <v>0</v>
      </c>
    </row>
    <row r="39" spans="1:59" ht="49.5" customHeight="1">
      <c r="A39" s="137" t="s">
        <v>143</v>
      </c>
      <c r="B39" s="138" t="s">
        <v>131</v>
      </c>
      <c r="C39" s="186">
        <f t="shared" si="17"/>
        <v>0</v>
      </c>
      <c r="D39" s="186">
        <f t="shared" si="18"/>
        <v>0</v>
      </c>
      <c r="E39" s="138"/>
      <c r="F39" s="138"/>
      <c r="G39" s="229"/>
      <c r="H39" s="240">
        <f t="shared" si="21"/>
        <v>0</v>
      </c>
      <c r="I39" s="138"/>
      <c r="J39" s="138"/>
      <c r="K39" s="138"/>
      <c r="L39" s="138"/>
      <c r="M39" s="186">
        <f t="shared" si="32"/>
        <v>0</v>
      </c>
      <c r="N39" s="138"/>
      <c r="O39" s="138"/>
      <c r="P39" s="138"/>
      <c r="Q39" s="242"/>
      <c r="R39" s="240">
        <f t="shared" si="33"/>
        <v>0</v>
      </c>
      <c r="S39" s="138"/>
      <c r="T39" s="138"/>
      <c r="U39" s="138"/>
      <c r="V39" s="138"/>
      <c r="W39" s="186">
        <f t="shared" si="34"/>
        <v>0</v>
      </c>
      <c r="X39" s="138"/>
      <c r="Y39" s="138"/>
      <c r="Z39" s="138"/>
      <c r="AA39" s="248"/>
      <c r="AB39" s="240">
        <f t="shared" si="35"/>
        <v>0</v>
      </c>
      <c r="AC39" s="138"/>
      <c r="AD39" s="138"/>
      <c r="AE39" s="138"/>
      <c r="AF39" s="138"/>
      <c r="AG39" s="186">
        <f t="shared" si="36"/>
        <v>0</v>
      </c>
      <c r="AH39" s="138"/>
      <c r="AI39" s="138"/>
      <c r="AJ39" s="138"/>
      <c r="AK39" s="248"/>
      <c r="AL39" s="240">
        <f t="shared" si="37"/>
        <v>0</v>
      </c>
      <c r="AM39" s="138"/>
      <c r="AN39" s="138"/>
      <c r="AO39" s="138"/>
      <c r="AP39" s="138"/>
      <c r="AQ39" s="186">
        <f t="shared" si="38"/>
        <v>0</v>
      </c>
      <c r="AR39" s="138"/>
      <c r="AS39" s="138"/>
      <c r="AT39" s="138"/>
      <c r="AU39" s="248"/>
      <c r="AV39" s="240">
        <f t="shared" si="39"/>
        <v>0</v>
      </c>
      <c r="AW39" s="138"/>
      <c r="AX39" s="138"/>
      <c r="AY39" s="138"/>
      <c r="AZ39" s="138"/>
      <c r="BA39" s="186">
        <f t="shared" si="40"/>
        <v>0</v>
      </c>
      <c r="BB39" s="138"/>
      <c r="BC39" s="138"/>
      <c r="BD39" s="138"/>
      <c r="BE39" s="248"/>
      <c r="BF39" s="236">
        <f t="shared" si="41"/>
        <v>0</v>
      </c>
      <c r="BG39" s="186">
        <f t="shared" si="42"/>
        <v>0</v>
      </c>
    </row>
    <row r="40" spans="1:59" ht="52.5" customHeight="1">
      <c r="A40" s="137" t="s">
        <v>142</v>
      </c>
      <c r="B40" s="138" t="s">
        <v>129</v>
      </c>
      <c r="C40" s="186">
        <f t="shared" si="17"/>
        <v>0</v>
      </c>
      <c r="D40" s="186">
        <f t="shared" si="18"/>
        <v>0</v>
      </c>
      <c r="E40" s="138"/>
      <c r="F40" s="138"/>
      <c r="G40" s="229"/>
      <c r="H40" s="240">
        <f t="shared" si="21"/>
        <v>0</v>
      </c>
      <c r="I40" s="138"/>
      <c r="J40" s="138"/>
      <c r="K40" s="138"/>
      <c r="L40" s="138"/>
      <c r="M40" s="186">
        <f t="shared" si="32"/>
        <v>0</v>
      </c>
      <c r="N40" s="138"/>
      <c r="O40" s="138"/>
      <c r="P40" s="138"/>
      <c r="Q40" s="242"/>
      <c r="R40" s="240">
        <f t="shared" si="33"/>
        <v>0</v>
      </c>
      <c r="S40" s="138"/>
      <c r="T40" s="138"/>
      <c r="U40" s="138"/>
      <c r="V40" s="138"/>
      <c r="W40" s="186">
        <f t="shared" si="34"/>
        <v>0</v>
      </c>
      <c r="X40" s="138"/>
      <c r="Y40" s="138"/>
      <c r="Z40" s="138"/>
      <c r="AA40" s="248"/>
      <c r="AB40" s="240">
        <f t="shared" si="35"/>
        <v>0</v>
      </c>
      <c r="AC40" s="138"/>
      <c r="AD40" s="138"/>
      <c r="AE40" s="138"/>
      <c r="AF40" s="138"/>
      <c r="AG40" s="186">
        <f t="shared" si="36"/>
        <v>0</v>
      </c>
      <c r="AH40" s="138"/>
      <c r="AI40" s="138"/>
      <c r="AJ40" s="138"/>
      <c r="AK40" s="248"/>
      <c r="AL40" s="240">
        <f t="shared" si="37"/>
        <v>0</v>
      </c>
      <c r="AM40" s="138"/>
      <c r="AN40" s="138"/>
      <c r="AO40" s="138"/>
      <c r="AP40" s="138"/>
      <c r="AQ40" s="186">
        <f t="shared" si="38"/>
        <v>0</v>
      </c>
      <c r="AR40" s="138"/>
      <c r="AS40" s="138"/>
      <c r="AT40" s="138"/>
      <c r="AU40" s="248"/>
      <c r="AV40" s="240">
        <f t="shared" si="39"/>
        <v>0</v>
      </c>
      <c r="AW40" s="138"/>
      <c r="AX40" s="138"/>
      <c r="AY40" s="138"/>
      <c r="AZ40" s="138"/>
      <c r="BA40" s="186">
        <f t="shared" si="40"/>
        <v>0</v>
      </c>
      <c r="BB40" s="138"/>
      <c r="BC40" s="138"/>
      <c r="BD40" s="138"/>
      <c r="BE40" s="248"/>
      <c r="BF40" s="236">
        <f t="shared" si="41"/>
        <v>0</v>
      </c>
      <c r="BG40" s="186">
        <f t="shared" si="42"/>
        <v>0</v>
      </c>
    </row>
    <row r="41" spans="1:59" ht="30.75" customHeight="1">
      <c r="A41" s="137" t="s">
        <v>141</v>
      </c>
      <c r="B41" s="138" t="s">
        <v>127</v>
      </c>
      <c r="C41" s="186">
        <f t="shared" si="17"/>
        <v>0</v>
      </c>
      <c r="D41" s="186">
        <f t="shared" si="18"/>
        <v>0</v>
      </c>
      <c r="E41" s="138"/>
      <c r="F41" s="138"/>
      <c r="G41" s="229"/>
      <c r="H41" s="240">
        <f t="shared" si="21"/>
        <v>0</v>
      </c>
      <c r="I41" s="138"/>
      <c r="J41" s="138"/>
      <c r="K41" s="138"/>
      <c r="L41" s="138"/>
      <c r="M41" s="186">
        <f t="shared" si="32"/>
        <v>0</v>
      </c>
      <c r="N41" s="138"/>
      <c r="O41" s="138"/>
      <c r="P41" s="138"/>
      <c r="Q41" s="242"/>
      <c r="R41" s="240">
        <f t="shared" si="33"/>
        <v>0</v>
      </c>
      <c r="S41" s="138"/>
      <c r="T41" s="138"/>
      <c r="U41" s="138"/>
      <c r="V41" s="138"/>
      <c r="W41" s="186">
        <f t="shared" si="34"/>
        <v>0</v>
      </c>
      <c r="X41" s="138"/>
      <c r="Y41" s="138"/>
      <c r="Z41" s="138"/>
      <c r="AA41" s="248"/>
      <c r="AB41" s="240">
        <f t="shared" si="35"/>
        <v>0</v>
      </c>
      <c r="AC41" s="138"/>
      <c r="AD41" s="138"/>
      <c r="AE41" s="138"/>
      <c r="AF41" s="138"/>
      <c r="AG41" s="186">
        <f t="shared" si="36"/>
        <v>0</v>
      </c>
      <c r="AH41" s="138"/>
      <c r="AI41" s="138"/>
      <c r="AJ41" s="138"/>
      <c r="AK41" s="248"/>
      <c r="AL41" s="240">
        <f t="shared" si="37"/>
        <v>0</v>
      </c>
      <c r="AM41" s="138"/>
      <c r="AN41" s="138"/>
      <c r="AO41" s="138"/>
      <c r="AP41" s="138"/>
      <c r="AQ41" s="186">
        <f t="shared" si="38"/>
        <v>0</v>
      </c>
      <c r="AR41" s="138"/>
      <c r="AS41" s="138"/>
      <c r="AT41" s="138"/>
      <c r="AU41" s="248"/>
      <c r="AV41" s="240">
        <f t="shared" si="39"/>
        <v>0</v>
      </c>
      <c r="AW41" s="138"/>
      <c r="AX41" s="138"/>
      <c r="AY41" s="138"/>
      <c r="AZ41" s="138"/>
      <c r="BA41" s="186">
        <f t="shared" si="40"/>
        <v>0</v>
      </c>
      <c r="BB41" s="138"/>
      <c r="BC41" s="138"/>
      <c r="BD41" s="138"/>
      <c r="BE41" s="248"/>
      <c r="BF41" s="236">
        <f t="shared" si="41"/>
        <v>0</v>
      </c>
      <c r="BG41" s="186">
        <f t="shared" si="42"/>
        <v>0</v>
      </c>
    </row>
    <row r="42" spans="1:59" ht="34.5" customHeight="1" thickBot="1">
      <c r="A42" s="212" t="s">
        <v>140</v>
      </c>
      <c r="B42" s="218" t="s">
        <v>529</v>
      </c>
      <c r="C42" s="213">
        <f t="shared" si="17"/>
        <v>501</v>
      </c>
      <c r="D42" s="213">
        <f t="shared" si="18"/>
        <v>0</v>
      </c>
      <c r="E42" s="214"/>
      <c r="F42" s="214"/>
      <c r="G42" s="230"/>
      <c r="H42" s="243">
        <f t="shared" si="21"/>
        <v>0</v>
      </c>
      <c r="I42" s="214"/>
      <c r="J42" s="214"/>
      <c r="K42" s="214"/>
      <c r="L42" s="214"/>
      <c r="M42" s="213">
        <f t="shared" si="32"/>
        <v>0</v>
      </c>
      <c r="N42" s="214"/>
      <c r="O42" s="214"/>
      <c r="P42" s="214"/>
      <c r="Q42" s="244"/>
      <c r="R42" s="243">
        <f t="shared" si="33"/>
        <v>500</v>
      </c>
      <c r="S42" s="214"/>
      <c r="T42" s="214"/>
      <c r="U42" s="214">
        <v>500</v>
      </c>
      <c r="V42" s="214"/>
      <c r="W42" s="213">
        <f t="shared" si="34"/>
        <v>0</v>
      </c>
      <c r="X42" s="214"/>
      <c r="Y42" s="214"/>
      <c r="Z42" s="214"/>
      <c r="AA42" s="250"/>
      <c r="AB42" s="243">
        <f t="shared" si="35"/>
        <v>1</v>
      </c>
      <c r="AC42" s="214"/>
      <c r="AD42" s="214"/>
      <c r="AE42" s="214">
        <v>1</v>
      </c>
      <c r="AF42" s="214"/>
      <c r="AG42" s="213">
        <f t="shared" si="36"/>
        <v>0</v>
      </c>
      <c r="AH42" s="214"/>
      <c r="AI42" s="214"/>
      <c r="AJ42" s="214"/>
      <c r="AK42" s="250"/>
      <c r="AL42" s="243">
        <f t="shared" si="37"/>
        <v>0</v>
      </c>
      <c r="AM42" s="214"/>
      <c r="AN42" s="214"/>
      <c r="AO42" s="214"/>
      <c r="AP42" s="214"/>
      <c r="AQ42" s="213">
        <f t="shared" si="38"/>
        <v>0</v>
      </c>
      <c r="AR42" s="214"/>
      <c r="AS42" s="214"/>
      <c r="AT42" s="214"/>
      <c r="AU42" s="250"/>
      <c r="AV42" s="243">
        <f t="shared" si="39"/>
        <v>0</v>
      </c>
      <c r="AW42" s="214"/>
      <c r="AX42" s="214"/>
      <c r="AY42" s="214"/>
      <c r="AZ42" s="214"/>
      <c r="BA42" s="213">
        <f t="shared" si="40"/>
        <v>0</v>
      </c>
      <c r="BB42" s="214"/>
      <c r="BC42" s="214"/>
      <c r="BD42" s="214"/>
      <c r="BE42" s="250"/>
      <c r="BF42" s="237">
        <f t="shared" si="41"/>
        <v>501</v>
      </c>
      <c r="BG42" s="213">
        <f t="shared" si="42"/>
        <v>0</v>
      </c>
    </row>
    <row r="43" spans="1:59" ht="77.25" customHeight="1" thickBot="1">
      <c r="A43" s="219" t="s">
        <v>60</v>
      </c>
      <c r="B43" s="220" t="s">
        <v>139</v>
      </c>
      <c r="C43" s="221"/>
      <c r="D43" s="221"/>
      <c r="E43" s="221"/>
      <c r="F43" s="221"/>
      <c r="G43" s="225"/>
      <c r="H43" s="221"/>
      <c r="I43" s="221"/>
      <c r="J43" s="221"/>
      <c r="K43" s="221"/>
      <c r="L43" s="221"/>
      <c r="M43" s="221"/>
      <c r="N43" s="221"/>
      <c r="O43" s="221"/>
      <c r="P43" s="221"/>
      <c r="Q43" s="221"/>
      <c r="R43" s="221"/>
      <c r="S43" s="221"/>
      <c r="T43" s="221"/>
      <c r="U43" s="221"/>
      <c r="V43" s="221"/>
      <c r="W43" s="221"/>
      <c r="X43" s="221"/>
      <c r="Y43" s="221"/>
      <c r="Z43" s="221"/>
      <c r="AA43" s="221"/>
      <c r="AB43" s="221"/>
      <c r="AC43" s="221"/>
      <c r="AD43" s="221"/>
      <c r="AE43" s="221"/>
      <c r="AF43" s="221"/>
      <c r="AG43" s="221"/>
      <c r="AH43" s="221"/>
      <c r="AI43" s="221"/>
      <c r="AJ43" s="221"/>
      <c r="AK43" s="221"/>
      <c r="AL43" s="221"/>
      <c r="AM43" s="221"/>
      <c r="AN43" s="221"/>
      <c r="AO43" s="221"/>
      <c r="AP43" s="221"/>
      <c r="AQ43" s="221"/>
      <c r="AR43" s="221"/>
      <c r="AS43" s="221"/>
      <c r="AT43" s="221"/>
      <c r="AU43" s="221"/>
      <c r="AV43" s="221"/>
      <c r="AW43" s="221"/>
      <c r="AX43" s="221"/>
      <c r="AY43" s="221"/>
      <c r="AZ43" s="221"/>
      <c r="BA43" s="221"/>
      <c r="BB43" s="221"/>
      <c r="BC43" s="221"/>
      <c r="BD43" s="221"/>
      <c r="BE43" s="221"/>
      <c r="BF43" s="234"/>
      <c r="BG43" s="222"/>
    </row>
    <row r="44" spans="1:59" ht="32.25" customHeight="1">
      <c r="A44" s="207" t="s">
        <v>138</v>
      </c>
      <c r="B44" s="208" t="s">
        <v>137</v>
      </c>
      <c r="C44" s="209">
        <f t="shared" ref="C44:C50" si="43">G44+H44+R44+AB44+AL44+AV44</f>
        <v>0</v>
      </c>
      <c r="D44" s="209">
        <f t="shared" ref="D44:D50" si="44">G44+M44+W44+AG44+AQ44+BA44</f>
        <v>0</v>
      </c>
      <c r="E44" s="208"/>
      <c r="F44" s="208"/>
      <c r="G44" s="231"/>
      <c r="H44" s="238">
        <f t="shared" si="21"/>
        <v>0</v>
      </c>
      <c r="I44" s="208"/>
      <c r="J44" s="208"/>
      <c r="K44" s="208"/>
      <c r="L44" s="208"/>
      <c r="M44" s="209">
        <f t="shared" ref="M44:M50" si="45">N44+O44+P44+Q44</f>
        <v>0</v>
      </c>
      <c r="N44" s="208"/>
      <c r="O44" s="208"/>
      <c r="P44" s="208"/>
      <c r="Q44" s="245"/>
      <c r="R44" s="238">
        <f t="shared" ref="R44:R50" si="46">S44+T44+U44+V44</f>
        <v>0</v>
      </c>
      <c r="S44" s="208"/>
      <c r="T44" s="208"/>
      <c r="U44" s="208"/>
      <c r="V44" s="208"/>
      <c r="W44" s="209">
        <f t="shared" ref="W44:W50" si="47">X44+Y44+Z44+AA44</f>
        <v>0</v>
      </c>
      <c r="X44" s="208"/>
      <c r="Y44" s="208"/>
      <c r="Z44" s="208"/>
      <c r="AA44" s="251"/>
      <c r="AB44" s="238">
        <f t="shared" ref="AB44:AB50" si="48">AC44+AD44+AE44+AF44</f>
        <v>0</v>
      </c>
      <c r="AC44" s="208"/>
      <c r="AD44" s="208"/>
      <c r="AE44" s="208"/>
      <c r="AF44" s="208"/>
      <c r="AG44" s="209">
        <f t="shared" ref="AG44:AG50" si="49">AH44+AI44+AJ44+AK44</f>
        <v>0</v>
      </c>
      <c r="AH44" s="208"/>
      <c r="AI44" s="208"/>
      <c r="AJ44" s="208"/>
      <c r="AK44" s="251"/>
      <c r="AL44" s="238">
        <f t="shared" ref="AL44:AL50" si="50">AM44+AN44+AO44+AP44</f>
        <v>0</v>
      </c>
      <c r="AM44" s="208"/>
      <c r="AN44" s="208"/>
      <c r="AO44" s="208"/>
      <c r="AP44" s="209"/>
      <c r="AQ44" s="209">
        <f t="shared" ref="AQ44:AQ50" si="51">AR44+AS44+AT44+AU44</f>
        <v>0</v>
      </c>
      <c r="AR44" s="208"/>
      <c r="AS44" s="208"/>
      <c r="AT44" s="208"/>
      <c r="AU44" s="251"/>
      <c r="AV44" s="238">
        <f t="shared" ref="AV44:AV50" si="52">AW44+AX44+AY44+AZ44</f>
        <v>0</v>
      </c>
      <c r="AW44" s="208"/>
      <c r="AX44" s="208"/>
      <c r="AY44" s="208"/>
      <c r="AZ44" s="208"/>
      <c r="BA44" s="209">
        <f t="shared" ref="BA44:BA50" si="53">BB44+BC44+BD44+BE44</f>
        <v>0</v>
      </c>
      <c r="BB44" s="208"/>
      <c r="BC44" s="208"/>
      <c r="BD44" s="208"/>
      <c r="BE44" s="251"/>
      <c r="BF44" s="235">
        <f t="shared" ref="BF44:BF50" si="54">H44+R44+AB44+AL44+AV44</f>
        <v>0</v>
      </c>
      <c r="BG44" s="209">
        <f t="shared" ref="BG44:BG50" si="55">M44+W44+AG44+AQ44+BA44</f>
        <v>0</v>
      </c>
    </row>
    <row r="45" spans="1:59" ht="33.75" customHeight="1">
      <c r="A45" s="137" t="s">
        <v>136</v>
      </c>
      <c r="B45" s="138" t="s">
        <v>135</v>
      </c>
      <c r="C45" s="186">
        <f t="shared" si="43"/>
        <v>0</v>
      </c>
      <c r="D45" s="186">
        <f t="shared" si="44"/>
        <v>0</v>
      </c>
      <c r="E45" s="138"/>
      <c r="F45" s="138"/>
      <c r="G45" s="229"/>
      <c r="H45" s="240">
        <f t="shared" si="21"/>
        <v>0</v>
      </c>
      <c r="I45" s="138"/>
      <c r="J45" s="138"/>
      <c r="K45" s="138"/>
      <c r="L45" s="138"/>
      <c r="M45" s="186">
        <f t="shared" si="45"/>
        <v>0</v>
      </c>
      <c r="N45" s="138"/>
      <c r="O45" s="138"/>
      <c r="P45" s="138"/>
      <c r="Q45" s="242"/>
      <c r="R45" s="240">
        <f t="shared" si="46"/>
        <v>0</v>
      </c>
      <c r="S45" s="138"/>
      <c r="T45" s="138"/>
      <c r="U45" s="138"/>
      <c r="V45" s="138"/>
      <c r="W45" s="186">
        <f t="shared" si="47"/>
        <v>0</v>
      </c>
      <c r="X45" s="138"/>
      <c r="Y45" s="138"/>
      <c r="Z45" s="138"/>
      <c r="AA45" s="248"/>
      <c r="AB45" s="240">
        <f t="shared" si="48"/>
        <v>0</v>
      </c>
      <c r="AC45" s="138"/>
      <c r="AD45" s="138"/>
      <c r="AE45" s="138"/>
      <c r="AF45" s="138">
        <f>AF37</f>
        <v>0</v>
      </c>
      <c r="AG45" s="186">
        <f t="shared" si="49"/>
        <v>0</v>
      </c>
      <c r="AH45" s="138"/>
      <c r="AI45" s="138"/>
      <c r="AJ45" s="138"/>
      <c r="AK45" s="248"/>
      <c r="AL45" s="240">
        <f t="shared" si="50"/>
        <v>0</v>
      </c>
      <c r="AM45" s="138"/>
      <c r="AN45" s="138"/>
      <c r="AO45" s="138"/>
      <c r="AP45" s="138">
        <f>AO37</f>
        <v>0</v>
      </c>
      <c r="AQ45" s="186">
        <f t="shared" si="51"/>
        <v>0</v>
      </c>
      <c r="AR45" s="138"/>
      <c r="AS45" s="138"/>
      <c r="AT45" s="138"/>
      <c r="AU45" s="248"/>
      <c r="AV45" s="240">
        <f t="shared" si="52"/>
        <v>0</v>
      </c>
      <c r="AW45" s="138"/>
      <c r="AX45" s="138"/>
      <c r="AY45" s="138"/>
      <c r="AZ45" s="138"/>
      <c r="BA45" s="186">
        <f t="shared" si="53"/>
        <v>0</v>
      </c>
      <c r="BB45" s="138"/>
      <c r="BC45" s="138"/>
      <c r="BD45" s="138"/>
      <c r="BE45" s="248"/>
      <c r="BF45" s="236">
        <f t="shared" si="54"/>
        <v>0</v>
      </c>
      <c r="BG45" s="186">
        <f t="shared" si="55"/>
        <v>0</v>
      </c>
    </row>
    <row r="46" spans="1:59" ht="29.25" customHeight="1">
      <c r="A46" s="137" t="s">
        <v>134</v>
      </c>
      <c r="B46" s="138" t="s">
        <v>133</v>
      </c>
      <c r="C46" s="186">
        <f t="shared" si="43"/>
        <v>0</v>
      </c>
      <c r="D46" s="186">
        <f t="shared" si="44"/>
        <v>0</v>
      </c>
      <c r="E46" s="138"/>
      <c r="F46" s="138"/>
      <c r="G46" s="229"/>
      <c r="H46" s="240">
        <f t="shared" si="21"/>
        <v>0</v>
      </c>
      <c r="I46" s="138"/>
      <c r="J46" s="138"/>
      <c r="K46" s="138"/>
      <c r="L46" s="138"/>
      <c r="M46" s="186">
        <f t="shared" si="45"/>
        <v>0</v>
      </c>
      <c r="N46" s="138"/>
      <c r="O46" s="138"/>
      <c r="P46" s="138"/>
      <c r="Q46" s="242"/>
      <c r="R46" s="240">
        <f t="shared" si="46"/>
        <v>0</v>
      </c>
      <c r="S46" s="138"/>
      <c r="T46" s="138"/>
      <c r="U46" s="138"/>
      <c r="V46" s="138"/>
      <c r="W46" s="186">
        <f t="shared" si="47"/>
        <v>0</v>
      </c>
      <c r="X46" s="138"/>
      <c r="Y46" s="138"/>
      <c r="Z46" s="138"/>
      <c r="AA46" s="248"/>
      <c r="AB46" s="240">
        <f t="shared" si="48"/>
        <v>0</v>
      </c>
      <c r="AC46" s="138"/>
      <c r="AD46" s="138"/>
      <c r="AE46" s="138"/>
      <c r="AF46" s="138"/>
      <c r="AG46" s="186">
        <f t="shared" si="49"/>
        <v>0</v>
      </c>
      <c r="AH46" s="138"/>
      <c r="AI46" s="138"/>
      <c r="AJ46" s="138"/>
      <c r="AK46" s="248"/>
      <c r="AL46" s="240">
        <f t="shared" si="50"/>
        <v>0</v>
      </c>
      <c r="AM46" s="138"/>
      <c r="AN46" s="138"/>
      <c r="AO46" s="138"/>
      <c r="AP46" s="138">
        <f>AO38</f>
        <v>0</v>
      </c>
      <c r="AQ46" s="186">
        <f t="shared" si="51"/>
        <v>0</v>
      </c>
      <c r="AR46" s="138"/>
      <c r="AS46" s="138"/>
      <c r="AT46" s="138"/>
      <c r="AU46" s="248"/>
      <c r="AV46" s="240">
        <f t="shared" si="52"/>
        <v>0</v>
      </c>
      <c r="AW46" s="138"/>
      <c r="AX46" s="138"/>
      <c r="AY46" s="138"/>
      <c r="AZ46" s="138"/>
      <c r="BA46" s="186">
        <f t="shared" si="53"/>
        <v>0</v>
      </c>
      <c r="BB46" s="138"/>
      <c r="BC46" s="138"/>
      <c r="BD46" s="138"/>
      <c r="BE46" s="248"/>
      <c r="BF46" s="236">
        <f t="shared" si="54"/>
        <v>0</v>
      </c>
      <c r="BG46" s="186">
        <f t="shared" si="55"/>
        <v>0</v>
      </c>
    </row>
    <row r="47" spans="1:59" ht="54" customHeight="1">
      <c r="A47" s="137" t="s">
        <v>132</v>
      </c>
      <c r="B47" s="138" t="s">
        <v>131</v>
      </c>
      <c r="C47" s="186">
        <f t="shared" si="43"/>
        <v>0</v>
      </c>
      <c r="D47" s="186">
        <f t="shared" si="44"/>
        <v>0</v>
      </c>
      <c r="E47" s="138"/>
      <c r="F47" s="138"/>
      <c r="G47" s="229"/>
      <c r="H47" s="240">
        <f t="shared" si="21"/>
        <v>0</v>
      </c>
      <c r="I47" s="138"/>
      <c r="J47" s="138"/>
      <c r="K47" s="138"/>
      <c r="L47" s="138"/>
      <c r="M47" s="186">
        <f t="shared" si="45"/>
        <v>0</v>
      </c>
      <c r="N47" s="138"/>
      <c r="O47" s="138"/>
      <c r="P47" s="138"/>
      <c r="Q47" s="242"/>
      <c r="R47" s="240">
        <f t="shared" si="46"/>
        <v>0</v>
      </c>
      <c r="S47" s="138"/>
      <c r="T47" s="138"/>
      <c r="U47" s="138"/>
      <c r="V47" s="138"/>
      <c r="W47" s="186">
        <f t="shared" si="47"/>
        <v>0</v>
      </c>
      <c r="X47" s="138"/>
      <c r="Y47" s="138"/>
      <c r="Z47" s="138"/>
      <c r="AA47" s="248"/>
      <c r="AB47" s="240">
        <f t="shared" si="48"/>
        <v>0</v>
      </c>
      <c r="AC47" s="138"/>
      <c r="AD47" s="138"/>
      <c r="AE47" s="138"/>
      <c r="AF47" s="138"/>
      <c r="AG47" s="186">
        <f t="shared" si="49"/>
        <v>0</v>
      </c>
      <c r="AH47" s="138"/>
      <c r="AI47" s="138"/>
      <c r="AJ47" s="138"/>
      <c r="AK47" s="248"/>
      <c r="AL47" s="240">
        <f t="shared" si="50"/>
        <v>0</v>
      </c>
      <c r="AM47" s="138"/>
      <c r="AN47" s="138"/>
      <c r="AO47" s="138"/>
      <c r="AP47" s="139"/>
      <c r="AQ47" s="186">
        <f t="shared" si="51"/>
        <v>0</v>
      </c>
      <c r="AR47" s="138"/>
      <c r="AS47" s="138"/>
      <c r="AT47" s="138"/>
      <c r="AU47" s="248"/>
      <c r="AV47" s="240">
        <f t="shared" si="52"/>
        <v>0</v>
      </c>
      <c r="AW47" s="138"/>
      <c r="AX47" s="138"/>
      <c r="AY47" s="138"/>
      <c r="AZ47" s="138"/>
      <c r="BA47" s="186">
        <f t="shared" si="53"/>
        <v>0</v>
      </c>
      <c r="BB47" s="138"/>
      <c r="BC47" s="138"/>
      <c r="BD47" s="138"/>
      <c r="BE47" s="248"/>
      <c r="BF47" s="236">
        <f t="shared" si="54"/>
        <v>0</v>
      </c>
      <c r="BG47" s="186">
        <f t="shared" si="55"/>
        <v>0</v>
      </c>
    </row>
    <row r="48" spans="1:59" ht="52.5" customHeight="1">
      <c r="A48" s="137" t="s">
        <v>130</v>
      </c>
      <c r="B48" s="138" t="s">
        <v>129</v>
      </c>
      <c r="C48" s="186">
        <f t="shared" si="43"/>
        <v>0</v>
      </c>
      <c r="D48" s="186">
        <f t="shared" si="44"/>
        <v>0</v>
      </c>
      <c r="E48" s="138"/>
      <c r="F48" s="138"/>
      <c r="G48" s="229"/>
      <c r="H48" s="240">
        <f t="shared" si="21"/>
        <v>0</v>
      </c>
      <c r="I48" s="138"/>
      <c r="J48" s="138"/>
      <c r="K48" s="138"/>
      <c r="L48" s="138"/>
      <c r="M48" s="186">
        <f t="shared" si="45"/>
        <v>0</v>
      </c>
      <c r="N48" s="138"/>
      <c r="O48" s="138"/>
      <c r="P48" s="138"/>
      <c r="Q48" s="242"/>
      <c r="R48" s="240">
        <f t="shared" si="46"/>
        <v>0</v>
      </c>
      <c r="S48" s="138"/>
      <c r="T48" s="138"/>
      <c r="U48" s="138"/>
      <c r="V48" s="138"/>
      <c r="W48" s="186">
        <f t="shared" si="47"/>
        <v>0</v>
      </c>
      <c r="X48" s="138"/>
      <c r="Y48" s="138"/>
      <c r="Z48" s="138"/>
      <c r="AA48" s="248"/>
      <c r="AB48" s="240">
        <f t="shared" si="48"/>
        <v>0</v>
      </c>
      <c r="AC48" s="138"/>
      <c r="AD48" s="138"/>
      <c r="AE48" s="138"/>
      <c r="AF48" s="138"/>
      <c r="AG48" s="186">
        <f t="shared" si="49"/>
        <v>0</v>
      </c>
      <c r="AH48" s="138"/>
      <c r="AI48" s="138"/>
      <c r="AJ48" s="138"/>
      <c r="AK48" s="248"/>
      <c r="AL48" s="240">
        <f t="shared" si="50"/>
        <v>0</v>
      </c>
      <c r="AM48" s="138"/>
      <c r="AN48" s="138"/>
      <c r="AO48" s="138"/>
      <c r="AP48" s="138"/>
      <c r="AQ48" s="186">
        <f t="shared" si="51"/>
        <v>0</v>
      </c>
      <c r="AR48" s="138"/>
      <c r="AS48" s="138"/>
      <c r="AT48" s="138"/>
      <c r="AU48" s="248"/>
      <c r="AV48" s="240">
        <f t="shared" si="52"/>
        <v>0</v>
      </c>
      <c r="AW48" s="138"/>
      <c r="AX48" s="138"/>
      <c r="AY48" s="138"/>
      <c r="AZ48" s="138"/>
      <c r="BA48" s="186">
        <f t="shared" si="53"/>
        <v>0</v>
      </c>
      <c r="BB48" s="138"/>
      <c r="BC48" s="138"/>
      <c r="BD48" s="138"/>
      <c r="BE48" s="248"/>
      <c r="BF48" s="236">
        <f t="shared" si="54"/>
        <v>0</v>
      </c>
      <c r="BG48" s="186">
        <f t="shared" si="55"/>
        <v>0</v>
      </c>
    </row>
    <row r="49" spans="1:59" ht="41.25" customHeight="1">
      <c r="A49" s="137" t="s">
        <v>128</v>
      </c>
      <c r="B49" s="138" t="s">
        <v>127</v>
      </c>
      <c r="C49" s="186">
        <f t="shared" si="43"/>
        <v>0</v>
      </c>
      <c r="D49" s="186">
        <f t="shared" si="44"/>
        <v>0</v>
      </c>
      <c r="E49" s="138"/>
      <c r="F49" s="138"/>
      <c r="G49" s="229"/>
      <c r="H49" s="240">
        <f t="shared" si="21"/>
        <v>0</v>
      </c>
      <c r="I49" s="138"/>
      <c r="J49" s="138"/>
      <c r="K49" s="138"/>
      <c r="L49" s="138"/>
      <c r="M49" s="186">
        <f t="shared" si="45"/>
        <v>0</v>
      </c>
      <c r="N49" s="138"/>
      <c r="O49" s="138"/>
      <c r="P49" s="138"/>
      <c r="Q49" s="242"/>
      <c r="R49" s="240">
        <f t="shared" si="46"/>
        <v>0</v>
      </c>
      <c r="S49" s="138"/>
      <c r="T49" s="138"/>
      <c r="U49" s="138"/>
      <c r="V49" s="138"/>
      <c r="W49" s="186">
        <f t="shared" si="47"/>
        <v>0</v>
      </c>
      <c r="X49" s="138"/>
      <c r="Y49" s="138"/>
      <c r="Z49" s="138"/>
      <c r="AA49" s="248"/>
      <c r="AB49" s="240">
        <f t="shared" si="48"/>
        <v>0</v>
      </c>
      <c r="AC49" s="138"/>
      <c r="AD49" s="138"/>
      <c r="AE49" s="138"/>
      <c r="AF49" s="138"/>
      <c r="AG49" s="186">
        <f t="shared" si="49"/>
        <v>0</v>
      </c>
      <c r="AH49" s="138"/>
      <c r="AI49" s="138"/>
      <c r="AJ49" s="138"/>
      <c r="AK49" s="248"/>
      <c r="AL49" s="240">
        <f t="shared" si="50"/>
        <v>0</v>
      </c>
      <c r="AM49" s="138"/>
      <c r="AN49" s="138"/>
      <c r="AO49" s="138"/>
      <c r="AP49" s="138"/>
      <c r="AQ49" s="186">
        <f t="shared" si="51"/>
        <v>0</v>
      </c>
      <c r="AR49" s="138"/>
      <c r="AS49" s="138"/>
      <c r="AT49" s="138"/>
      <c r="AU49" s="248"/>
      <c r="AV49" s="240">
        <f t="shared" si="52"/>
        <v>0</v>
      </c>
      <c r="AW49" s="138"/>
      <c r="AX49" s="138"/>
      <c r="AY49" s="138"/>
      <c r="AZ49" s="138"/>
      <c r="BA49" s="186">
        <f t="shared" si="53"/>
        <v>0</v>
      </c>
      <c r="BB49" s="138"/>
      <c r="BC49" s="138"/>
      <c r="BD49" s="138"/>
      <c r="BE49" s="248"/>
      <c r="BF49" s="236">
        <f t="shared" si="54"/>
        <v>0</v>
      </c>
      <c r="BG49" s="186">
        <f t="shared" si="55"/>
        <v>0</v>
      </c>
    </row>
    <row r="50" spans="1:59" ht="40.5" customHeight="1" thickBot="1">
      <c r="A50" s="212" t="s">
        <v>126</v>
      </c>
      <c r="B50" s="218" t="s">
        <v>529</v>
      </c>
      <c r="C50" s="213">
        <f t="shared" si="43"/>
        <v>501</v>
      </c>
      <c r="D50" s="213">
        <f t="shared" si="44"/>
        <v>0</v>
      </c>
      <c r="E50" s="214"/>
      <c r="F50" s="214"/>
      <c r="G50" s="230"/>
      <c r="H50" s="243">
        <f t="shared" si="21"/>
        <v>0</v>
      </c>
      <c r="I50" s="214"/>
      <c r="J50" s="214"/>
      <c r="K50" s="214"/>
      <c r="L50" s="214"/>
      <c r="M50" s="213">
        <f t="shared" si="45"/>
        <v>0</v>
      </c>
      <c r="N50" s="214"/>
      <c r="O50" s="214"/>
      <c r="P50" s="214"/>
      <c r="Q50" s="244"/>
      <c r="R50" s="243">
        <f t="shared" si="46"/>
        <v>500</v>
      </c>
      <c r="S50" s="214"/>
      <c r="T50" s="214"/>
      <c r="U50" s="214"/>
      <c r="V50" s="214">
        <f>U42</f>
        <v>500</v>
      </c>
      <c r="W50" s="213">
        <f t="shared" si="47"/>
        <v>0</v>
      </c>
      <c r="X50" s="214"/>
      <c r="Y50" s="214"/>
      <c r="Z50" s="214"/>
      <c r="AA50" s="250"/>
      <c r="AB50" s="243">
        <f t="shared" si="48"/>
        <v>1</v>
      </c>
      <c r="AC50" s="214"/>
      <c r="AD50" s="214"/>
      <c r="AE50" s="214"/>
      <c r="AF50" s="214">
        <f>AE42</f>
        <v>1</v>
      </c>
      <c r="AG50" s="213">
        <f t="shared" si="49"/>
        <v>0</v>
      </c>
      <c r="AH50" s="214"/>
      <c r="AI50" s="214"/>
      <c r="AJ50" s="214"/>
      <c r="AK50" s="250"/>
      <c r="AL50" s="243">
        <f t="shared" si="50"/>
        <v>0</v>
      </c>
      <c r="AM50" s="214"/>
      <c r="AN50" s="214"/>
      <c r="AO50" s="214"/>
      <c r="AP50" s="214"/>
      <c r="AQ50" s="213">
        <f t="shared" si="51"/>
        <v>0</v>
      </c>
      <c r="AR50" s="214"/>
      <c r="AS50" s="214"/>
      <c r="AT50" s="214"/>
      <c r="AU50" s="250"/>
      <c r="AV50" s="243">
        <f t="shared" si="52"/>
        <v>0</v>
      </c>
      <c r="AW50" s="214"/>
      <c r="AX50" s="214"/>
      <c r="AY50" s="214"/>
      <c r="AZ50" s="214"/>
      <c r="BA50" s="213">
        <f t="shared" si="53"/>
        <v>0</v>
      </c>
      <c r="BB50" s="214"/>
      <c r="BC50" s="214"/>
      <c r="BD50" s="214"/>
      <c r="BE50" s="250"/>
      <c r="BF50" s="237">
        <f t="shared" si="54"/>
        <v>501</v>
      </c>
      <c r="BG50" s="213">
        <f t="shared" si="55"/>
        <v>0</v>
      </c>
    </row>
    <row r="51" spans="1:59" ht="56.25" customHeight="1" thickBot="1">
      <c r="A51" s="219" t="s">
        <v>58</v>
      </c>
      <c r="B51" s="220" t="s">
        <v>125</v>
      </c>
      <c r="C51" s="221">
        <f>C52</f>
        <v>1.2665100000000002</v>
      </c>
      <c r="D51" s="221">
        <f t="shared" ref="D51:BG51" si="56">D52</f>
        <v>0</v>
      </c>
      <c r="E51" s="221">
        <f t="shared" si="56"/>
        <v>0</v>
      </c>
      <c r="F51" s="221">
        <f t="shared" si="56"/>
        <v>0</v>
      </c>
      <c r="G51" s="225">
        <f t="shared" si="56"/>
        <v>0</v>
      </c>
      <c r="H51" s="221">
        <f t="shared" si="56"/>
        <v>0</v>
      </c>
      <c r="I51" s="221">
        <f t="shared" si="56"/>
        <v>0</v>
      </c>
      <c r="J51" s="221">
        <f t="shared" si="56"/>
        <v>0</v>
      </c>
      <c r="K51" s="221">
        <f t="shared" si="56"/>
        <v>0</v>
      </c>
      <c r="L51" s="221">
        <f t="shared" si="56"/>
        <v>0</v>
      </c>
      <c r="M51" s="221">
        <f t="shared" si="56"/>
        <v>0</v>
      </c>
      <c r="N51" s="221">
        <f t="shared" si="56"/>
        <v>0</v>
      </c>
      <c r="O51" s="221">
        <f t="shared" si="56"/>
        <v>0</v>
      </c>
      <c r="P51" s="221">
        <f t="shared" si="56"/>
        <v>0</v>
      </c>
      <c r="Q51" s="221">
        <f t="shared" si="56"/>
        <v>0</v>
      </c>
      <c r="R51" s="221">
        <f t="shared" si="56"/>
        <v>1.2665100000000002</v>
      </c>
      <c r="S51" s="221">
        <f t="shared" si="56"/>
        <v>0</v>
      </c>
      <c r="T51" s="221">
        <f t="shared" si="56"/>
        <v>0</v>
      </c>
      <c r="U51" s="221">
        <f t="shared" si="56"/>
        <v>0</v>
      </c>
      <c r="V51" s="221">
        <f t="shared" si="56"/>
        <v>1.2665100000000002</v>
      </c>
      <c r="W51" s="221">
        <f t="shared" si="56"/>
        <v>0</v>
      </c>
      <c r="X51" s="221">
        <f t="shared" si="56"/>
        <v>0</v>
      </c>
      <c r="Y51" s="221">
        <f t="shared" si="56"/>
        <v>0</v>
      </c>
      <c r="Z51" s="221">
        <f t="shared" si="56"/>
        <v>0</v>
      </c>
      <c r="AA51" s="221">
        <f t="shared" si="56"/>
        <v>0</v>
      </c>
      <c r="AB51" s="221">
        <f t="shared" si="56"/>
        <v>0</v>
      </c>
      <c r="AC51" s="221">
        <f t="shared" si="56"/>
        <v>0</v>
      </c>
      <c r="AD51" s="221">
        <f t="shared" si="56"/>
        <v>0</v>
      </c>
      <c r="AE51" s="221">
        <f t="shared" si="56"/>
        <v>0</v>
      </c>
      <c r="AF51" s="221">
        <f t="shared" si="56"/>
        <v>0</v>
      </c>
      <c r="AG51" s="221">
        <f t="shared" si="56"/>
        <v>0</v>
      </c>
      <c r="AH51" s="221">
        <f t="shared" si="56"/>
        <v>0</v>
      </c>
      <c r="AI51" s="221">
        <f t="shared" si="56"/>
        <v>0</v>
      </c>
      <c r="AJ51" s="221">
        <f t="shared" si="56"/>
        <v>0</v>
      </c>
      <c r="AK51" s="221">
        <f t="shared" si="56"/>
        <v>0</v>
      </c>
      <c r="AL51" s="221">
        <f t="shared" si="56"/>
        <v>0</v>
      </c>
      <c r="AM51" s="221">
        <f t="shared" si="56"/>
        <v>0</v>
      </c>
      <c r="AN51" s="221">
        <f t="shared" si="56"/>
        <v>0</v>
      </c>
      <c r="AO51" s="221">
        <f t="shared" si="56"/>
        <v>0</v>
      </c>
      <c r="AP51" s="221">
        <f t="shared" si="56"/>
        <v>0</v>
      </c>
      <c r="AQ51" s="221">
        <f t="shared" si="56"/>
        <v>0</v>
      </c>
      <c r="AR51" s="221">
        <f t="shared" si="56"/>
        <v>0</v>
      </c>
      <c r="AS51" s="221">
        <f t="shared" si="56"/>
        <v>0</v>
      </c>
      <c r="AT51" s="221">
        <f t="shared" si="56"/>
        <v>0</v>
      </c>
      <c r="AU51" s="221">
        <f t="shared" si="56"/>
        <v>0</v>
      </c>
      <c r="AV51" s="221">
        <f t="shared" si="56"/>
        <v>0</v>
      </c>
      <c r="AW51" s="221">
        <f t="shared" si="56"/>
        <v>0</v>
      </c>
      <c r="AX51" s="221">
        <f t="shared" si="56"/>
        <v>0</v>
      </c>
      <c r="AY51" s="221">
        <f t="shared" si="56"/>
        <v>0</v>
      </c>
      <c r="AZ51" s="221">
        <f t="shared" si="56"/>
        <v>0</v>
      </c>
      <c r="BA51" s="221">
        <f t="shared" si="56"/>
        <v>0</v>
      </c>
      <c r="BB51" s="221">
        <f t="shared" si="56"/>
        <v>0</v>
      </c>
      <c r="BC51" s="221">
        <f t="shared" si="56"/>
        <v>0</v>
      </c>
      <c r="BD51" s="221">
        <f t="shared" si="56"/>
        <v>0</v>
      </c>
      <c r="BE51" s="221">
        <f t="shared" si="56"/>
        <v>0</v>
      </c>
      <c r="BF51" s="234">
        <f t="shared" si="56"/>
        <v>1.2665100000000002</v>
      </c>
      <c r="BG51" s="222">
        <f t="shared" si="56"/>
        <v>0</v>
      </c>
    </row>
    <row r="52" spans="1:59" ht="30.75" customHeight="1">
      <c r="A52" s="207" t="s">
        <v>124</v>
      </c>
      <c r="B52" s="208" t="s">
        <v>123</v>
      </c>
      <c r="C52" s="209">
        <f t="shared" ref="C52:C57" si="57">G52+H52+R52+AB52+AL52+AV52</f>
        <v>1.2665100000000002</v>
      </c>
      <c r="D52" s="209">
        <f t="shared" ref="D52:D57" si="58">G52+M52+W52+AG52+AQ52+BA52</f>
        <v>0</v>
      </c>
      <c r="E52" s="170"/>
      <c r="F52" s="170"/>
      <c r="G52" s="231"/>
      <c r="H52" s="238">
        <f t="shared" si="21"/>
        <v>0</v>
      </c>
      <c r="I52" s="208"/>
      <c r="J52" s="208"/>
      <c r="K52" s="208"/>
      <c r="L52" s="208"/>
      <c r="M52" s="209">
        <f t="shared" ref="M52:M57" si="59">N52+O52+P52+Q52</f>
        <v>0</v>
      </c>
      <c r="N52" s="208"/>
      <c r="O52" s="208"/>
      <c r="P52" s="208"/>
      <c r="Q52" s="245"/>
      <c r="R52" s="238">
        <f t="shared" ref="R52:R57" si="60">S52+T52+U52+V52</f>
        <v>1.2665100000000002</v>
      </c>
      <c r="S52" s="208"/>
      <c r="T52" s="208"/>
      <c r="U52" s="317"/>
      <c r="V52" s="317">
        <f>C30</f>
        <v>1.2665100000000002</v>
      </c>
      <c r="W52" s="209">
        <f t="shared" ref="W52:W57" si="61">X52+Y52+Z52+AA52</f>
        <v>0</v>
      </c>
      <c r="X52" s="208"/>
      <c r="Y52" s="208"/>
      <c r="Z52" s="208"/>
      <c r="AA52" s="251"/>
      <c r="AB52" s="238">
        <f t="shared" ref="AB52:AB57" si="62">AC52+AD52+AE52+AF52</f>
        <v>0</v>
      </c>
      <c r="AC52" s="208"/>
      <c r="AD52" s="208"/>
      <c r="AE52" s="208"/>
      <c r="AF52" s="317"/>
      <c r="AG52" s="209">
        <f t="shared" ref="AG52:AG57" si="63">AH52+AI52+AJ52+AK52</f>
        <v>0</v>
      </c>
      <c r="AH52" s="208"/>
      <c r="AI52" s="208"/>
      <c r="AJ52" s="208"/>
      <c r="AK52" s="251"/>
      <c r="AL52" s="238">
        <f t="shared" ref="AL52:AL57" si="64">AM52+AN52+AO52+AP52</f>
        <v>0</v>
      </c>
      <c r="AM52" s="208"/>
      <c r="AN52" s="208"/>
      <c r="AO52" s="208"/>
      <c r="AP52" s="209"/>
      <c r="AQ52" s="209">
        <f t="shared" ref="AQ52:AQ57" si="65">AR52+AS52+AT52+AU52</f>
        <v>0</v>
      </c>
      <c r="AR52" s="208"/>
      <c r="AS52" s="208"/>
      <c r="AT52" s="208"/>
      <c r="AU52" s="251"/>
      <c r="AV52" s="238">
        <f t="shared" ref="AV52:AV57" si="66">AW52+AX52+AY52+AZ52</f>
        <v>0</v>
      </c>
      <c r="AW52" s="208"/>
      <c r="AX52" s="208"/>
      <c r="AY52" s="208"/>
      <c r="AZ52" s="208"/>
      <c r="BA52" s="209">
        <f t="shared" ref="BA52:BA57" si="67">BB52+BC52+BD52+BE52</f>
        <v>0</v>
      </c>
      <c r="BB52" s="208"/>
      <c r="BC52" s="208"/>
      <c r="BD52" s="208"/>
      <c r="BE52" s="251"/>
      <c r="BF52" s="235">
        <f t="shared" ref="BF52:BF57" si="68">H52+R52+AB52+AL52+AV52</f>
        <v>1.2665100000000002</v>
      </c>
      <c r="BG52" s="209">
        <f t="shared" ref="BG52:BG57" si="69">M52+W52+AG52+AQ52+BA52</f>
        <v>0</v>
      </c>
    </row>
    <row r="53" spans="1:59" ht="23.25" customHeight="1">
      <c r="A53" s="137" t="s">
        <v>122</v>
      </c>
      <c r="B53" s="138" t="s">
        <v>116</v>
      </c>
      <c r="C53" s="186">
        <f t="shared" si="57"/>
        <v>0</v>
      </c>
      <c r="D53" s="186">
        <f t="shared" si="58"/>
        <v>0</v>
      </c>
      <c r="E53" s="134"/>
      <c r="F53" s="134"/>
      <c r="G53" s="229"/>
      <c r="H53" s="240">
        <f t="shared" si="21"/>
        <v>0</v>
      </c>
      <c r="I53" s="138"/>
      <c r="J53" s="138"/>
      <c r="K53" s="138"/>
      <c r="L53" s="138"/>
      <c r="M53" s="186">
        <f t="shared" si="59"/>
        <v>0</v>
      </c>
      <c r="N53" s="138"/>
      <c r="O53" s="138"/>
      <c r="P53" s="138"/>
      <c r="Q53" s="242"/>
      <c r="R53" s="240">
        <f t="shared" si="60"/>
        <v>0</v>
      </c>
      <c r="S53" s="138"/>
      <c r="T53" s="138"/>
      <c r="U53" s="138"/>
      <c r="V53" s="138"/>
      <c r="W53" s="186">
        <f t="shared" si="61"/>
        <v>0</v>
      </c>
      <c r="X53" s="138"/>
      <c r="Y53" s="138"/>
      <c r="Z53" s="138"/>
      <c r="AA53" s="248"/>
      <c r="AB53" s="240">
        <f t="shared" si="62"/>
        <v>0</v>
      </c>
      <c r="AC53" s="138"/>
      <c r="AD53" s="138"/>
      <c r="AE53" s="138"/>
      <c r="AF53" s="138"/>
      <c r="AG53" s="186">
        <f t="shared" si="63"/>
        <v>0</v>
      </c>
      <c r="AH53" s="138"/>
      <c r="AI53" s="138"/>
      <c r="AJ53" s="138"/>
      <c r="AK53" s="248"/>
      <c r="AL53" s="240">
        <f t="shared" si="64"/>
        <v>0</v>
      </c>
      <c r="AM53" s="138"/>
      <c r="AN53" s="138"/>
      <c r="AO53" s="138"/>
      <c r="AP53" s="138"/>
      <c r="AQ53" s="186">
        <f t="shared" si="65"/>
        <v>0</v>
      </c>
      <c r="AR53" s="138"/>
      <c r="AS53" s="138"/>
      <c r="AT53" s="138"/>
      <c r="AU53" s="248"/>
      <c r="AV53" s="240">
        <f t="shared" si="66"/>
        <v>0</v>
      </c>
      <c r="AW53" s="138"/>
      <c r="AX53" s="138"/>
      <c r="AY53" s="138"/>
      <c r="AZ53" s="138"/>
      <c r="BA53" s="186">
        <f t="shared" si="67"/>
        <v>0</v>
      </c>
      <c r="BB53" s="138"/>
      <c r="BC53" s="138"/>
      <c r="BD53" s="138"/>
      <c r="BE53" s="248"/>
      <c r="BF53" s="236">
        <f t="shared" si="68"/>
        <v>0</v>
      </c>
      <c r="BG53" s="186">
        <f t="shared" si="69"/>
        <v>0</v>
      </c>
    </row>
    <row r="54" spans="1:59" ht="27.75" customHeight="1">
      <c r="A54" s="137" t="s">
        <v>121</v>
      </c>
      <c r="B54" s="141" t="s">
        <v>115</v>
      </c>
      <c r="C54" s="186">
        <f t="shared" si="57"/>
        <v>0</v>
      </c>
      <c r="D54" s="186">
        <f t="shared" si="58"/>
        <v>0</v>
      </c>
      <c r="E54" s="134"/>
      <c r="F54" s="134"/>
      <c r="G54" s="229"/>
      <c r="H54" s="240">
        <f t="shared" si="21"/>
        <v>0</v>
      </c>
      <c r="I54" s="138"/>
      <c r="J54" s="138"/>
      <c r="K54" s="138"/>
      <c r="L54" s="138"/>
      <c r="M54" s="186">
        <f t="shared" si="59"/>
        <v>0</v>
      </c>
      <c r="N54" s="138"/>
      <c r="O54" s="138"/>
      <c r="P54" s="138"/>
      <c r="Q54" s="242"/>
      <c r="R54" s="240">
        <f t="shared" si="60"/>
        <v>0</v>
      </c>
      <c r="S54" s="138"/>
      <c r="T54" s="138"/>
      <c r="U54" s="138"/>
      <c r="V54" s="138"/>
      <c r="W54" s="186">
        <f t="shared" si="61"/>
        <v>0</v>
      </c>
      <c r="X54" s="138"/>
      <c r="Y54" s="138"/>
      <c r="Z54" s="138"/>
      <c r="AA54" s="248"/>
      <c r="AB54" s="240">
        <f t="shared" si="62"/>
        <v>0</v>
      </c>
      <c r="AC54" s="138"/>
      <c r="AD54" s="138"/>
      <c r="AE54" s="138"/>
      <c r="AF54" s="138"/>
      <c r="AG54" s="186">
        <f t="shared" si="63"/>
        <v>0</v>
      </c>
      <c r="AH54" s="138"/>
      <c r="AI54" s="138"/>
      <c r="AJ54" s="138"/>
      <c r="AK54" s="248"/>
      <c r="AL54" s="240">
        <f t="shared" si="64"/>
        <v>0</v>
      </c>
      <c r="AM54" s="138"/>
      <c r="AN54" s="138"/>
      <c r="AO54" s="138"/>
      <c r="AP54" s="138"/>
      <c r="AQ54" s="186">
        <f t="shared" si="65"/>
        <v>0</v>
      </c>
      <c r="AR54" s="138"/>
      <c r="AS54" s="138"/>
      <c r="AT54" s="138"/>
      <c r="AU54" s="248"/>
      <c r="AV54" s="240">
        <f t="shared" si="66"/>
        <v>0</v>
      </c>
      <c r="AW54" s="138"/>
      <c r="AX54" s="138"/>
      <c r="AY54" s="138"/>
      <c r="AZ54" s="138"/>
      <c r="BA54" s="186">
        <f t="shared" si="67"/>
        <v>0</v>
      </c>
      <c r="BB54" s="138"/>
      <c r="BC54" s="138"/>
      <c r="BD54" s="138"/>
      <c r="BE54" s="248"/>
      <c r="BF54" s="236">
        <f t="shared" si="68"/>
        <v>0</v>
      </c>
      <c r="BG54" s="186">
        <f t="shared" si="69"/>
        <v>0</v>
      </c>
    </row>
    <row r="55" spans="1:59" ht="29.25" customHeight="1">
      <c r="A55" s="137" t="s">
        <v>120</v>
      </c>
      <c r="B55" s="141" t="s">
        <v>114</v>
      </c>
      <c r="C55" s="186">
        <f t="shared" si="57"/>
        <v>0</v>
      </c>
      <c r="D55" s="186">
        <f t="shared" si="58"/>
        <v>0</v>
      </c>
      <c r="E55" s="134"/>
      <c r="F55" s="134"/>
      <c r="G55" s="229"/>
      <c r="H55" s="240">
        <f t="shared" si="21"/>
        <v>0</v>
      </c>
      <c r="I55" s="138"/>
      <c r="J55" s="138"/>
      <c r="K55" s="138"/>
      <c r="L55" s="138"/>
      <c r="M55" s="186">
        <f t="shared" si="59"/>
        <v>0</v>
      </c>
      <c r="N55" s="138"/>
      <c r="O55" s="138"/>
      <c r="P55" s="138"/>
      <c r="Q55" s="242"/>
      <c r="R55" s="240">
        <f t="shared" si="60"/>
        <v>0</v>
      </c>
      <c r="S55" s="138"/>
      <c r="T55" s="138"/>
      <c r="U55" s="138"/>
      <c r="V55" s="138"/>
      <c r="W55" s="186">
        <f t="shared" si="61"/>
        <v>0</v>
      </c>
      <c r="X55" s="138"/>
      <c r="Y55" s="138"/>
      <c r="Z55" s="138"/>
      <c r="AA55" s="248"/>
      <c r="AB55" s="240">
        <f t="shared" si="62"/>
        <v>0</v>
      </c>
      <c r="AC55" s="138"/>
      <c r="AD55" s="138"/>
      <c r="AE55" s="138"/>
      <c r="AF55" s="138"/>
      <c r="AG55" s="186">
        <f t="shared" si="63"/>
        <v>0</v>
      </c>
      <c r="AH55" s="138"/>
      <c r="AI55" s="138"/>
      <c r="AJ55" s="138"/>
      <c r="AK55" s="248"/>
      <c r="AL55" s="240">
        <f t="shared" si="64"/>
        <v>0</v>
      </c>
      <c r="AM55" s="138"/>
      <c r="AN55" s="138"/>
      <c r="AO55" s="138"/>
      <c r="AP55" s="138"/>
      <c r="AQ55" s="186">
        <f t="shared" si="65"/>
        <v>0</v>
      </c>
      <c r="AR55" s="138"/>
      <c r="AS55" s="138"/>
      <c r="AT55" s="138"/>
      <c r="AU55" s="248"/>
      <c r="AV55" s="240">
        <f t="shared" si="66"/>
        <v>0</v>
      </c>
      <c r="AW55" s="138"/>
      <c r="AX55" s="138"/>
      <c r="AY55" s="138"/>
      <c r="AZ55" s="138"/>
      <c r="BA55" s="186">
        <f t="shared" si="67"/>
        <v>0</v>
      </c>
      <c r="BB55" s="138"/>
      <c r="BC55" s="138"/>
      <c r="BD55" s="138"/>
      <c r="BE55" s="248"/>
      <c r="BF55" s="236">
        <f t="shared" si="68"/>
        <v>0</v>
      </c>
      <c r="BG55" s="186">
        <f t="shared" si="69"/>
        <v>0</v>
      </c>
    </row>
    <row r="56" spans="1:59" ht="26.25" customHeight="1">
      <c r="A56" s="137" t="s">
        <v>119</v>
      </c>
      <c r="B56" s="141" t="s">
        <v>113</v>
      </c>
      <c r="C56" s="186">
        <f t="shared" si="57"/>
        <v>0</v>
      </c>
      <c r="D56" s="186">
        <f t="shared" si="58"/>
        <v>0</v>
      </c>
      <c r="E56" s="134"/>
      <c r="F56" s="134"/>
      <c r="G56" s="229"/>
      <c r="H56" s="240">
        <f t="shared" si="21"/>
        <v>0</v>
      </c>
      <c r="I56" s="138"/>
      <c r="J56" s="138"/>
      <c r="K56" s="138"/>
      <c r="L56" s="138"/>
      <c r="M56" s="186">
        <f t="shared" si="59"/>
        <v>0</v>
      </c>
      <c r="N56" s="138"/>
      <c r="O56" s="138"/>
      <c r="P56" s="138"/>
      <c r="Q56" s="242"/>
      <c r="R56" s="240">
        <f t="shared" si="60"/>
        <v>0</v>
      </c>
      <c r="S56" s="138"/>
      <c r="T56" s="138"/>
      <c r="U56" s="138"/>
      <c r="V56" s="138"/>
      <c r="W56" s="186">
        <f t="shared" si="61"/>
        <v>0</v>
      </c>
      <c r="X56" s="138"/>
      <c r="Y56" s="138"/>
      <c r="Z56" s="138"/>
      <c r="AA56" s="248"/>
      <c r="AB56" s="240">
        <f t="shared" si="62"/>
        <v>0</v>
      </c>
      <c r="AC56" s="138"/>
      <c r="AD56" s="138"/>
      <c r="AE56" s="138"/>
      <c r="AF56" s="138"/>
      <c r="AG56" s="186">
        <f t="shared" si="63"/>
        <v>0</v>
      </c>
      <c r="AH56" s="138"/>
      <c r="AI56" s="138"/>
      <c r="AJ56" s="138"/>
      <c r="AK56" s="248"/>
      <c r="AL56" s="240">
        <f t="shared" si="64"/>
        <v>0</v>
      </c>
      <c r="AM56" s="138"/>
      <c r="AN56" s="138"/>
      <c r="AO56" s="138"/>
      <c r="AP56" s="139"/>
      <c r="AQ56" s="186">
        <f t="shared" si="65"/>
        <v>0</v>
      </c>
      <c r="AR56" s="138"/>
      <c r="AS56" s="138"/>
      <c r="AT56" s="138"/>
      <c r="AU56" s="248"/>
      <c r="AV56" s="240">
        <f t="shared" si="66"/>
        <v>0</v>
      </c>
      <c r="AW56" s="138"/>
      <c r="AX56" s="138"/>
      <c r="AY56" s="138"/>
      <c r="AZ56" s="138"/>
      <c r="BA56" s="186">
        <f t="shared" si="67"/>
        <v>0</v>
      </c>
      <c r="BB56" s="138"/>
      <c r="BC56" s="138"/>
      <c r="BD56" s="138"/>
      <c r="BE56" s="248"/>
      <c r="BF56" s="236">
        <f t="shared" si="68"/>
        <v>0</v>
      </c>
      <c r="BG56" s="186">
        <f t="shared" si="69"/>
        <v>0</v>
      </c>
    </row>
    <row r="57" spans="1:59" ht="30" customHeight="1" thickBot="1">
      <c r="A57" s="212" t="s">
        <v>118</v>
      </c>
      <c r="B57" s="218" t="s">
        <v>529</v>
      </c>
      <c r="C57" s="213">
        <f t="shared" si="57"/>
        <v>500</v>
      </c>
      <c r="D57" s="213">
        <f t="shared" si="58"/>
        <v>0</v>
      </c>
      <c r="E57" s="169"/>
      <c r="F57" s="169"/>
      <c r="G57" s="230"/>
      <c r="H57" s="243">
        <f t="shared" si="21"/>
        <v>0</v>
      </c>
      <c r="I57" s="214"/>
      <c r="J57" s="214"/>
      <c r="K57" s="214"/>
      <c r="L57" s="214"/>
      <c r="M57" s="213">
        <f t="shared" si="59"/>
        <v>0</v>
      </c>
      <c r="N57" s="214"/>
      <c r="O57" s="214"/>
      <c r="P57" s="214"/>
      <c r="Q57" s="244"/>
      <c r="R57" s="243">
        <f t="shared" si="60"/>
        <v>500</v>
      </c>
      <c r="S57" s="214"/>
      <c r="T57" s="214"/>
      <c r="U57" s="214"/>
      <c r="V57" s="214">
        <f>V50</f>
        <v>500</v>
      </c>
      <c r="W57" s="213">
        <f t="shared" si="61"/>
        <v>0</v>
      </c>
      <c r="X57" s="214"/>
      <c r="Y57" s="214"/>
      <c r="Z57" s="214"/>
      <c r="AA57" s="250"/>
      <c r="AB57" s="243">
        <f t="shared" si="62"/>
        <v>0</v>
      </c>
      <c r="AC57" s="214"/>
      <c r="AD57" s="214"/>
      <c r="AE57" s="214"/>
      <c r="AF57" s="214"/>
      <c r="AG57" s="213">
        <f t="shared" si="63"/>
        <v>0</v>
      </c>
      <c r="AH57" s="214"/>
      <c r="AI57" s="214"/>
      <c r="AJ57" s="214"/>
      <c r="AK57" s="250"/>
      <c r="AL57" s="243">
        <f t="shared" si="64"/>
        <v>0</v>
      </c>
      <c r="AM57" s="214"/>
      <c r="AN57" s="214"/>
      <c r="AO57" s="214"/>
      <c r="AP57" s="214"/>
      <c r="AQ57" s="213">
        <f t="shared" si="65"/>
        <v>0</v>
      </c>
      <c r="AR57" s="214"/>
      <c r="AS57" s="214"/>
      <c r="AT57" s="214"/>
      <c r="AU57" s="250"/>
      <c r="AV57" s="243">
        <f t="shared" si="66"/>
        <v>0</v>
      </c>
      <c r="AW57" s="214"/>
      <c r="AX57" s="214"/>
      <c r="AY57" s="214"/>
      <c r="AZ57" s="214"/>
      <c r="BA57" s="213">
        <f t="shared" si="67"/>
        <v>0</v>
      </c>
      <c r="BB57" s="214"/>
      <c r="BC57" s="214"/>
      <c r="BD57" s="214"/>
      <c r="BE57" s="250"/>
      <c r="BF57" s="237">
        <f t="shared" si="68"/>
        <v>500</v>
      </c>
      <c r="BG57" s="213">
        <f t="shared" si="69"/>
        <v>0</v>
      </c>
    </row>
    <row r="58" spans="1:59" ht="68.25" customHeight="1" thickBot="1">
      <c r="A58" s="219" t="s">
        <v>57</v>
      </c>
      <c r="B58" s="220" t="s">
        <v>216</v>
      </c>
      <c r="C58" s="221"/>
      <c r="D58" s="221"/>
      <c r="E58" s="221"/>
      <c r="F58" s="221"/>
      <c r="G58" s="225"/>
      <c r="H58" s="221"/>
      <c r="I58" s="221"/>
      <c r="J58" s="221"/>
      <c r="K58" s="221"/>
      <c r="L58" s="221"/>
      <c r="M58" s="221"/>
      <c r="N58" s="221"/>
      <c r="O58" s="221"/>
      <c r="P58" s="221"/>
      <c r="Q58" s="221"/>
      <c r="R58" s="221"/>
      <c r="S58" s="221"/>
      <c r="T58" s="221"/>
      <c r="U58" s="221"/>
      <c r="V58" s="221"/>
      <c r="W58" s="221"/>
      <c r="X58" s="221"/>
      <c r="Y58" s="221"/>
      <c r="Z58" s="221"/>
      <c r="AA58" s="221"/>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34"/>
      <c r="BG58" s="222"/>
    </row>
    <row r="59" spans="1:59" ht="57" customHeight="1" thickBot="1">
      <c r="A59" s="219" t="s">
        <v>55</v>
      </c>
      <c r="B59" s="220" t="s">
        <v>117</v>
      </c>
      <c r="C59" s="221"/>
      <c r="D59" s="221"/>
      <c r="E59" s="221"/>
      <c r="F59" s="221"/>
      <c r="G59" s="225"/>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34"/>
      <c r="BG59" s="222"/>
    </row>
    <row r="60" spans="1:59" ht="32.25" customHeight="1">
      <c r="A60" s="207" t="s">
        <v>210</v>
      </c>
      <c r="B60" s="142" t="s">
        <v>137</v>
      </c>
      <c r="C60" s="209">
        <f t="shared" ref="C60:C64" si="70">G60+H60+R60+AB60+AL60+AV60</f>
        <v>0</v>
      </c>
      <c r="D60" s="209">
        <f t="shared" ref="D60:D64" si="71">G60+M60+W60+AG60+AQ60+BA60</f>
        <v>0</v>
      </c>
      <c r="E60" s="208"/>
      <c r="F60" s="208"/>
      <c r="G60" s="231"/>
      <c r="H60" s="238">
        <f t="shared" ref="H60:H64" si="72">I60+J60+K60+L60</f>
        <v>0</v>
      </c>
      <c r="I60" s="208"/>
      <c r="J60" s="208"/>
      <c r="K60" s="208"/>
      <c r="L60" s="208"/>
      <c r="M60" s="209">
        <f t="shared" ref="M60:M64" si="73">N60+O60+P60+Q60</f>
        <v>0</v>
      </c>
      <c r="N60" s="208"/>
      <c r="O60" s="208"/>
      <c r="P60" s="208"/>
      <c r="Q60" s="245"/>
      <c r="R60" s="238">
        <f t="shared" ref="R60:R64" si="74">S60+T60+U60+V60</f>
        <v>0</v>
      </c>
      <c r="S60" s="208"/>
      <c r="T60" s="208"/>
      <c r="U60" s="208"/>
      <c r="V60" s="208"/>
      <c r="W60" s="209">
        <f t="shared" ref="W60:W64" si="75">X60+Y60+Z60+AA60</f>
        <v>0</v>
      </c>
      <c r="X60" s="208"/>
      <c r="Y60" s="208"/>
      <c r="Z60" s="208"/>
      <c r="AA60" s="251"/>
      <c r="AB60" s="238">
        <f t="shared" ref="AB60:AB64" si="76">AC60+AD60+AE60+AF60</f>
        <v>0</v>
      </c>
      <c r="AC60" s="208"/>
      <c r="AD60" s="208"/>
      <c r="AE60" s="208"/>
      <c r="AF60" s="208"/>
      <c r="AG60" s="209">
        <f t="shared" ref="AG60:AG64" si="77">AH60+AI60+AJ60+AK60</f>
        <v>0</v>
      </c>
      <c r="AH60" s="208"/>
      <c r="AI60" s="208"/>
      <c r="AJ60" s="208"/>
      <c r="AK60" s="251"/>
      <c r="AL60" s="238">
        <f t="shared" ref="AL60:AL64" si="78">AM60+AN60+AO60+AP60</f>
        <v>0</v>
      </c>
      <c r="AM60" s="208"/>
      <c r="AN60" s="208"/>
      <c r="AO60" s="208"/>
      <c r="AP60" s="208"/>
      <c r="AQ60" s="209">
        <f t="shared" ref="AQ60:AQ64" si="79">AR60+AS60+AT60+AU60</f>
        <v>0</v>
      </c>
      <c r="AR60" s="208"/>
      <c r="AS60" s="208"/>
      <c r="AT60" s="208"/>
      <c r="AU60" s="251"/>
      <c r="AV60" s="238">
        <f t="shared" ref="AV60:AV64" si="80">AW60+AX60+AY60+AZ60</f>
        <v>0</v>
      </c>
      <c r="AW60" s="208"/>
      <c r="AX60" s="208"/>
      <c r="AY60" s="208"/>
      <c r="AZ60" s="208"/>
      <c r="BA60" s="209">
        <f t="shared" ref="BA60:BA64" si="81">BB60+BC60+BD60+BE60</f>
        <v>0</v>
      </c>
      <c r="BB60" s="208"/>
      <c r="BC60" s="208"/>
      <c r="BD60" s="208"/>
      <c r="BE60" s="251"/>
      <c r="BF60" s="235">
        <f t="shared" ref="BF60:BF64" si="82">H60+R60+AB60+AL60+AV60</f>
        <v>0</v>
      </c>
      <c r="BG60" s="209">
        <f t="shared" ref="BG60:BG64" si="83">M60+W60+AG60+AQ60+BA60</f>
        <v>0</v>
      </c>
    </row>
    <row r="61" spans="1:59" ht="26.25" customHeight="1">
      <c r="A61" s="137" t="s">
        <v>211</v>
      </c>
      <c r="B61" s="142" t="s">
        <v>135</v>
      </c>
      <c r="C61" s="186">
        <f t="shared" si="70"/>
        <v>0</v>
      </c>
      <c r="D61" s="186">
        <f t="shared" si="71"/>
        <v>0</v>
      </c>
      <c r="E61" s="138"/>
      <c r="F61" s="138"/>
      <c r="G61" s="229"/>
      <c r="H61" s="240">
        <f t="shared" si="72"/>
        <v>0</v>
      </c>
      <c r="I61" s="138"/>
      <c r="J61" s="138"/>
      <c r="K61" s="138"/>
      <c r="L61" s="138"/>
      <c r="M61" s="186">
        <f t="shared" si="73"/>
        <v>0</v>
      </c>
      <c r="N61" s="138"/>
      <c r="O61" s="138"/>
      <c r="P61" s="138"/>
      <c r="Q61" s="242"/>
      <c r="R61" s="240">
        <f t="shared" si="74"/>
        <v>0</v>
      </c>
      <c r="S61" s="138"/>
      <c r="T61" s="138"/>
      <c r="U61" s="138"/>
      <c r="V61" s="138"/>
      <c r="W61" s="186">
        <f t="shared" si="75"/>
        <v>0</v>
      </c>
      <c r="X61" s="138"/>
      <c r="Y61" s="138"/>
      <c r="Z61" s="138"/>
      <c r="AA61" s="248"/>
      <c r="AB61" s="240">
        <f t="shared" si="76"/>
        <v>0</v>
      </c>
      <c r="AC61" s="138"/>
      <c r="AD61" s="138"/>
      <c r="AE61" s="138"/>
      <c r="AF61" s="138"/>
      <c r="AG61" s="186">
        <f t="shared" si="77"/>
        <v>0</v>
      </c>
      <c r="AH61" s="138"/>
      <c r="AI61" s="138"/>
      <c r="AJ61" s="138"/>
      <c r="AK61" s="248"/>
      <c r="AL61" s="240">
        <f t="shared" si="78"/>
        <v>0</v>
      </c>
      <c r="AM61" s="138"/>
      <c r="AN61" s="138"/>
      <c r="AO61" s="138"/>
      <c r="AP61" s="138"/>
      <c r="AQ61" s="186">
        <f t="shared" si="79"/>
        <v>0</v>
      </c>
      <c r="AR61" s="138"/>
      <c r="AS61" s="138"/>
      <c r="AT61" s="138"/>
      <c r="AU61" s="248"/>
      <c r="AV61" s="240">
        <f t="shared" si="80"/>
        <v>0</v>
      </c>
      <c r="AW61" s="138"/>
      <c r="AX61" s="138"/>
      <c r="AY61" s="138"/>
      <c r="AZ61" s="138"/>
      <c r="BA61" s="186">
        <f t="shared" si="81"/>
        <v>0</v>
      </c>
      <c r="BB61" s="138"/>
      <c r="BC61" s="138"/>
      <c r="BD61" s="138"/>
      <c r="BE61" s="248"/>
      <c r="BF61" s="236">
        <f t="shared" si="82"/>
        <v>0</v>
      </c>
      <c r="BG61" s="186">
        <f t="shared" si="83"/>
        <v>0</v>
      </c>
    </row>
    <row r="62" spans="1:59" ht="33.75" customHeight="1">
      <c r="A62" s="137" t="s">
        <v>212</v>
      </c>
      <c r="B62" s="142" t="s">
        <v>133</v>
      </c>
      <c r="C62" s="186">
        <f t="shared" si="70"/>
        <v>0</v>
      </c>
      <c r="D62" s="186">
        <f t="shared" si="71"/>
        <v>0</v>
      </c>
      <c r="E62" s="138"/>
      <c r="F62" s="138"/>
      <c r="G62" s="229"/>
      <c r="H62" s="240">
        <f t="shared" si="72"/>
        <v>0</v>
      </c>
      <c r="I62" s="138"/>
      <c r="J62" s="138"/>
      <c r="K62" s="138"/>
      <c r="L62" s="138"/>
      <c r="M62" s="186">
        <f t="shared" si="73"/>
        <v>0</v>
      </c>
      <c r="N62" s="138"/>
      <c r="O62" s="138"/>
      <c r="P62" s="138"/>
      <c r="Q62" s="242"/>
      <c r="R62" s="240">
        <f t="shared" si="74"/>
        <v>0</v>
      </c>
      <c r="S62" s="138"/>
      <c r="T62" s="138"/>
      <c r="U62" s="138"/>
      <c r="V62" s="138"/>
      <c r="W62" s="186">
        <f t="shared" si="75"/>
        <v>0</v>
      </c>
      <c r="X62" s="138"/>
      <c r="Y62" s="138"/>
      <c r="Z62" s="138"/>
      <c r="AA62" s="248"/>
      <c r="AB62" s="240">
        <f t="shared" si="76"/>
        <v>0</v>
      </c>
      <c r="AC62" s="138"/>
      <c r="AD62" s="138"/>
      <c r="AE62" s="138"/>
      <c r="AF62" s="138"/>
      <c r="AG62" s="186">
        <f t="shared" si="77"/>
        <v>0</v>
      </c>
      <c r="AH62" s="138"/>
      <c r="AI62" s="138"/>
      <c r="AJ62" s="138"/>
      <c r="AK62" s="248"/>
      <c r="AL62" s="240">
        <f t="shared" si="78"/>
        <v>0</v>
      </c>
      <c r="AM62" s="138"/>
      <c r="AN62" s="138"/>
      <c r="AO62" s="138"/>
      <c r="AP62" s="138"/>
      <c r="AQ62" s="186">
        <f t="shared" si="79"/>
        <v>0</v>
      </c>
      <c r="AR62" s="138"/>
      <c r="AS62" s="138"/>
      <c r="AT62" s="138"/>
      <c r="AU62" s="248"/>
      <c r="AV62" s="240">
        <f t="shared" si="80"/>
        <v>0</v>
      </c>
      <c r="AW62" s="138"/>
      <c r="AX62" s="138"/>
      <c r="AY62" s="138"/>
      <c r="AZ62" s="138"/>
      <c r="BA62" s="186">
        <f t="shared" si="81"/>
        <v>0</v>
      </c>
      <c r="BB62" s="138"/>
      <c r="BC62" s="138"/>
      <c r="BD62" s="138"/>
      <c r="BE62" s="248"/>
      <c r="BF62" s="236">
        <f t="shared" si="82"/>
        <v>0</v>
      </c>
      <c r="BG62" s="186">
        <f t="shared" si="83"/>
        <v>0</v>
      </c>
    </row>
    <row r="63" spans="1:59" ht="30.75" customHeight="1">
      <c r="A63" s="137" t="s">
        <v>213</v>
      </c>
      <c r="B63" s="142" t="s">
        <v>215</v>
      </c>
      <c r="C63" s="186">
        <f t="shared" si="70"/>
        <v>0</v>
      </c>
      <c r="D63" s="186">
        <f t="shared" si="71"/>
        <v>0</v>
      </c>
      <c r="E63" s="138"/>
      <c r="F63" s="138"/>
      <c r="G63" s="229"/>
      <c r="H63" s="240">
        <f t="shared" si="72"/>
        <v>0</v>
      </c>
      <c r="I63" s="138"/>
      <c r="J63" s="138"/>
      <c r="K63" s="138"/>
      <c r="L63" s="138"/>
      <c r="M63" s="186">
        <f t="shared" si="73"/>
        <v>0</v>
      </c>
      <c r="N63" s="138"/>
      <c r="O63" s="138"/>
      <c r="P63" s="138"/>
      <c r="Q63" s="242"/>
      <c r="R63" s="240">
        <f t="shared" si="74"/>
        <v>0</v>
      </c>
      <c r="S63" s="138"/>
      <c r="T63" s="138"/>
      <c r="U63" s="138"/>
      <c r="V63" s="138"/>
      <c r="W63" s="186">
        <f t="shared" si="75"/>
        <v>0</v>
      </c>
      <c r="X63" s="138"/>
      <c r="Y63" s="138"/>
      <c r="Z63" s="138"/>
      <c r="AA63" s="248"/>
      <c r="AB63" s="240">
        <f t="shared" si="76"/>
        <v>0</v>
      </c>
      <c r="AC63" s="138"/>
      <c r="AD63" s="138"/>
      <c r="AE63" s="138"/>
      <c r="AF63" s="138"/>
      <c r="AG63" s="186">
        <f t="shared" si="77"/>
        <v>0</v>
      </c>
      <c r="AH63" s="138"/>
      <c r="AI63" s="138"/>
      <c r="AJ63" s="138"/>
      <c r="AK63" s="248"/>
      <c r="AL63" s="240">
        <f t="shared" si="78"/>
        <v>0</v>
      </c>
      <c r="AM63" s="138"/>
      <c r="AN63" s="138"/>
      <c r="AO63" s="138"/>
      <c r="AP63" s="138"/>
      <c r="AQ63" s="186">
        <f t="shared" si="79"/>
        <v>0</v>
      </c>
      <c r="AR63" s="138"/>
      <c r="AS63" s="138"/>
      <c r="AT63" s="138"/>
      <c r="AU63" s="248"/>
      <c r="AV63" s="240">
        <f t="shared" si="80"/>
        <v>0</v>
      </c>
      <c r="AW63" s="138"/>
      <c r="AX63" s="138"/>
      <c r="AY63" s="138"/>
      <c r="AZ63" s="138"/>
      <c r="BA63" s="186">
        <f t="shared" si="81"/>
        <v>0</v>
      </c>
      <c r="BB63" s="138"/>
      <c r="BC63" s="138"/>
      <c r="BD63" s="138"/>
      <c r="BE63" s="248"/>
      <c r="BF63" s="236">
        <f t="shared" si="82"/>
        <v>0</v>
      </c>
      <c r="BG63" s="186">
        <f t="shared" si="83"/>
        <v>0</v>
      </c>
    </row>
    <row r="64" spans="1:59" ht="33" customHeight="1">
      <c r="A64" s="137" t="s">
        <v>214</v>
      </c>
      <c r="B64" s="141" t="s">
        <v>440</v>
      </c>
      <c r="C64" s="186">
        <f t="shared" si="70"/>
        <v>0</v>
      </c>
      <c r="D64" s="186">
        <f t="shared" si="71"/>
        <v>0</v>
      </c>
      <c r="E64" s="138"/>
      <c r="F64" s="138"/>
      <c r="G64" s="229"/>
      <c r="H64" s="240">
        <f t="shared" si="72"/>
        <v>0</v>
      </c>
      <c r="I64" s="138"/>
      <c r="J64" s="138"/>
      <c r="K64" s="138"/>
      <c r="L64" s="138"/>
      <c r="M64" s="186">
        <f t="shared" si="73"/>
        <v>0</v>
      </c>
      <c r="N64" s="138"/>
      <c r="O64" s="138"/>
      <c r="P64" s="138"/>
      <c r="Q64" s="242"/>
      <c r="R64" s="240">
        <f t="shared" si="74"/>
        <v>0</v>
      </c>
      <c r="S64" s="138"/>
      <c r="T64" s="138"/>
      <c r="U64" s="138"/>
      <c r="V64" s="138"/>
      <c r="W64" s="186">
        <f t="shared" si="75"/>
        <v>0</v>
      </c>
      <c r="X64" s="138"/>
      <c r="Y64" s="138"/>
      <c r="Z64" s="138"/>
      <c r="AA64" s="248"/>
      <c r="AB64" s="240">
        <f t="shared" si="76"/>
        <v>0</v>
      </c>
      <c r="AC64" s="138"/>
      <c r="AD64" s="138"/>
      <c r="AE64" s="138"/>
      <c r="AF64" s="138"/>
      <c r="AG64" s="186">
        <f t="shared" si="77"/>
        <v>0</v>
      </c>
      <c r="AH64" s="138"/>
      <c r="AI64" s="138"/>
      <c r="AJ64" s="138"/>
      <c r="AK64" s="248"/>
      <c r="AL64" s="240">
        <f t="shared" si="78"/>
        <v>0</v>
      </c>
      <c r="AM64" s="138"/>
      <c r="AN64" s="138"/>
      <c r="AO64" s="138"/>
      <c r="AP64" s="138"/>
      <c r="AQ64" s="186">
        <f t="shared" si="79"/>
        <v>0</v>
      </c>
      <c r="AR64" s="138"/>
      <c r="AS64" s="138"/>
      <c r="AT64" s="138"/>
      <c r="AU64" s="248"/>
      <c r="AV64" s="240">
        <f t="shared" si="80"/>
        <v>0</v>
      </c>
      <c r="AW64" s="138"/>
      <c r="AX64" s="138"/>
      <c r="AY64" s="138"/>
      <c r="AZ64" s="138"/>
      <c r="BA64" s="186">
        <f t="shared" si="81"/>
        <v>0</v>
      </c>
      <c r="BB64" s="138"/>
      <c r="BC64" s="138"/>
      <c r="BD64" s="138"/>
      <c r="BE64" s="248"/>
      <c r="BF64" s="236">
        <f t="shared" si="82"/>
        <v>0</v>
      </c>
      <c r="BG64" s="186">
        <f t="shared" si="83"/>
        <v>0</v>
      </c>
    </row>
    <row r="65" spans="1:58">
      <c r="A65" s="57"/>
      <c r="B65" s="58"/>
      <c r="C65" s="58"/>
      <c r="D65" s="58"/>
      <c r="E65" s="58"/>
      <c r="F65" s="58"/>
      <c r="G65" s="58"/>
      <c r="H65" s="58"/>
      <c r="I65" s="58"/>
      <c r="J65" s="58"/>
      <c r="K65" s="58"/>
      <c r="L65" s="58"/>
      <c r="M65" s="58"/>
      <c r="N65" s="58"/>
      <c r="O65" s="58"/>
      <c r="P65" s="58"/>
      <c r="Q65" s="58"/>
      <c r="R65" s="57"/>
      <c r="S65" s="57"/>
      <c r="T65" s="57"/>
      <c r="U65" s="57"/>
      <c r="V65" s="57"/>
      <c r="W65" s="48"/>
      <c r="X65" s="48"/>
      <c r="Y65" s="48"/>
      <c r="Z65" s="48"/>
      <c r="AA65" s="48"/>
      <c r="AB65" s="57"/>
      <c r="AC65" s="57"/>
      <c r="AD65" s="57"/>
      <c r="AE65" s="57"/>
      <c r="AF65" s="57"/>
      <c r="AG65" s="48"/>
      <c r="AH65" s="48"/>
      <c r="AI65" s="48"/>
      <c r="AJ65" s="48"/>
      <c r="AK65" s="48"/>
      <c r="AL65" s="57"/>
      <c r="AM65" s="57"/>
      <c r="AN65" s="57"/>
      <c r="AO65" s="57"/>
      <c r="AP65" s="57"/>
      <c r="AQ65" s="48"/>
      <c r="AR65" s="48"/>
      <c r="AS65" s="48"/>
      <c r="AT65" s="48"/>
      <c r="AU65" s="48"/>
      <c r="AV65" s="57"/>
      <c r="AW65" s="57"/>
      <c r="AX65" s="57"/>
      <c r="AY65" s="57"/>
      <c r="AZ65" s="57"/>
      <c r="BA65" s="48"/>
      <c r="BB65" s="48"/>
      <c r="BC65" s="48"/>
      <c r="BD65" s="48"/>
      <c r="BE65" s="48"/>
      <c r="BF65" s="48"/>
    </row>
    <row r="66" spans="1:58" ht="54" customHeight="1">
      <c r="A66" s="48"/>
      <c r="B66" s="521"/>
      <c r="C66" s="521"/>
      <c r="D66" s="521"/>
      <c r="E66" s="521"/>
      <c r="F66" s="521"/>
      <c r="G66" s="521"/>
      <c r="H66" s="521"/>
      <c r="I66" s="521"/>
      <c r="J66" s="164"/>
      <c r="K66" s="164"/>
      <c r="L66" s="164"/>
      <c r="M66" s="52"/>
      <c r="N66" s="164"/>
      <c r="O66" s="164"/>
      <c r="P66" s="164"/>
      <c r="Q66" s="52"/>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row>
    <row r="67" spans="1:58">
      <c r="A67" s="48"/>
      <c r="B67" s="48"/>
      <c r="C67" s="48"/>
      <c r="D67" s="48"/>
      <c r="E67" s="48"/>
      <c r="F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row>
    <row r="68" spans="1:58" ht="50.25" customHeight="1">
      <c r="A68" s="48"/>
      <c r="B68" s="522"/>
      <c r="C68" s="522"/>
      <c r="D68" s="522"/>
      <c r="E68" s="522"/>
      <c r="F68" s="522"/>
      <c r="G68" s="522"/>
      <c r="H68" s="522"/>
      <c r="I68" s="522"/>
      <c r="J68" s="165"/>
      <c r="K68" s="165"/>
      <c r="L68" s="165"/>
      <c r="M68" s="53"/>
      <c r="N68" s="165"/>
      <c r="O68" s="165"/>
      <c r="P68" s="165"/>
      <c r="Q68" s="53"/>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row>
    <row r="69" spans="1:58">
      <c r="A69" s="48"/>
      <c r="B69" s="48"/>
      <c r="C69" s="48"/>
      <c r="D69" s="48"/>
      <c r="E69" s="48"/>
      <c r="F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row>
    <row r="70" spans="1:58" ht="36.75" customHeight="1">
      <c r="A70" s="48"/>
      <c r="B70" s="521"/>
      <c r="C70" s="521"/>
      <c r="D70" s="521"/>
      <c r="E70" s="521"/>
      <c r="F70" s="521"/>
      <c r="G70" s="521"/>
      <c r="H70" s="521"/>
      <c r="I70" s="521"/>
      <c r="J70" s="164"/>
      <c r="K70" s="164"/>
      <c r="L70" s="164"/>
      <c r="M70" s="52"/>
      <c r="N70" s="164"/>
      <c r="O70" s="164"/>
      <c r="P70" s="164"/>
      <c r="Q70" s="52"/>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row>
    <row r="71" spans="1:58">
      <c r="A71" s="48"/>
      <c r="B71" s="55"/>
      <c r="C71" s="55"/>
      <c r="D71" s="55"/>
      <c r="E71" s="55"/>
      <c r="F71" s="55"/>
      <c r="R71" s="48"/>
      <c r="S71" s="48"/>
      <c r="T71" s="48"/>
      <c r="U71" s="48"/>
      <c r="V71" s="48"/>
      <c r="W71" s="54"/>
      <c r="X71" s="54"/>
      <c r="Y71" s="54"/>
      <c r="Z71" s="54"/>
      <c r="AA71" s="48"/>
      <c r="AB71" s="48"/>
      <c r="AC71" s="48"/>
      <c r="AD71" s="48"/>
      <c r="AE71" s="48"/>
      <c r="AF71" s="48"/>
      <c r="AG71" s="54"/>
      <c r="AH71" s="54"/>
      <c r="AI71" s="54"/>
      <c r="AJ71" s="54"/>
      <c r="AK71" s="48"/>
      <c r="AL71" s="48"/>
      <c r="AM71" s="48"/>
      <c r="AN71" s="48"/>
      <c r="AO71" s="48"/>
      <c r="AP71" s="48"/>
      <c r="AQ71" s="54"/>
      <c r="AR71" s="54"/>
      <c r="AS71" s="54"/>
      <c r="AT71" s="54"/>
      <c r="AU71" s="48"/>
      <c r="AV71" s="48"/>
      <c r="AW71" s="48"/>
      <c r="AX71" s="48"/>
      <c r="AY71" s="48"/>
      <c r="AZ71" s="48"/>
      <c r="BA71" s="54"/>
      <c r="BB71" s="54"/>
      <c r="BC71" s="54"/>
      <c r="BD71" s="54"/>
      <c r="BE71" s="48"/>
      <c r="BF71" s="48"/>
    </row>
    <row r="72" spans="1:58" ht="51" customHeight="1">
      <c r="A72" s="48"/>
      <c r="B72" s="521"/>
      <c r="C72" s="521"/>
      <c r="D72" s="521"/>
      <c r="E72" s="521"/>
      <c r="F72" s="521"/>
      <c r="G72" s="521"/>
      <c r="H72" s="521"/>
      <c r="I72" s="521"/>
      <c r="J72" s="164"/>
      <c r="K72" s="164"/>
      <c r="L72" s="164"/>
      <c r="M72" s="52"/>
      <c r="N72" s="164"/>
      <c r="O72" s="164"/>
      <c r="P72" s="164"/>
      <c r="Q72" s="52"/>
      <c r="R72" s="48"/>
      <c r="S72" s="48"/>
      <c r="T72" s="48"/>
      <c r="U72" s="48"/>
      <c r="V72" s="48"/>
      <c r="W72" s="54"/>
      <c r="X72" s="54"/>
      <c r="Y72" s="54"/>
      <c r="Z72" s="54"/>
      <c r="AA72" s="48"/>
      <c r="AB72" s="48"/>
      <c r="AC72" s="48"/>
      <c r="AD72" s="48"/>
      <c r="AE72" s="48"/>
      <c r="AF72" s="48"/>
      <c r="AG72" s="54"/>
      <c r="AH72" s="54"/>
      <c r="AI72" s="54"/>
      <c r="AJ72" s="54"/>
      <c r="AK72" s="48"/>
      <c r="AL72" s="48"/>
      <c r="AM72" s="48"/>
      <c r="AN72" s="48"/>
      <c r="AO72" s="48"/>
      <c r="AP72" s="48"/>
      <c r="AQ72" s="54"/>
      <c r="AR72" s="54"/>
      <c r="AS72" s="54"/>
      <c r="AT72" s="54"/>
      <c r="AU72" s="48"/>
      <c r="AV72" s="48"/>
      <c r="AW72" s="48"/>
      <c r="AX72" s="48"/>
      <c r="AY72" s="48"/>
      <c r="AZ72" s="48"/>
      <c r="BA72" s="54"/>
      <c r="BB72" s="54"/>
      <c r="BC72" s="54"/>
      <c r="BD72" s="54"/>
      <c r="BE72" s="48"/>
      <c r="BF72" s="48"/>
    </row>
    <row r="73" spans="1:58" ht="32.25" customHeight="1">
      <c r="A73" s="48"/>
      <c r="B73" s="522"/>
      <c r="C73" s="522"/>
      <c r="D73" s="522"/>
      <c r="E73" s="522"/>
      <c r="F73" s="522"/>
      <c r="G73" s="522"/>
      <c r="H73" s="522"/>
      <c r="I73" s="522"/>
      <c r="J73" s="165"/>
      <c r="K73" s="165"/>
      <c r="L73" s="165"/>
      <c r="M73" s="53"/>
      <c r="N73" s="165"/>
      <c r="O73" s="165"/>
      <c r="P73" s="165"/>
      <c r="Q73" s="53"/>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row>
    <row r="74" spans="1:58" ht="51.75" customHeight="1">
      <c r="A74" s="48"/>
      <c r="B74" s="521"/>
      <c r="C74" s="521"/>
      <c r="D74" s="521"/>
      <c r="E74" s="521"/>
      <c r="F74" s="521"/>
      <c r="G74" s="521"/>
      <c r="H74" s="521"/>
      <c r="I74" s="521"/>
      <c r="J74" s="164"/>
      <c r="K74" s="164"/>
      <c r="L74" s="164"/>
      <c r="M74" s="52"/>
      <c r="N74" s="164"/>
      <c r="O74" s="164"/>
      <c r="P74" s="164"/>
      <c r="Q74" s="52"/>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row>
    <row r="75" spans="1:58" ht="21.75" customHeight="1">
      <c r="A75" s="48"/>
      <c r="B75" s="523"/>
      <c r="C75" s="523"/>
      <c r="D75" s="523"/>
      <c r="E75" s="523"/>
      <c r="F75" s="523"/>
      <c r="G75" s="523"/>
      <c r="H75" s="523"/>
      <c r="I75" s="523"/>
      <c r="J75" s="162"/>
      <c r="K75" s="162"/>
      <c r="L75" s="162"/>
      <c r="M75" s="51"/>
      <c r="N75" s="162"/>
      <c r="O75" s="162"/>
      <c r="P75" s="162"/>
      <c r="Q75" s="51"/>
      <c r="R75" s="50"/>
      <c r="S75" s="50"/>
      <c r="T75" s="50"/>
      <c r="U75" s="50"/>
      <c r="V75" s="50"/>
      <c r="W75" s="48"/>
      <c r="X75" s="48"/>
      <c r="Y75" s="48"/>
      <c r="Z75" s="48"/>
      <c r="AA75" s="48"/>
      <c r="AB75" s="50"/>
      <c r="AC75" s="50"/>
      <c r="AD75" s="50"/>
      <c r="AE75" s="50"/>
      <c r="AF75" s="50"/>
      <c r="AG75" s="48"/>
      <c r="AH75" s="48"/>
      <c r="AI75" s="48"/>
      <c r="AJ75" s="48"/>
      <c r="AK75" s="48"/>
      <c r="AL75" s="50"/>
      <c r="AM75" s="50"/>
      <c r="AN75" s="50"/>
      <c r="AO75" s="50"/>
      <c r="AP75" s="50"/>
      <c r="AQ75" s="48"/>
      <c r="AR75" s="48"/>
      <c r="AS75" s="48"/>
      <c r="AT75" s="48"/>
      <c r="AU75" s="48"/>
      <c r="AV75" s="50"/>
      <c r="AW75" s="50"/>
      <c r="AX75" s="50"/>
      <c r="AY75" s="50"/>
      <c r="AZ75" s="50"/>
      <c r="BA75" s="48"/>
      <c r="BB75" s="48"/>
      <c r="BC75" s="48"/>
      <c r="BD75" s="48"/>
      <c r="BE75" s="48"/>
      <c r="BF75" s="48"/>
    </row>
    <row r="76" spans="1:58" ht="23.25" customHeight="1">
      <c r="A76" s="48"/>
      <c r="B76" s="50"/>
      <c r="C76" s="50"/>
      <c r="D76" s="50"/>
      <c r="E76" s="50"/>
      <c r="F76" s="50"/>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row>
    <row r="77" spans="1:58" ht="18.75" customHeight="1">
      <c r="A77" s="48"/>
      <c r="B77" s="520"/>
      <c r="C77" s="520"/>
      <c r="D77" s="520"/>
      <c r="E77" s="520"/>
      <c r="F77" s="520"/>
      <c r="G77" s="520"/>
      <c r="H77" s="520"/>
      <c r="I77" s="520"/>
      <c r="J77" s="163"/>
      <c r="K77" s="163"/>
      <c r="L77" s="163"/>
      <c r="M77" s="49"/>
      <c r="N77" s="163"/>
      <c r="O77" s="163"/>
      <c r="P77" s="163"/>
      <c r="Q77" s="49"/>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row>
    <row r="78" spans="1:58">
      <c r="A78" s="48"/>
      <c r="B78" s="48"/>
      <c r="C78" s="48"/>
      <c r="D78" s="48"/>
      <c r="E78" s="48"/>
      <c r="F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row>
    <row r="79" spans="1:58">
      <c r="A79" s="48"/>
      <c r="B79" s="48"/>
      <c r="C79" s="48"/>
      <c r="D79" s="48"/>
      <c r="E79" s="48"/>
      <c r="F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row>
    <row r="80" spans="1:58">
      <c r="G80" s="47"/>
      <c r="H80" s="47"/>
      <c r="I80" s="47"/>
      <c r="J80" s="47"/>
      <c r="K80" s="47"/>
      <c r="L80" s="47"/>
      <c r="M80" s="47"/>
      <c r="N80" s="47"/>
      <c r="O80" s="47"/>
      <c r="P80" s="47"/>
      <c r="Q80" s="47"/>
    </row>
    <row r="81" spans="7:17">
      <c r="G81" s="47"/>
      <c r="H81" s="47"/>
      <c r="I81" s="47"/>
      <c r="J81" s="47"/>
      <c r="K81" s="47"/>
      <c r="L81" s="47"/>
      <c r="M81" s="47"/>
      <c r="N81" s="47"/>
      <c r="O81" s="47"/>
      <c r="P81" s="47"/>
      <c r="Q81" s="47"/>
    </row>
    <row r="82" spans="7:17">
      <c r="G82" s="47"/>
      <c r="H82" s="47"/>
      <c r="I82" s="47"/>
      <c r="J82" s="47"/>
      <c r="K82" s="47"/>
      <c r="L82" s="47"/>
      <c r="M82" s="47"/>
      <c r="N82" s="47"/>
      <c r="O82" s="47"/>
      <c r="P82" s="47"/>
      <c r="Q82" s="47"/>
    </row>
    <row r="83" spans="7:17">
      <c r="G83" s="47"/>
      <c r="H83" s="47"/>
      <c r="I83" s="47"/>
      <c r="J83" s="47"/>
      <c r="K83" s="47"/>
      <c r="L83" s="47"/>
      <c r="M83" s="47"/>
      <c r="N83" s="47"/>
      <c r="O83" s="47"/>
      <c r="P83" s="47"/>
      <c r="Q83" s="47"/>
    </row>
    <row r="84" spans="7:17">
      <c r="G84" s="47"/>
      <c r="H84" s="47"/>
      <c r="I84" s="47"/>
      <c r="J84" s="47"/>
      <c r="K84" s="47"/>
      <c r="L84" s="47"/>
      <c r="M84" s="47"/>
      <c r="N84" s="47"/>
      <c r="O84" s="47"/>
      <c r="P84" s="47"/>
      <c r="Q84" s="47"/>
    </row>
    <row r="85" spans="7:17">
      <c r="G85" s="47"/>
      <c r="H85" s="47"/>
      <c r="I85" s="47"/>
      <c r="J85" s="47"/>
      <c r="K85" s="47"/>
      <c r="L85" s="47"/>
      <c r="M85" s="47"/>
      <c r="N85" s="47"/>
      <c r="O85" s="47"/>
      <c r="P85" s="47"/>
      <c r="Q85" s="47"/>
    </row>
    <row r="86" spans="7:17">
      <c r="G86" s="47"/>
      <c r="H86" s="47"/>
      <c r="I86" s="47"/>
      <c r="J86" s="47"/>
      <c r="K86" s="47"/>
      <c r="L86" s="47"/>
      <c r="M86" s="47"/>
      <c r="N86" s="47"/>
      <c r="O86" s="47"/>
      <c r="P86" s="47"/>
      <c r="Q86" s="47"/>
    </row>
    <row r="87" spans="7:17">
      <c r="G87" s="47"/>
      <c r="H87" s="47"/>
      <c r="I87" s="47"/>
      <c r="J87" s="47"/>
      <c r="K87" s="47"/>
      <c r="L87" s="47"/>
      <c r="M87" s="47"/>
      <c r="N87" s="47"/>
      <c r="O87" s="47"/>
      <c r="P87" s="47"/>
      <c r="Q87" s="47"/>
    </row>
    <row r="88" spans="7:17">
      <c r="G88" s="47"/>
      <c r="H88" s="47"/>
      <c r="I88" s="47"/>
      <c r="J88" s="47"/>
      <c r="K88" s="47"/>
      <c r="L88" s="47"/>
      <c r="M88" s="47"/>
      <c r="N88" s="47"/>
      <c r="O88" s="47"/>
      <c r="P88" s="47"/>
      <c r="Q88" s="47"/>
    </row>
    <row r="89" spans="7:17">
      <c r="G89" s="47"/>
      <c r="H89" s="47"/>
      <c r="I89" s="47"/>
      <c r="J89" s="47"/>
      <c r="K89" s="47"/>
      <c r="L89" s="47"/>
      <c r="M89" s="47"/>
      <c r="N89" s="47"/>
      <c r="O89" s="47"/>
      <c r="P89" s="47"/>
      <c r="Q89" s="47"/>
    </row>
    <row r="90" spans="7:17">
      <c r="G90" s="47"/>
      <c r="H90" s="47"/>
      <c r="I90" s="47"/>
      <c r="J90" s="47"/>
      <c r="K90" s="47"/>
      <c r="L90" s="47"/>
      <c r="M90" s="47"/>
      <c r="N90" s="47"/>
      <c r="O90" s="47"/>
      <c r="P90" s="47"/>
      <c r="Q90" s="47"/>
    </row>
    <row r="91" spans="7:17">
      <c r="G91" s="47"/>
      <c r="H91" s="47"/>
      <c r="I91" s="47"/>
      <c r="J91" s="47"/>
      <c r="K91" s="47"/>
      <c r="L91" s="47"/>
      <c r="M91" s="47"/>
      <c r="N91" s="47"/>
      <c r="O91" s="47"/>
      <c r="P91" s="47"/>
      <c r="Q91" s="47"/>
    </row>
    <row r="92" spans="7:17">
      <c r="G92" s="47"/>
      <c r="H92" s="47"/>
      <c r="I92" s="47"/>
      <c r="J92" s="47"/>
      <c r="K92" s="47"/>
      <c r="L92" s="47"/>
      <c r="M92" s="47"/>
      <c r="N92" s="47"/>
      <c r="O92" s="47"/>
      <c r="P92" s="47"/>
      <c r="Q92" s="47"/>
    </row>
  </sheetData>
  <mergeCells count="39">
    <mergeCell ref="A14:BG14"/>
    <mergeCell ref="C20:D21"/>
    <mergeCell ref="A16:BG16"/>
    <mergeCell ref="A15:BG15"/>
    <mergeCell ref="A20:A22"/>
    <mergeCell ref="E20:F21"/>
    <mergeCell ref="A18:BG18"/>
    <mergeCell ref="BF20:BG21"/>
    <mergeCell ref="AL21:AP21"/>
    <mergeCell ref="B20:B22"/>
    <mergeCell ref="AV20:BE20"/>
    <mergeCell ref="AV21:AZ21"/>
    <mergeCell ref="BA21:BE21"/>
    <mergeCell ref="AB20:AK20"/>
    <mergeCell ref="AB21:AF21"/>
    <mergeCell ref="AL20:AU20"/>
    <mergeCell ref="A4:BG4"/>
    <mergeCell ref="A12:BG12"/>
    <mergeCell ref="A9:BG9"/>
    <mergeCell ref="A11:BG11"/>
    <mergeCell ref="A8:BG8"/>
    <mergeCell ref="A6:BG6"/>
    <mergeCell ref="B77:I77"/>
    <mergeCell ref="B66:I66"/>
    <mergeCell ref="B68:I68"/>
    <mergeCell ref="B70:I70"/>
    <mergeCell ref="B72:I72"/>
    <mergeCell ref="B73:I73"/>
    <mergeCell ref="B74:I74"/>
    <mergeCell ref="B75:I75"/>
    <mergeCell ref="AQ21:AU21"/>
    <mergeCell ref="G20:G22"/>
    <mergeCell ref="H20:Q20"/>
    <mergeCell ref="M21:Q21"/>
    <mergeCell ref="H21:L21"/>
    <mergeCell ref="AG21:AK21"/>
    <mergeCell ref="R20:AA20"/>
    <mergeCell ref="R21:V21"/>
    <mergeCell ref="W21:AA21"/>
  </mergeCells>
  <pageMargins left="0.19685039370078741" right="0.19685039370078741" top="0.78740157480314965" bottom="0.39370078740157483" header="0.31496062992125984" footer="0.31496062992125984"/>
  <pageSetup paperSize="9" scale="20" fitToHeight="2" orientation="landscape" horizontalDpi="4294967294" verticalDpi="4294967294"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V27"/>
  <sheetViews>
    <sheetView view="pageBreakPreview" zoomScale="40" zoomScaleSheetLayoutView="40" workbookViewId="0">
      <selection activeCell="M34" sqref="M34"/>
    </sheetView>
  </sheetViews>
  <sheetFormatPr defaultRowHeight="15"/>
  <cols>
    <col min="1" max="1" width="6.140625" style="18" customWidth="1"/>
    <col min="2" max="2" width="29.5703125" style="18" customWidth="1"/>
    <col min="3" max="3" width="18.42578125" style="18" customWidth="1"/>
    <col min="4" max="4" width="20" style="18" customWidth="1"/>
    <col min="5" max="12" width="7.7109375" style="18" customWidth="1"/>
    <col min="13" max="13" width="16" style="18" customWidth="1"/>
    <col min="14" max="14" width="17.85546875" style="18" customWidth="1"/>
    <col min="15" max="15" width="18" style="18" customWidth="1"/>
    <col min="16" max="16" width="16.42578125" style="18" customWidth="1"/>
    <col min="17" max="17" width="17.7109375" style="18" customWidth="1"/>
    <col min="18" max="18" width="20" style="18" customWidth="1"/>
    <col min="19" max="20" width="9.7109375" style="18" customWidth="1"/>
    <col min="21" max="21" width="11.42578125" style="18" customWidth="1"/>
    <col min="22" max="22" width="12.7109375" style="18" customWidth="1"/>
    <col min="23" max="23" width="17.7109375" style="18" customWidth="1"/>
    <col min="24" max="24" width="25.7109375" style="18" customWidth="1"/>
    <col min="25" max="25" width="18.7109375" style="18" customWidth="1"/>
    <col min="26" max="26" width="7.7109375" style="18" customWidth="1"/>
    <col min="27" max="27" width="25" style="18" customWidth="1"/>
    <col min="28" max="28" width="21.28515625" style="18" customWidth="1"/>
    <col min="29" max="29" width="19.42578125" style="18" customWidth="1"/>
    <col min="30" max="30" width="17.140625" style="18" customWidth="1"/>
    <col min="31" max="31" width="22.7109375" style="18" customWidth="1"/>
    <col min="32" max="32" width="15.28515625" style="18" customWidth="1"/>
    <col min="33" max="33" width="13" style="18" customWidth="1"/>
    <col min="34" max="35" width="9.7109375" style="18" customWidth="1"/>
    <col min="36" max="36" width="15" style="18" customWidth="1"/>
    <col min="37" max="37" width="17.28515625" style="18" customWidth="1"/>
    <col min="38" max="38" width="15.140625" style="18" customWidth="1"/>
    <col min="39" max="39" width="15.85546875" style="18" customWidth="1"/>
    <col min="40" max="41" width="9.7109375" style="18" customWidth="1"/>
    <col min="42" max="42" width="12.42578125" style="18" customWidth="1"/>
    <col min="43" max="43" width="12" style="18" customWidth="1"/>
    <col min="44" max="44" width="16.5703125" style="18" customWidth="1"/>
    <col min="45" max="45" width="16.140625" style="18" customWidth="1"/>
    <col min="46" max="46" width="17.5703125" style="18" customWidth="1"/>
    <col min="47" max="47" width="14.28515625" style="18" customWidth="1"/>
    <col min="48" max="48" width="15.7109375" style="18" customWidth="1"/>
    <col min="49" max="16384" width="9.140625" style="18"/>
  </cols>
  <sheetData>
    <row r="1" spans="1:48" ht="18.75">
      <c r="AV1" s="35" t="s">
        <v>68</v>
      </c>
    </row>
    <row r="2" spans="1:48" ht="18.75">
      <c r="AV2" s="14" t="s">
        <v>9</v>
      </c>
    </row>
    <row r="3" spans="1:48" ht="18.75">
      <c r="AV3" s="14" t="s">
        <v>67</v>
      </c>
    </row>
    <row r="4" spans="1:48" ht="18.75">
      <c r="AV4" s="14"/>
    </row>
    <row r="5" spans="1:48" ht="18.75" customHeight="1">
      <c r="A5" s="445" t="str">
        <f>'1. паспорт местоположение'!A5:C5</f>
        <v>Год раскрытия информации: 2020 год</v>
      </c>
      <c r="B5" s="445"/>
      <c r="C5" s="445"/>
      <c r="D5" s="445"/>
      <c r="E5" s="445"/>
      <c r="F5" s="445"/>
      <c r="G5" s="445"/>
      <c r="H5" s="445"/>
      <c r="I5" s="445"/>
      <c r="J5" s="445"/>
      <c r="K5" s="445"/>
      <c r="L5" s="445"/>
      <c r="M5" s="445"/>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5"/>
      <c r="AO5" s="445"/>
      <c r="AP5" s="445"/>
      <c r="AQ5" s="445"/>
      <c r="AR5" s="445"/>
      <c r="AS5" s="445"/>
      <c r="AT5" s="445"/>
      <c r="AU5" s="445"/>
      <c r="AV5" s="445"/>
    </row>
    <row r="6" spans="1:48" ht="18.75">
      <c r="AV6" s="14"/>
    </row>
    <row r="7" spans="1:48" ht="18.75">
      <c r="A7" s="449" t="s">
        <v>8</v>
      </c>
      <c r="B7" s="449"/>
      <c r="C7" s="449"/>
      <c r="D7" s="449"/>
      <c r="E7" s="449"/>
      <c r="F7" s="449"/>
      <c r="G7" s="449"/>
      <c r="H7" s="449"/>
      <c r="I7" s="449"/>
      <c r="J7" s="449"/>
      <c r="K7" s="449"/>
      <c r="L7" s="449"/>
      <c r="M7" s="449"/>
      <c r="N7" s="449"/>
      <c r="O7" s="449"/>
      <c r="P7" s="449"/>
      <c r="Q7" s="449"/>
      <c r="R7" s="449"/>
      <c r="S7" s="449"/>
      <c r="T7" s="449"/>
      <c r="U7" s="449"/>
      <c r="V7" s="449"/>
      <c r="W7" s="449"/>
      <c r="X7" s="449"/>
      <c r="Y7" s="449"/>
      <c r="Z7" s="449"/>
      <c r="AA7" s="449"/>
      <c r="AB7" s="449"/>
      <c r="AC7" s="449"/>
      <c r="AD7" s="449"/>
      <c r="AE7" s="449"/>
      <c r="AF7" s="449"/>
      <c r="AG7" s="449"/>
      <c r="AH7" s="449"/>
      <c r="AI7" s="449"/>
      <c r="AJ7" s="449"/>
      <c r="AK7" s="449"/>
      <c r="AL7" s="449"/>
      <c r="AM7" s="449"/>
      <c r="AN7" s="449"/>
      <c r="AO7" s="449"/>
      <c r="AP7" s="449"/>
      <c r="AQ7" s="449"/>
      <c r="AR7" s="449"/>
      <c r="AS7" s="449"/>
      <c r="AT7" s="449"/>
      <c r="AU7" s="449"/>
      <c r="AV7" s="449"/>
    </row>
    <row r="8" spans="1:48" ht="18.75">
      <c r="A8" s="449"/>
      <c r="B8" s="449"/>
      <c r="C8" s="449"/>
      <c r="D8" s="449"/>
      <c r="E8" s="449"/>
      <c r="F8" s="449"/>
      <c r="G8" s="449"/>
      <c r="H8" s="449"/>
      <c r="I8" s="449"/>
      <c r="J8" s="449"/>
      <c r="K8" s="449"/>
      <c r="L8" s="449"/>
      <c r="M8" s="449"/>
      <c r="N8" s="449"/>
      <c r="O8" s="449"/>
      <c r="P8" s="449"/>
      <c r="Q8" s="449"/>
      <c r="R8" s="449"/>
      <c r="S8" s="449"/>
      <c r="T8" s="449"/>
      <c r="U8" s="449"/>
      <c r="V8" s="449"/>
      <c r="W8" s="449"/>
      <c r="X8" s="449"/>
      <c r="Y8" s="449"/>
      <c r="Z8" s="449"/>
      <c r="AA8" s="449"/>
      <c r="AB8" s="449"/>
      <c r="AC8" s="449"/>
      <c r="AD8" s="449"/>
      <c r="AE8" s="449"/>
      <c r="AF8" s="449"/>
      <c r="AG8" s="449"/>
      <c r="AH8" s="449"/>
      <c r="AI8" s="449"/>
      <c r="AJ8" s="449"/>
      <c r="AK8" s="449"/>
      <c r="AL8" s="449"/>
      <c r="AM8" s="449"/>
      <c r="AN8" s="449"/>
      <c r="AO8" s="449"/>
      <c r="AP8" s="449"/>
      <c r="AQ8" s="449"/>
      <c r="AR8" s="449"/>
      <c r="AS8" s="449"/>
      <c r="AT8" s="449"/>
      <c r="AU8" s="449"/>
      <c r="AV8" s="449"/>
    </row>
    <row r="9" spans="1:48" ht="18.75">
      <c r="A9" s="448" t="str">
        <f>'1. паспорт местоположение'!A9:C9</f>
        <v>АО "Крымэнерго"</v>
      </c>
      <c r="B9" s="448"/>
      <c r="C9" s="448"/>
      <c r="D9" s="448"/>
      <c r="E9" s="448"/>
      <c r="F9" s="448"/>
      <c r="G9" s="448"/>
      <c r="H9" s="448"/>
      <c r="I9" s="448"/>
      <c r="J9" s="448"/>
      <c r="K9" s="448"/>
      <c r="L9" s="448"/>
      <c r="M9" s="448"/>
      <c r="N9" s="448"/>
      <c r="O9" s="448"/>
      <c r="P9" s="448"/>
      <c r="Q9" s="448"/>
      <c r="R9" s="448"/>
      <c r="S9" s="448"/>
      <c r="T9" s="448"/>
      <c r="U9" s="448"/>
      <c r="V9" s="448"/>
      <c r="W9" s="448"/>
      <c r="X9" s="448"/>
      <c r="Y9" s="448"/>
      <c r="Z9" s="448"/>
      <c r="AA9" s="448"/>
      <c r="AB9" s="448"/>
      <c r="AC9" s="448"/>
      <c r="AD9" s="448"/>
      <c r="AE9" s="448"/>
      <c r="AF9" s="448"/>
      <c r="AG9" s="448"/>
      <c r="AH9" s="448"/>
      <c r="AI9" s="448"/>
      <c r="AJ9" s="448"/>
      <c r="AK9" s="448"/>
      <c r="AL9" s="448"/>
      <c r="AM9" s="448"/>
      <c r="AN9" s="448"/>
      <c r="AO9" s="448"/>
      <c r="AP9" s="448"/>
      <c r="AQ9" s="448"/>
      <c r="AR9" s="448"/>
      <c r="AS9" s="448"/>
      <c r="AT9" s="448"/>
      <c r="AU9" s="448"/>
      <c r="AV9" s="448"/>
    </row>
    <row r="10" spans="1:48" ht="15.75">
      <c r="A10" s="446" t="s">
        <v>7</v>
      </c>
      <c r="B10" s="446"/>
      <c r="C10" s="446"/>
      <c r="D10" s="446"/>
      <c r="E10" s="446"/>
      <c r="F10" s="446"/>
      <c r="G10" s="446"/>
      <c r="H10" s="446"/>
      <c r="I10" s="446"/>
      <c r="J10" s="446"/>
      <c r="K10" s="446"/>
      <c r="L10" s="446"/>
      <c r="M10" s="446"/>
      <c r="N10" s="446"/>
      <c r="O10" s="446"/>
      <c r="P10" s="446"/>
      <c r="Q10" s="446"/>
      <c r="R10" s="446"/>
      <c r="S10" s="446"/>
      <c r="T10" s="446"/>
      <c r="U10" s="446"/>
      <c r="V10" s="446"/>
      <c r="W10" s="446"/>
      <c r="X10" s="446"/>
      <c r="Y10" s="446"/>
      <c r="Z10" s="446"/>
      <c r="AA10" s="446"/>
      <c r="AB10" s="446"/>
      <c r="AC10" s="446"/>
      <c r="AD10" s="446"/>
      <c r="AE10" s="446"/>
      <c r="AF10" s="446"/>
      <c r="AG10" s="446"/>
      <c r="AH10" s="446"/>
      <c r="AI10" s="446"/>
      <c r="AJ10" s="446"/>
      <c r="AK10" s="446"/>
      <c r="AL10" s="446"/>
      <c r="AM10" s="446"/>
      <c r="AN10" s="446"/>
      <c r="AO10" s="446"/>
      <c r="AP10" s="446"/>
      <c r="AQ10" s="446"/>
      <c r="AR10" s="446"/>
      <c r="AS10" s="446"/>
      <c r="AT10" s="446"/>
      <c r="AU10" s="446"/>
      <c r="AV10" s="446"/>
    </row>
    <row r="11" spans="1:48" ht="18.75">
      <c r="A11" s="449"/>
      <c r="B11" s="449"/>
      <c r="C11" s="449"/>
      <c r="D11" s="449"/>
      <c r="E11" s="449"/>
      <c r="F11" s="449"/>
      <c r="G11" s="449"/>
      <c r="H11" s="449"/>
      <c r="I11" s="449"/>
      <c r="J11" s="449"/>
      <c r="K11" s="449"/>
      <c r="L11" s="449"/>
      <c r="M11" s="449"/>
      <c r="N11" s="449"/>
      <c r="O11" s="449"/>
      <c r="P11" s="449"/>
      <c r="Q11" s="449"/>
      <c r="R11" s="449"/>
      <c r="S11" s="449"/>
      <c r="T11" s="449"/>
      <c r="U11" s="449"/>
      <c r="V11" s="449"/>
      <c r="W11" s="449"/>
      <c r="X11" s="449"/>
      <c r="Y11" s="449"/>
      <c r="Z11" s="449"/>
      <c r="AA11" s="449"/>
      <c r="AB11" s="449"/>
      <c r="AC11" s="449"/>
      <c r="AD11" s="449"/>
      <c r="AE11" s="449"/>
      <c r="AF11" s="449"/>
      <c r="AG11" s="449"/>
      <c r="AH11" s="449"/>
      <c r="AI11" s="449"/>
      <c r="AJ11" s="449"/>
      <c r="AK11" s="449"/>
      <c r="AL11" s="449"/>
      <c r="AM11" s="449"/>
      <c r="AN11" s="449"/>
      <c r="AO11" s="449"/>
      <c r="AP11" s="449"/>
      <c r="AQ11" s="449"/>
      <c r="AR11" s="449"/>
      <c r="AS11" s="449"/>
      <c r="AT11" s="449"/>
      <c r="AU11" s="449"/>
      <c r="AV11" s="449"/>
    </row>
    <row r="12" spans="1:48" ht="18.75">
      <c r="A12" s="448" t="str">
        <f>'1. паспорт местоположение'!A12:C12</f>
        <v>K_1101016</v>
      </c>
      <c r="B12" s="448"/>
      <c r="C12" s="448"/>
      <c r="D12" s="448"/>
      <c r="E12" s="448"/>
      <c r="F12" s="448"/>
      <c r="G12" s="448"/>
      <c r="H12" s="448"/>
      <c r="I12" s="448"/>
      <c r="J12" s="448"/>
      <c r="K12" s="448"/>
      <c r="L12" s="448"/>
      <c r="M12" s="448"/>
      <c r="N12" s="448"/>
      <c r="O12" s="448"/>
      <c r="P12" s="448"/>
      <c r="Q12" s="448"/>
      <c r="R12" s="448"/>
      <c r="S12" s="448"/>
      <c r="T12" s="448"/>
      <c r="U12" s="448"/>
      <c r="V12" s="448"/>
      <c r="W12" s="448"/>
      <c r="X12" s="448"/>
      <c r="Y12" s="448"/>
      <c r="Z12" s="448"/>
      <c r="AA12" s="448"/>
      <c r="AB12" s="448"/>
      <c r="AC12" s="448"/>
      <c r="AD12" s="448"/>
      <c r="AE12" s="448"/>
      <c r="AF12" s="448"/>
      <c r="AG12" s="448"/>
      <c r="AH12" s="448"/>
      <c r="AI12" s="448"/>
      <c r="AJ12" s="448"/>
      <c r="AK12" s="448"/>
      <c r="AL12" s="448"/>
      <c r="AM12" s="448"/>
      <c r="AN12" s="448"/>
      <c r="AO12" s="448"/>
      <c r="AP12" s="448"/>
      <c r="AQ12" s="448"/>
      <c r="AR12" s="448"/>
      <c r="AS12" s="448"/>
      <c r="AT12" s="448"/>
      <c r="AU12" s="448"/>
      <c r="AV12" s="448"/>
    </row>
    <row r="13" spans="1:48" ht="15.75">
      <c r="A13" s="446" t="s">
        <v>6</v>
      </c>
      <c r="B13" s="446"/>
      <c r="C13" s="446"/>
      <c r="D13" s="446"/>
      <c r="E13" s="446"/>
      <c r="F13" s="446"/>
      <c r="G13" s="446"/>
      <c r="H13" s="446"/>
      <c r="I13" s="446"/>
      <c r="J13" s="446"/>
      <c r="K13" s="446"/>
      <c r="L13" s="446"/>
      <c r="M13" s="446"/>
      <c r="N13" s="446"/>
      <c r="O13" s="446"/>
      <c r="P13" s="446"/>
      <c r="Q13" s="446"/>
      <c r="R13" s="446"/>
      <c r="S13" s="446"/>
      <c r="T13" s="446"/>
      <c r="U13" s="446"/>
      <c r="V13" s="446"/>
      <c r="W13" s="446"/>
      <c r="X13" s="446"/>
      <c r="Y13" s="446"/>
      <c r="Z13" s="446"/>
      <c r="AA13" s="446"/>
      <c r="AB13" s="446"/>
      <c r="AC13" s="446"/>
      <c r="AD13" s="446"/>
      <c r="AE13" s="446"/>
      <c r="AF13" s="446"/>
      <c r="AG13" s="446"/>
      <c r="AH13" s="446"/>
      <c r="AI13" s="446"/>
      <c r="AJ13" s="446"/>
      <c r="AK13" s="446"/>
      <c r="AL13" s="446"/>
      <c r="AM13" s="446"/>
      <c r="AN13" s="446"/>
      <c r="AO13" s="446"/>
      <c r="AP13" s="446"/>
      <c r="AQ13" s="446"/>
      <c r="AR13" s="446"/>
      <c r="AS13" s="446"/>
      <c r="AT13" s="446"/>
      <c r="AU13" s="446"/>
      <c r="AV13" s="446"/>
    </row>
    <row r="14" spans="1:48" ht="18.75">
      <c r="A14" s="453"/>
      <c r="B14" s="453"/>
      <c r="C14" s="453"/>
      <c r="D14" s="453"/>
      <c r="E14" s="453"/>
      <c r="F14" s="453"/>
      <c r="G14" s="453"/>
      <c r="H14" s="453"/>
      <c r="I14" s="453"/>
      <c r="J14" s="453"/>
      <c r="K14" s="453"/>
      <c r="L14" s="453"/>
      <c r="M14" s="453"/>
      <c r="N14" s="453"/>
      <c r="O14" s="453"/>
      <c r="P14" s="453"/>
      <c r="Q14" s="453"/>
      <c r="R14" s="453"/>
      <c r="S14" s="453"/>
      <c r="T14" s="453"/>
      <c r="U14" s="453"/>
      <c r="V14" s="453"/>
      <c r="W14" s="453"/>
      <c r="X14" s="453"/>
      <c r="Y14" s="453"/>
      <c r="Z14" s="453"/>
      <c r="AA14" s="453"/>
      <c r="AB14" s="453"/>
      <c r="AC14" s="453"/>
      <c r="AD14" s="453"/>
      <c r="AE14" s="453"/>
      <c r="AF14" s="453"/>
      <c r="AG14" s="453"/>
      <c r="AH14" s="453"/>
      <c r="AI14" s="453"/>
      <c r="AJ14" s="453"/>
      <c r="AK14" s="453"/>
      <c r="AL14" s="453"/>
      <c r="AM14" s="453"/>
      <c r="AN14" s="453"/>
      <c r="AO14" s="453"/>
      <c r="AP14" s="453"/>
      <c r="AQ14" s="453"/>
      <c r="AR14" s="453"/>
      <c r="AS14" s="453"/>
      <c r="AT14" s="453"/>
      <c r="AU14" s="453"/>
      <c r="AV14" s="453"/>
    </row>
    <row r="15" spans="1:48" ht="18.75">
      <c r="A15" s="448" t="str">
        <f>'1. паспорт местоположение'!A15:C15</f>
        <v>Реконструкция  АБ на ПС 110 кВ "Массандра"</v>
      </c>
      <c r="B15" s="448"/>
      <c r="C15" s="448"/>
      <c r="D15" s="448"/>
      <c r="E15" s="448"/>
      <c r="F15" s="448"/>
      <c r="G15" s="448"/>
      <c r="H15" s="448"/>
      <c r="I15" s="448"/>
      <c r="J15" s="448"/>
      <c r="K15" s="448"/>
      <c r="L15" s="448"/>
      <c r="M15" s="448"/>
      <c r="N15" s="448"/>
      <c r="O15" s="448"/>
      <c r="P15" s="448"/>
      <c r="Q15" s="448"/>
      <c r="R15" s="448"/>
      <c r="S15" s="448"/>
      <c r="T15" s="448"/>
      <c r="U15" s="448"/>
      <c r="V15" s="448"/>
      <c r="W15" s="448"/>
      <c r="X15" s="448"/>
      <c r="Y15" s="448"/>
      <c r="Z15" s="448"/>
      <c r="AA15" s="448"/>
      <c r="AB15" s="448"/>
      <c r="AC15" s="448"/>
      <c r="AD15" s="448"/>
      <c r="AE15" s="448"/>
      <c r="AF15" s="448"/>
      <c r="AG15" s="448"/>
      <c r="AH15" s="448"/>
      <c r="AI15" s="448"/>
      <c r="AJ15" s="448"/>
      <c r="AK15" s="448"/>
      <c r="AL15" s="448"/>
      <c r="AM15" s="448"/>
      <c r="AN15" s="448"/>
      <c r="AO15" s="448"/>
      <c r="AP15" s="448"/>
      <c r="AQ15" s="448"/>
      <c r="AR15" s="448"/>
      <c r="AS15" s="448"/>
      <c r="AT15" s="448"/>
      <c r="AU15" s="448"/>
      <c r="AV15" s="448"/>
    </row>
    <row r="16" spans="1:48" ht="15.75">
      <c r="A16" s="446" t="s">
        <v>5</v>
      </c>
      <c r="B16" s="446"/>
      <c r="C16" s="446"/>
      <c r="D16" s="446"/>
      <c r="E16" s="446"/>
      <c r="F16" s="446"/>
      <c r="G16" s="446"/>
      <c r="H16" s="446"/>
      <c r="I16" s="446"/>
      <c r="J16" s="446"/>
      <c r="K16" s="446"/>
      <c r="L16" s="446"/>
      <c r="M16" s="446"/>
      <c r="N16" s="446"/>
      <c r="O16" s="446"/>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row>
    <row r="17" spans="1:48">
      <c r="A17" s="483"/>
      <c r="B17" s="483"/>
      <c r="C17" s="483"/>
      <c r="D17" s="483"/>
      <c r="E17" s="483"/>
      <c r="F17" s="483"/>
      <c r="G17" s="483"/>
      <c r="H17" s="483"/>
      <c r="I17" s="483"/>
      <c r="J17" s="483"/>
      <c r="K17" s="483"/>
      <c r="L17" s="483"/>
      <c r="M17" s="483"/>
      <c r="N17" s="483"/>
      <c r="O17" s="483"/>
      <c r="P17" s="483"/>
      <c r="Q17" s="483"/>
      <c r="R17" s="483"/>
      <c r="S17" s="483"/>
      <c r="T17" s="483"/>
      <c r="U17" s="483"/>
      <c r="V17" s="483"/>
      <c r="W17" s="483"/>
      <c r="X17" s="483"/>
      <c r="Y17" s="483"/>
      <c r="Z17" s="483"/>
      <c r="AA17" s="483"/>
      <c r="AB17" s="483"/>
      <c r="AC17" s="483"/>
      <c r="AD17" s="483"/>
      <c r="AE17" s="483"/>
      <c r="AF17" s="483"/>
      <c r="AG17" s="483"/>
      <c r="AH17" s="483"/>
      <c r="AI17" s="483"/>
      <c r="AJ17" s="483"/>
      <c r="AK17" s="483"/>
      <c r="AL17" s="483"/>
      <c r="AM17" s="483"/>
      <c r="AN17" s="483"/>
      <c r="AO17" s="483"/>
      <c r="AP17" s="483"/>
      <c r="AQ17" s="483"/>
      <c r="AR17" s="483"/>
      <c r="AS17" s="483"/>
      <c r="AT17" s="483"/>
      <c r="AU17" s="483"/>
      <c r="AV17" s="483"/>
    </row>
    <row r="18" spans="1:48" ht="14.25" customHeight="1">
      <c r="A18" s="483"/>
      <c r="B18" s="483"/>
      <c r="C18" s="483"/>
      <c r="D18" s="483"/>
      <c r="E18" s="483"/>
      <c r="F18" s="483"/>
      <c r="G18" s="483"/>
      <c r="H18" s="483"/>
      <c r="I18" s="483"/>
      <c r="J18" s="483"/>
      <c r="K18" s="483"/>
      <c r="L18" s="483"/>
      <c r="M18" s="483"/>
      <c r="N18" s="483"/>
      <c r="O18" s="483"/>
      <c r="P18" s="483"/>
      <c r="Q18" s="483"/>
      <c r="R18" s="483"/>
      <c r="S18" s="483"/>
      <c r="T18" s="483"/>
      <c r="U18" s="483"/>
      <c r="V18" s="483"/>
      <c r="W18" s="483"/>
      <c r="X18" s="483"/>
      <c r="Y18" s="483"/>
      <c r="Z18" s="483"/>
      <c r="AA18" s="483"/>
      <c r="AB18" s="483"/>
      <c r="AC18" s="483"/>
      <c r="AD18" s="483"/>
      <c r="AE18" s="483"/>
      <c r="AF18" s="483"/>
      <c r="AG18" s="483"/>
      <c r="AH18" s="483"/>
      <c r="AI18" s="483"/>
      <c r="AJ18" s="483"/>
      <c r="AK18" s="483"/>
      <c r="AL18" s="483"/>
      <c r="AM18" s="483"/>
      <c r="AN18" s="483"/>
      <c r="AO18" s="483"/>
      <c r="AP18" s="483"/>
      <c r="AQ18" s="483"/>
      <c r="AR18" s="483"/>
      <c r="AS18" s="483"/>
      <c r="AT18" s="483"/>
      <c r="AU18" s="483"/>
      <c r="AV18" s="483"/>
    </row>
    <row r="19" spans="1:48">
      <c r="A19" s="483"/>
      <c r="B19" s="483"/>
      <c r="C19" s="483"/>
      <c r="D19" s="483"/>
      <c r="E19" s="483"/>
      <c r="F19" s="483"/>
      <c r="G19" s="483"/>
      <c r="H19" s="483"/>
      <c r="I19" s="483"/>
      <c r="J19" s="483"/>
      <c r="K19" s="483"/>
      <c r="L19" s="483"/>
      <c r="M19" s="483"/>
      <c r="N19" s="483"/>
      <c r="O19" s="483"/>
      <c r="P19" s="483"/>
      <c r="Q19" s="483"/>
      <c r="R19" s="483"/>
      <c r="S19" s="483"/>
      <c r="T19" s="483"/>
      <c r="U19" s="483"/>
      <c r="V19" s="483"/>
      <c r="W19" s="483"/>
      <c r="X19" s="483"/>
      <c r="Y19" s="483"/>
      <c r="Z19" s="483"/>
      <c r="AA19" s="483"/>
      <c r="AB19" s="483"/>
      <c r="AC19" s="483"/>
      <c r="AD19" s="483"/>
      <c r="AE19" s="483"/>
      <c r="AF19" s="483"/>
      <c r="AG19" s="483"/>
      <c r="AH19" s="483"/>
      <c r="AI19" s="483"/>
      <c r="AJ19" s="483"/>
      <c r="AK19" s="483"/>
      <c r="AL19" s="483"/>
      <c r="AM19" s="483"/>
      <c r="AN19" s="483"/>
      <c r="AO19" s="483"/>
      <c r="AP19" s="483"/>
      <c r="AQ19" s="483"/>
      <c r="AR19" s="483"/>
      <c r="AS19" s="483"/>
      <c r="AT19" s="483"/>
      <c r="AU19" s="483"/>
      <c r="AV19" s="483"/>
    </row>
    <row r="20" spans="1:48" s="20" customFormat="1">
      <c r="A20" s="489"/>
      <c r="B20" s="489"/>
      <c r="C20" s="489"/>
      <c r="D20" s="489"/>
      <c r="E20" s="489"/>
      <c r="F20" s="489"/>
      <c r="G20" s="489"/>
      <c r="H20" s="489"/>
      <c r="I20" s="489"/>
      <c r="J20" s="489"/>
      <c r="K20" s="489"/>
      <c r="L20" s="489"/>
      <c r="M20" s="489"/>
      <c r="N20" s="489"/>
      <c r="O20" s="489"/>
      <c r="P20" s="489"/>
      <c r="Q20" s="489"/>
      <c r="R20" s="489"/>
      <c r="S20" s="489"/>
      <c r="T20" s="489"/>
      <c r="U20" s="489"/>
      <c r="V20" s="489"/>
      <c r="W20" s="489"/>
      <c r="X20" s="489"/>
      <c r="Y20" s="489"/>
      <c r="Z20" s="489"/>
      <c r="AA20" s="489"/>
      <c r="AB20" s="489"/>
      <c r="AC20" s="489"/>
      <c r="AD20" s="489"/>
      <c r="AE20" s="489"/>
      <c r="AF20" s="489"/>
      <c r="AG20" s="489"/>
      <c r="AH20" s="489"/>
      <c r="AI20" s="489"/>
      <c r="AJ20" s="489"/>
      <c r="AK20" s="489"/>
      <c r="AL20" s="489"/>
      <c r="AM20" s="489"/>
      <c r="AN20" s="489"/>
      <c r="AO20" s="489"/>
      <c r="AP20" s="489"/>
      <c r="AQ20" s="489"/>
      <c r="AR20" s="489"/>
      <c r="AS20" s="489"/>
      <c r="AT20" s="489"/>
      <c r="AU20" s="489"/>
      <c r="AV20" s="489"/>
    </row>
    <row r="21" spans="1:48" s="20" customFormat="1">
      <c r="A21" s="543" t="s">
        <v>409</v>
      </c>
      <c r="B21" s="543"/>
      <c r="C21" s="543"/>
      <c r="D21" s="543"/>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row>
    <row r="22" spans="1:48" s="20" customFormat="1" ht="58.5" customHeight="1">
      <c r="A22" s="536" t="s">
        <v>51</v>
      </c>
      <c r="B22" s="545" t="s">
        <v>23</v>
      </c>
      <c r="C22" s="536" t="s">
        <v>50</v>
      </c>
      <c r="D22" s="536" t="s">
        <v>49</v>
      </c>
      <c r="E22" s="548" t="s">
        <v>420</v>
      </c>
      <c r="F22" s="549"/>
      <c r="G22" s="549"/>
      <c r="H22" s="549"/>
      <c r="I22" s="549"/>
      <c r="J22" s="549"/>
      <c r="K22" s="549"/>
      <c r="L22" s="550"/>
      <c r="M22" s="536" t="s">
        <v>48</v>
      </c>
      <c r="N22" s="536" t="s">
        <v>47</v>
      </c>
      <c r="O22" s="536" t="s">
        <v>46</v>
      </c>
      <c r="P22" s="531" t="s">
        <v>222</v>
      </c>
      <c r="Q22" s="531" t="s">
        <v>45</v>
      </c>
      <c r="R22" s="531" t="s">
        <v>44</v>
      </c>
      <c r="S22" s="531" t="s">
        <v>43</v>
      </c>
      <c r="T22" s="531"/>
      <c r="U22" s="551" t="s">
        <v>42</v>
      </c>
      <c r="V22" s="551" t="s">
        <v>41</v>
      </c>
      <c r="W22" s="531" t="s">
        <v>40</v>
      </c>
      <c r="X22" s="531" t="s">
        <v>39</v>
      </c>
      <c r="Y22" s="531" t="s">
        <v>38</v>
      </c>
      <c r="Z22" s="538" t="s">
        <v>37</v>
      </c>
      <c r="AA22" s="531" t="s">
        <v>36</v>
      </c>
      <c r="AB22" s="531" t="s">
        <v>35</v>
      </c>
      <c r="AC22" s="531" t="s">
        <v>34</v>
      </c>
      <c r="AD22" s="531" t="s">
        <v>33</v>
      </c>
      <c r="AE22" s="531" t="s">
        <v>32</v>
      </c>
      <c r="AF22" s="531" t="s">
        <v>31</v>
      </c>
      <c r="AG22" s="531"/>
      <c r="AH22" s="531"/>
      <c r="AI22" s="531"/>
      <c r="AJ22" s="531"/>
      <c r="AK22" s="531"/>
      <c r="AL22" s="531" t="s">
        <v>30</v>
      </c>
      <c r="AM22" s="531"/>
      <c r="AN22" s="531"/>
      <c r="AO22" s="531"/>
      <c r="AP22" s="531" t="s">
        <v>29</v>
      </c>
      <c r="AQ22" s="531"/>
      <c r="AR22" s="531" t="s">
        <v>28</v>
      </c>
      <c r="AS22" s="531" t="s">
        <v>27</v>
      </c>
      <c r="AT22" s="531" t="s">
        <v>26</v>
      </c>
      <c r="AU22" s="531" t="s">
        <v>25</v>
      </c>
      <c r="AV22" s="531" t="s">
        <v>24</v>
      </c>
    </row>
    <row r="23" spans="1:48" s="20" customFormat="1" ht="64.5" customHeight="1">
      <c r="A23" s="544"/>
      <c r="B23" s="546"/>
      <c r="C23" s="544"/>
      <c r="D23" s="544"/>
      <c r="E23" s="539" t="s">
        <v>22</v>
      </c>
      <c r="F23" s="532" t="s">
        <v>116</v>
      </c>
      <c r="G23" s="532" t="s">
        <v>115</v>
      </c>
      <c r="H23" s="532" t="s">
        <v>114</v>
      </c>
      <c r="I23" s="534" t="s">
        <v>335</v>
      </c>
      <c r="J23" s="534" t="s">
        <v>336</v>
      </c>
      <c r="K23" s="534" t="s">
        <v>337</v>
      </c>
      <c r="L23" s="532" t="s">
        <v>76</v>
      </c>
      <c r="M23" s="544"/>
      <c r="N23" s="544"/>
      <c r="O23" s="544"/>
      <c r="P23" s="531"/>
      <c r="Q23" s="531"/>
      <c r="R23" s="531"/>
      <c r="S23" s="541" t="s">
        <v>3</v>
      </c>
      <c r="T23" s="541" t="s">
        <v>10</v>
      </c>
      <c r="U23" s="551"/>
      <c r="V23" s="551"/>
      <c r="W23" s="531"/>
      <c r="X23" s="531"/>
      <c r="Y23" s="531"/>
      <c r="Z23" s="531"/>
      <c r="AA23" s="531"/>
      <c r="AB23" s="531"/>
      <c r="AC23" s="531"/>
      <c r="AD23" s="531"/>
      <c r="AE23" s="531"/>
      <c r="AF23" s="531" t="s">
        <v>21</v>
      </c>
      <c r="AG23" s="531"/>
      <c r="AH23" s="531" t="s">
        <v>20</v>
      </c>
      <c r="AI23" s="531"/>
      <c r="AJ23" s="536" t="s">
        <v>19</v>
      </c>
      <c r="AK23" s="536" t="s">
        <v>18</v>
      </c>
      <c r="AL23" s="536" t="s">
        <v>17</v>
      </c>
      <c r="AM23" s="536" t="s">
        <v>16</v>
      </c>
      <c r="AN23" s="536" t="s">
        <v>15</v>
      </c>
      <c r="AO23" s="536" t="s">
        <v>14</v>
      </c>
      <c r="AP23" s="536" t="s">
        <v>13</v>
      </c>
      <c r="AQ23" s="552" t="s">
        <v>10</v>
      </c>
      <c r="AR23" s="531"/>
      <c r="AS23" s="531"/>
      <c r="AT23" s="531"/>
      <c r="AU23" s="531"/>
      <c r="AV23" s="531"/>
    </row>
    <row r="24" spans="1:48" s="20" customFormat="1" ht="96.75" customHeight="1">
      <c r="A24" s="537"/>
      <c r="B24" s="547"/>
      <c r="C24" s="537"/>
      <c r="D24" s="537"/>
      <c r="E24" s="540"/>
      <c r="F24" s="533"/>
      <c r="G24" s="533"/>
      <c r="H24" s="533"/>
      <c r="I24" s="535"/>
      <c r="J24" s="535"/>
      <c r="K24" s="535"/>
      <c r="L24" s="533"/>
      <c r="M24" s="537"/>
      <c r="N24" s="537"/>
      <c r="O24" s="537"/>
      <c r="P24" s="531"/>
      <c r="Q24" s="531"/>
      <c r="R24" s="531"/>
      <c r="S24" s="542"/>
      <c r="T24" s="542"/>
      <c r="U24" s="551"/>
      <c r="V24" s="551"/>
      <c r="W24" s="531"/>
      <c r="X24" s="531"/>
      <c r="Y24" s="531"/>
      <c r="Z24" s="531"/>
      <c r="AA24" s="531"/>
      <c r="AB24" s="531"/>
      <c r="AC24" s="531"/>
      <c r="AD24" s="531"/>
      <c r="AE24" s="531"/>
      <c r="AF24" s="97" t="s">
        <v>12</v>
      </c>
      <c r="AG24" s="97" t="s">
        <v>11</v>
      </c>
      <c r="AH24" s="98" t="s">
        <v>3</v>
      </c>
      <c r="AI24" s="98" t="s">
        <v>10</v>
      </c>
      <c r="AJ24" s="537"/>
      <c r="AK24" s="537"/>
      <c r="AL24" s="537"/>
      <c r="AM24" s="537"/>
      <c r="AN24" s="537"/>
      <c r="AO24" s="537"/>
      <c r="AP24" s="537"/>
      <c r="AQ24" s="553"/>
      <c r="AR24" s="531"/>
      <c r="AS24" s="531"/>
      <c r="AT24" s="531"/>
      <c r="AU24" s="531"/>
      <c r="AV24" s="531"/>
    </row>
    <row r="25" spans="1:48" s="19" customFormat="1" ht="17.25" customHeight="1">
      <c r="A25" s="255">
        <v>1</v>
      </c>
      <c r="B25" s="255">
        <v>2</v>
      </c>
      <c r="C25" s="255">
        <v>4</v>
      </c>
      <c r="D25" s="255">
        <v>5</v>
      </c>
      <c r="E25" s="255">
        <v>6</v>
      </c>
      <c r="F25" s="255">
        <f>E25+1</f>
        <v>7</v>
      </c>
      <c r="G25" s="255">
        <f t="shared" ref="G25:H25" si="0">F25+1</f>
        <v>8</v>
      </c>
      <c r="H25" s="255">
        <f t="shared" si="0"/>
        <v>9</v>
      </c>
      <c r="I25" s="255">
        <f t="shared" ref="I25" si="1">H25+1</f>
        <v>10</v>
      </c>
      <c r="J25" s="255">
        <f t="shared" ref="J25" si="2">I25+1</f>
        <v>11</v>
      </c>
      <c r="K25" s="255">
        <f t="shared" ref="K25" si="3">J25+1</f>
        <v>12</v>
      </c>
      <c r="L25" s="255">
        <f t="shared" ref="L25" si="4">K25+1</f>
        <v>13</v>
      </c>
      <c r="M25" s="255">
        <f t="shared" ref="M25" si="5">L25+1</f>
        <v>14</v>
      </c>
      <c r="N25" s="255">
        <f t="shared" ref="N25" si="6">M25+1</f>
        <v>15</v>
      </c>
      <c r="O25" s="255">
        <f t="shared" ref="O25" si="7">N25+1</f>
        <v>16</v>
      </c>
      <c r="P25" s="255">
        <f t="shared" ref="P25" si="8">O25+1</f>
        <v>17</v>
      </c>
      <c r="Q25" s="255">
        <f t="shared" ref="Q25" si="9">P25+1</f>
        <v>18</v>
      </c>
      <c r="R25" s="255">
        <f t="shared" ref="R25" si="10">Q25+1</f>
        <v>19</v>
      </c>
      <c r="S25" s="255">
        <f t="shared" ref="S25" si="11">R25+1</f>
        <v>20</v>
      </c>
      <c r="T25" s="255">
        <f t="shared" ref="T25" si="12">S25+1</f>
        <v>21</v>
      </c>
      <c r="U25" s="255">
        <f t="shared" ref="U25" si="13">T25+1</f>
        <v>22</v>
      </c>
      <c r="V25" s="255">
        <f t="shared" ref="V25" si="14">U25+1</f>
        <v>23</v>
      </c>
      <c r="W25" s="255">
        <f t="shared" ref="W25" si="15">V25+1</f>
        <v>24</v>
      </c>
      <c r="X25" s="255">
        <f t="shared" ref="X25" si="16">W25+1</f>
        <v>25</v>
      </c>
      <c r="Y25" s="255">
        <f t="shared" ref="Y25" si="17">X25+1</f>
        <v>26</v>
      </c>
      <c r="Z25" s="255">
        <f t="shared" ref="Z25" si="18">Y25+1</f>
        <v>27</v>
      </c>
      <c r="AA25" s="255">
        <f t="shared" ref="AA25" si="19">Z25+1</f>
        <v>28</v>
      </c>
      <c r="AB25" s="255">
        <f t="shared" ref="AB25" si="20">AA25+1</f>
        <v>29</v>
      </c>
      <c r="AC25" s="255">
        <f t="shared" ref="AC25" si="21">AB25+1</f>
        <v>30</v>
      </c>
      <c r="AD25" s="255">
        <f t="shared" ref="AD25" si="22">AC25+1</f>
        <v>31</v>
      </c>
      <c r="AE25" s="255">
        <f t="shared" ref="AE25" si="23">AD25+1</f>
        <v>32</v>
      </c>
      <c r="AF25" s="255">
        <f t="shared" ref="AF25" si="24">AE25+1</f>
        <v>33</v>
      </c>
      <c r="AG25" s="255">
        <f t="shared" ref="AG25" si="25">AF25+1</f>
        <v>34</v>
      </c>
      <c r="AH25" s="255">
        <f t="shared" ref="AH25" si="26">AG25+1</f>
        <v>35</v>
      </c>
      <c r="AI25" s="255">
        <f t="shared" ref="AI25" si="27">AH25+1</f>
        <v>36</v>
      </c>
      <c r="AJ25" s="255">
        <f t="shared" ref="AJ25" si="28">AI25+1</f>
        <v>37</v>
      </c>
      <c r="AK25" s="255">
        <f t="shared" ref="AK25" si="29">AJ25+1</f>
        <v>38</v>
      </c>
      <c r="AL25" s="255">
        <f t="shared" ref="AL25" si="30">AK25+1</f>
        <v>39</v>
      </c>
      <c r="AM25" s="255">
        <f t="shared" ref="AM25" si="31">AL25+1</f>
        <v>40</v>
      </c>
      <c r="AN25" s="255">
        <f t="shared" ref="AN25" si="32">AM25+1</f>
        <v>41</v>
      </c>
      <c r="AO25" s="255">
        <f t="shared" ref="AO25" si="33">AN25+1</f>
        <v>42</v>
      </c>
      <c r="AP25" s="255">
        <f t="shared" ref="AP25" si="34">AO25+1</f>
        <v>43</v>
      </c>
      <c r="AQ25" s="255">
        <f t="shared" ref="AQ25" si="35">AP25+1</f>
        <v>44</v>
      </c>
      <c r="AR25" s="255">
        <f t="shared" ref="AR25" si="36">AQ25+1</f>
        <v>45</v>
      </c>
      <c r="AS25" s="255">
        <f t="shared" ref="AS25" si="37">AR25+1</f>
        <v>46</v>
      </c>
      <c r="AT25" s="255">
        <f t="shared" ref="AT25" si="38">AS25+1</f>
        <v>47</v>
      </c>
      <c r="AU25" s="255">
        <f t="shared" ref="AU25" si="39">AT25+1</f>
        <v>48</v>
      </c>
      <c r="AV25" s="255">
        <f t="shared" ref="AV25" si="40">AU25+1</f>
        <v>49</v>
      </c>
    </row>
    <row r="26" spans="1:48" s="19" customFormat="1" ht="235.5" customHeight="1">
      <c r="A26" s="254">
        <v>1</v>
      </c>
      <c r="B26" s="430" t="s">
        <v>457</v>
      </c>
      <c r="C26" s="430" t="s">
        <v>457</v>
      </c>
      <c r="D26" s="430" t="s">
        <v>457</v>
      </c>
      <c r="E26" s="430" t="s">
        <v>457</v>
      </c>
      <c r="F26" s="430" t="s">
        <v>457</v>
      </c>
      <c r="G26" s="430" t="s">
        <v>457</v>
      </c>
      <c r="H26" s="430" t="s">
        <v>457</v>
      </c>
      <c r="I26" s="430" t="s">
        <v>457</v>
      </c>
      <c r="J26" s="430" t="s">
        <v>457</v>
      </c>
      <c r="K26" s="430" t="s">
        <v>457</v>
      </c>
      <c r="L26" s="430" t="s">
        <v>457</v>
      </c>
      <c r="M26" s="430" t="s">
        <v>457</v>
      </c>
      <c r="N26" s="430" t="s">
        <v>457</v>
      </c>
      <c r="O26" s="430" t="s">
        <v>457</v>
      </c>
      <c r="P26" s="430" t="s">
        <v>457</v>
      </c>
      <c r="Q26" s="430" t="s">
        <v>457</v>
      </c>
      <c r="R26" s="430" t="s">
        <v>457</v>
      </c>
      <c r="S26" s="430" t="s">
        <v>457</v>
      </c>
      <c r="T26" s="430" t="s">
        <v>457</v>
      </c>
      <c r="U26" s="430" t="s">
        <v>457</v>
      </c>
      <c r="V26" s="430" t="s">
        <v>457</v>
      </c>
      <c r="W26" s="430" t="s">
        <v>457</v>
      </c>
      <c r="X26" s="430" t="s">
        <v>457</v>
      </c>
      <c r="Y26" s="430" t="s">
        <v>457</v>
      </c>
      <c r="Z26" s="430" t="s">
        <v>457</v>
      </c>
      <c r="AA26" s="430" t="s">
        <v>457</v>
      </c>
      <c r="AB26" s="430" t="s">
        <v>457</v>
      </c>
      <c r="AC26" s="430" t="s">
        <v>457</v>
      </c>
      <c r="AD26" s="430" t="s">
        <v>457</v>
      </c>
      <c r="AE26" s="430" t="s">
        <v>457</v>
      </c>
      <c r="AF26" s="430" t="s">
        <v>457</v>
      </c>
      <c r="AG26" s="430" t="s">
        <v>457</v>
      </c>
      <c r="AH26" s="430" t="s">
        <v>457</v>
      </c>
      <c r="AI26" s="430" t="s">
        <v>457</v>
      </c>
      <c r="AJ26" s="430" t="s">
        <v>457</v>
      </c>
      <c r="AK26" s="430" t="s">
        <v>457</v>
      </c>
      <c r="AL26" s="430" t="s">
        <v>457</v>
      </c>
      <c r="AM26" s="430" t="s">
        <v>457</v>
      </c>
      <c r="AN26" s="430" t="s">
        <v>457</v>
      </c>
      <c r="AO26" s="430" t="s">
        <v>457</v>
      </c>
      <c r="AP26" s="430" t="s">
        <v>457</v>
      </c>
      <c r="AQ26" s="430" t="s">
        <v>457</v>
      </c>
      <c r="AR26" s="430" t="s">
        <v>457</v>
      </c>
      <c r="AS26" s="430" t="s">
        <v>457</v>
      </c>
      <c r="AT26" s="430" t="s">
        <v>457</v>
      </c>
      <c r="AU26" s="430" t="s">
        <v>457</v>
      </c>
      <c r="AV26" s="430" t="s">
        <v>457</v>
      </c>
    </row>
    <row r="27" spans="1:48" ht="56.25" hidden="1" customHeight="1">
      <c r="A27" s="431"/>
      <c r="B27" s="431"/>
      <c r="C27" s="431"/>
      <c r="D27" s="431"/>
      <c r="E27" s="431"/>
      <c r="F27" s="431"/>
      <c r="G27" s="431"/>
      <c r="H27" s="431"/>
      <c r="I27" s="431"/>
      <c r="J27" s="431"/>
      <c r="K27" s="431"/>
      <c r="L27" s="431"/>
      <c r="M27" s="431"/>
      <c r="N27" s="431"/>
      <c r="O27" s="430"/>
      <c r="P27" s="431"/>
      <c r="Q27" s="431"/>
      <c r="R27" s="431"/>
      <c r="S27" s="431"/>
      <c r="T27" s="431"/>
      <c r="U27" s="431"/>
      <c r="V27" s="431"/>
      <c r="W27" s="431"/>
      <c r="X27" s="431"/>
      <c r="Y27" s="431"/>
      <c r="Z27" s="431"/>
      <c r="AA27" s="431"/>
      <c r="AB27" s="431"/>
      <c r="AC27" s="431"/>
      <c r="AD27" s="432"/>
      <c r="AE27" s="431"/>
      <c r="AF27" s="431"/>
      <c r="AG27" s="431"/>
      <c r="AH27" s="431"/>
      <c r="AI27" s="431"/>
      <c r="AJ27" s="431"/>
      <c r="AK27" s="431"/>
      <c r="AL27" s="431"/>
      <c r="AM27" s="431"/>
      <c r="AN27" s="431"/>
      <c r="AO27" s="431"/>
      <c r="AP27" s="431"/>
      <c r="AQ27" s="433"/>
      <c r="AR27" s="431"/>
      <c r="AS27" s="431"/>
      <c r="AT27" s="431"/>
      <c r="AU27" s="434"/>
      <c r="AV27" s="434"/>
    </row>
  </sheetData>
  <mergeCells count="67">
    <mergeCell ref="A17:AV17"/>
    <mergeCell ref="A18:AV18"/>
    <mergeCell ref="A19:AV19"/>
    <mergeCell ref="A20:AV20"/>
    <mergeCell ref="A5:AV5"/>
    <mergeCell ref="A16:AV16"/>
    <mergeCell ref="A12:AV12"/>
    <mergeCell ref="A13:AV13"/>
    <mergeCell ref="A14:AV14"/>
    <mergeCell ref="A15:AV15"/>
    <mergeCell ref="A7:AV7"/>
    <mergeCell ref="A8:AV8"/>
    <mergeCell ref="A9:AV9"/>
    <mergeCell ref="A10:AV10"/>
    <mergeCell ref="A11:AV11"/>
    <mergeCell ref="A21:AV21"/>
    <mergeCell ref="A22:A24"/>
    <mergeCell ref="C22:C24"/>
    <mergeCell ref="D22:D24"/>
    <mergeCell ref="B22:B24"/>
    <mergeCell ref="E22:L22"/>
    <mergeCell ref="M22:M24"/>
    <mergeCell ref="N22:N24"/>
    <mergeCell ref="O22:O24"/>
    <mergeCell ref="P22:P24"/>
    <mergeCell ref="Q22:Q24"/>
    <mergeCell ref="R22:R24"/>
    <mergeCell ref="S22:T22"/>
    <mergeCell ref="U22:U24"/>
    <mergeCell ref="V22:V24"/>
    <mergeCell ref="AQ23:AQ24"/>
    <mergeCell ref="AL23:AL24"/>
    <mergeCell ref="AM23:AM24"/>
    <mergeCell ref="AN23:AN24"/>
    <mergeCell ref="AO23:AO24"/>
    <mergeCell ref="AS22:AS24"/>
    <mergeCell ref="AT22:AT24"/>
    <mergeCell ref="AU22:AU24"/>
    <mergeCell ref="AV22:AV24"/>
    <mergeCell ref="E23:E24"/>
    <mergeCell ref="L23:L24"/>
    <mergeCell ref="S23:S24"/>
    <mergeCell ref="AP23:AP24"/>
    <mergeCell ref="AB22:AB24"/>
    <mergeCell ref="AC22:AC24"/>
    <mergeCell ref="AL22:AO22"/>
    <mergeCell ref="AP22:AQ22"/>
    <mergeCell ref="AR22:AR24"/>
    <mergeCell ref="AF23:AG23"/>
    <mergeCell ref="AH23:AI23"/>
    <mergeCell ref="AJ23:AJ24"/>
    <mergeCell ref="T23:T24"/>
    <mergeCell ref="AD22:AD24"/>
    <mergeCell ref="AE22:AE24"/>
    <mergeCell ref="AF22:AK22"/>
    <mergeCell ref="F23:F24"/>
    <mergeCell ref="G23:G24"/>
    <mergeCell ref="H23:H24"/>
    <mergeCell ref="K23:K24"/>
    <mergeCell ref="AK23:AK24"/>
    <mergeCell ref="I23:I24"/>
    <mergeCell ref="J23:J24"/>
    <mergeCell ref="W22:W24"/>
    <mergeCell ref="X22:X24"/>
    <mergeCell ref="Y22:Y24"/>
    <mergeCell ref="Z22:Z24"/>
    <mergeCell ref="AA22:AA24"/>
  </mergeCells>
  <printOptions horizontalCentered="1"/>
  <pageMargins left="0" right="0" top="0.59055118110236227" bottom="0.59055118110236227" header="0" footer="0"/>
  <pageSetup paperSize="9" scale="20" fitToWidth="2" fitToHeight="2" orientation="landscape" horizontalDpi="4294967294" verticalDpi="429496729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84"/>
  <sheetViews>
    <sheetView view="pageBreakPreview" topLeftCell="A43" zoomScale="70" zoomScaleNormal="90" zoomScaleSheetLayoutView="70" workbookViewId="0">
      <selection activeCell="B49" sqref="B49"/>
    </sheetView>
  </sheetViews>
  <sheetFormatPr defaultRowHeight="15.75"/>
  <cols>
    <col min="1" max="1" width="85.85546875" style="87" customWidth="1"/>
    <col min="2" max="2" width="66.140625" style="87" customWidth="1"/>
    <col min="3" max="256" width="9.140625" style="88"/>
    <col min="257" max="258" width="66.140625" style="88" customWidth="1"/>
    <col min="259" max="512" width="9.140625" style="88"/>
    <col min="513" max="514" width="66.140625" style="88" customWidth="1"/>
    <col min="515" max="768" width="9.140625" style="88"/>
    <col min="769" max="770" width="66.140625" style="88" customWidth="1"/>
    <col min="771" max="1024" width="9.140625" style="88"/>
    <col min="1025" max="1026" width="66.140625" style="88" customWidth="1"/>
    <col min="1027" max="1280" width="9.140625" style="88"/>
    <col min="1281" max="1282" width="66.140625" style="88" customWidth="1"/>
    <col min="1283" max="1536" width="9.140625" style="88"/>
    <col min="1537" max="1538" width="66.140625" style="88" customWidth="1"/>
    <col min="1539" max="1792" width="9.140625" style="88"/>
    <col min="1793" max="1794" width="66.140625" style="88" customWidth="1"/>
    <col min="1795" max="2048" width="9.140625" style="88"/>
    <col min="2049" max="2050" width="66.140625" style="88" customWidth="1"/>
    <col min="2051" max="2304" width="9.140625" style="88"/>
    <col min="2305" max="2306" width="66.140625" style="88" customWidth="1"/>
    <col min="2307" max="2560" width="9.140625" style="88"/>
    <col min="2561" max="2562" width="66.140625" style="88" customWidth="1"/>
    <col min="2563" max="2816" width="9.140625" style="88"/>
    <col min="2817" max="2818" width="66.140625" style="88" customWidth="1"/>
    <col min="2819" max="3072" width="9.140625" style="88"/>
    <col min="3073" max="3074" width="66.140625" style="88" customWidth="1"/>
    <col min="3075" max="3328" width="9.140625" style="88"/>
    <col min="3329" max="3330" width="66.140625" style="88" customWidth="1"/>
    <col min="3331" max="3584" width="9.140625" style="88"/>
    <col min="3585" max="3586" width="66.140625" style="88" customWidth="1"/>
    <col min="3587" max="3840" width="9.140625" style="88"/>
    <col min="3841" max="3842" width="66.140625" style="88" customWidth="1"/>
    <col min="3843" max="4096" width="9.140625" style="88"/>
    <col min="4097" max="4098" width="66.140625" style="88" customWidth="1"/>
    <col min="4099" max="4352" width="9.140625" style="88"/>
    <col min="4353" max="4354" width="66.140625" style="88" customWidth="1"/>
    <col min="4355" max="4608" width="9.140625" style="88"/>
    <col min="4609" max="4610" width="66.140625" style="88" customWidth="1"/>
    <col min="4611" max="4864" width="9.140625" style="88"/>
    <col min="4865" max="4866" width="66.140625" style="88" customWidth="1"/>
    <col min="4867" max="5120" width="9.140625" style="88"/>
    <col min="5121" max="5122" width="66.140625" style="88" customWidth="1"/>
    <col min="5123" max="5376" width="9.140625" style="88"/>
    <col min="5377" max="5378" width="66.140625" style="88" customWidth="1"/>
    <col min="5379" max="5632" width="9.140625" style="88"/>
    <col min="5633" max="5634" width="66.140625" style="88" customWidth="1"/>
    <col min="5635" max="5888" width="9.140625" style="88"/>
    <col min="5889" max="5890" width="66.140625" style="88" customWidth="1"/>
    <col min="5891" max="6144" width="9.140625" style="88"/>
    <col min="6145" max="6146" width="66.140625" style="88" customWidth="1"/>
    <col min="6147" max="6400" width="9.140625" style="88"/>
    <col min="6401" max="6402" width="66.140625" style="88" customWidth="1"/>
    <col min="6403" max="6656" width="9.140625" style="88"/>
    <col min="6657" max="6658" width="66.140625" style="88" customWidth="1"/>
    <col min="6659" max="6912" width="9.140625" style="88"/>
    <col min="6913" max="6914" width="66.140625" style="88" customWidth="1"/>
    <col min="6915" max="7168" width="9.140625" style="88"/>
    <col min="7169" max="7170" width="66.140625" style="88" customWidth="1"/>
    <col min="7171" max="7424" width="9.140625" style="88"/>
    <col min="7425" max="7426" width="66.140625" style="88" customWidth="1"/>
    <col min="7427" max="7680" width="9.140625" style="88"/>
    <col min="7681" max="7682" width="66.140625" style="88" customWidth="1"/>
    <col min="7683" max="7936" width="9.140625" style="88"/>
    <col min="7937" max="7938" width="66.140625" style="88" customWidth="1"/>
    <col min="7939" max="8192" width="9.140625" style="88"/>
    <col min="8193" max="8194" width="66.140625" style="88" customWidth="1"/>
    <col min="8195" max="8448" width="9.140625" style="88"/>
    <col min="8449" max="8450" width="66.140625" style="88" customWidth="1"/>
    <col min="8451" max="8704" width="9.140625" style="88"/>
    <col min="8705" max="8706" width="66.140625" style="88" customWidth="1"/>
    <col min="8707" max="8960" width="9.140625" style="88"/>
    <col min="8961" max="8962" width="66.140625" style="88" customWidth="1"/>
    <col min="8963" max="9216" width="9.140625" style="88"/>
    <col min="9217" max="9218" width="66.140625" style="88" customWidth="1"/>
    <col min="9219" max="9472" width="9.140625" style="88"/>
    <col min="9473" max="9474" width="66.140625" style="88" customWidth="1"/>
    <col min="9475" max="9728" width="9.140625" style="88"/>
    <col min="9729" max="9730" width="66.140625" style="88" customWidth="1"/>
    <col min="9731" max="9984" width="9.140625" style="88"/>
    <col min="9985" max="9986" width="66.140625" style="88" customWidth="1"/>
    <col min="9987" max="10240" width="9.140625" style="88"/>
    <col min="10241" max="10242" width="66.140625" style="88" customWidth="1"/>
    <col min="10243" max="10496" width="9.140625" style="88"/>
    <col min="10497" max="10498" width="66.140625" style="88" customWidth="1"/>
    <col min="10499" max="10752" width="9.140625" style="88"/>
    <col min="10753" max="10754" width="66.140625" style="88" customWidth="1"/>
    <col min="10755" max="11008" width="9.140625" style="88"/>
    <col min="11009" max="11010" width="66.140625" style="88" customWidth="1"/>
    <col min="11011" max="11264" width="9.140625" style="88"/>
    <col min="11265" max="11266" width="66.140625" style="88" customWidth="1"/>
    <col min="11267" max="11520" width="9.140625" style="88"/>
    <col min="11521" max="11522" width="66.140625" style="88" customWidth="1"/>
    <col min="11523" max="11776" width="9.140625" style="88"/>
    <col min="11777" max="11778" width="66.140625" style="88" customWidth="1"/>
    <col min="11779" max="12032" width="9.140625" style="88"/>
    <col min="12033" max="12034" width="66.140625" style="88" customWidth="1"/>
    <col min="12035" max="12288" width="9.140625" style="88"/>
    <col min="12289" max="12290" width="66.140625" style="88" customWidth="1"/>
    <col min="12291" max="12544" width="9.140625" style="88"/>
    <col min="12545" max="12546" width="66.140625" style="88" customWidth="1"/>
    <col min="12547" max="12800" width="9.140625" style="88"/>
    <col min="12801" max="12802" width="66.140625" style="88" customWidth="1"/>
    <col min="12803" max="13056" width="9.140625" style="88"/>
    <col min="13057" max="13058" width="66.140625" style="88" customWidth="1"/>
    <col min="13059" max="13312" width="9.140625" style="88"/>
    <col min="13313" max="13314" width="66.140625" style="88" customWidth="1"/>
    <col min="13315" max="13568" width="9.140625" style="88"/>
    <col min="13569" max="13570" width="66.140625" style="88" customWidth="1"/>
    <col min="13571" max="13824" width="9.140625" style="88"/>
    <col min="13825" max="13826" width="66.140625" style="88" customWidth="1"/>
    <col min="13827" max="14080" width="9.140625" style="88"/>
    <col min="14081" max="14082" width="66.140625" style="88" customWidth="1"/>
    <col min="14083" max="14336" width="9.140625" style="88"/>
    <col min="14337" max="14338" width="66.140625" style="88" customWidth="1"/>
    <col min="14339" max="14592" width="9.140625" style="88"/>
    <col min="14593" max="14594" width="66.140625" style="88" customWidth="1"/>
    <col min="14595" max="14848" width="9.140625" style="88"/>
    <col min="14849" max="14850" width="66.140625" style="88" customWidth="1"/>
    <col min="14851" max="15104" width="9.140625" style="88"/>
    <col min="15105" max="15106" width="66.140625" style="88" customWidth="1"/>
    <col min="15107" max="15360" width="9.140625" style="88"/>
    <col min="15361" max="15362" width="66.140625" style="88" customWidth="1"/>
    <col min="15363" max="15616" width="9.140625" style="88"/>
    <col min="15617" max="15618" width="66.140625" style="88" customWidth="1"/>
    <col min="15619" max="15872" width="9.140625" style="88"/>
    <col min="15873" max="15874" width="66.140625" style="88" customWidth="1"/>
    <col min="15875" max="16128" width="9.140625" style="88"/>
    <col min="16129" max="16130" width="66.140625" style="88" customWidth="1"/>
    <col min="16131" max="16384" width="9.140625" style="88"/>
  </cols>
  <sheetData>
    <row r="1" spans="1:8" ht="18.75">
      <c r="B1" s="35" t="s">
        <v>68</v>
      </c>
    </row>
    <row r="2" spans="1:8" ht="18.75">
      <c r="B2" s="14" t="s">
        <v>9</v>
      </c>
    </row>
    <row r="3" spans="1:8" ht="18.75">
      <c r="B3" s="14" t="s">
        <v>426</v>
      </c>
    </row>
    <row r="4" spans="1:8">
      <c r="B4" s="38"/>
    </row>
    <row r="5" spans="1:8" ht="18.75">
      <c r="A5" s="559" t="str">
        <f>'1. паспорт местоположение'!A5:C5</f>
        <v>Год раскрытия информации: 2020 год</v>
      </c>
      <c r="B5" s="559"/>
      <c r="C5" s="63"/>
      <c r="D5" s="63"/>
      <c r="E5" s="63"/>
      <c r="F5" s="63"/>
      <c r="G5" s="63"/>
      <c r="H5" s="63"/>
    </row>
    <row r="6" spans="1:8" ht="18.75">
      <c r="A6" s="102"/>
      <c r="B6" s="102"/>
      <c r="C6" s="102"/>
      <c r="D6" s="102"/>
      <c r="E6" s="102"/>
      <c r="F6" s="102"/>
      <c r="G6" s="102"/>
      <c r="H6" s="102"/>
    </row>
    <row r="7" spans="1:8" ht="18.75">
      <c r="A7" s="449" t="s">
        <v>8</v>
      </c>
      <c r="B7" s="449"/>
      <c r="C7" s="101"/>
      <c r="D7" s="101"/>
      <c r="E7" s="101"/>
      <c r="F7" s="101"/>
      <c r="G7" s="101"/>
      <c r="H7" s="101"/>
    </row>
    <row r="8" spans="1:8" ht="18.75">
      <c r="A8" s="101"/>
      <c r="B8" s="101"/>
      <c r="C8" s="101"/>
      <c r="D8" s="101"/>
      <c r="E8" s="101"/>
      <c r="F8" s="101"/>
      <c r="G8" s="101"/>
      <c r="H8" s="101"/>
    </row>
    <row r="9" spans="1:8" ht="18.75">
      <c r="A9" s="448" t="str">
        <f>'1. паспорт местоположение'!A9:C9</f>
        <v>АО "Крымэнерго"</v>
      </c>
      <c r="B9" s="448"/>
      <c r="C9" s="99"/>
      <c r="D9" s="99"/>
      <c r="E9" s="99"/>
      <c r="F9" s="99"/>
      <c r="G9" s="99"/>
      <c r="H9" s="99"/>
    </row>
    <row r="10" spans="1:8">
      <c r="A10" s="446" t="s">
        <v>7</v>
      </c>
      <c r="B10" s="446"/>
      <c r="C10" s="100"/>
      <c r="D10" s="100"/>
      <c r="E10" s="100"/>
      <c r="F10" s="100"/>
      <c r="G10" s="100"/>
      <c r="H10" s="100"/>
    </row>
    <row r="11" spans="1:8" ht="18.75">
      <c r="A11" s="101"/>
      <c r="B11" s="101"/>
      <c r="C11" s="101"/>
      <c r="D11" s="101"/>
      <c r="E11" s="101"/>
      <c r="F11" s="101"/>
      <c r="G11" s="101"/>
      <c r="H11" s="101"/>
    </row>
    <row r="12" spans="1:8" ht="15" customHeight="1">
      <c r="A12" s="560" t="str">
        <f>'1. паспорт местоположение'!A12:C12</f>
        <v>K_1101016</v>
      </c>
      <c r="B12" s="560"/>
      <c r="C12" s="99"/>
      <c r="D12" s="99"/>
      <c r="E12" s="99"/>
      <c r="F12" s="99"/>
      <c r="G12" s="99"/>
      <c r="H12" s="99"/>
    </row>
    <row r="13" spans="1:8">
      <c r="A13" s="446" t="s">
        <v>6</v>
      </c>
      <c r="B13" s="446"/>
      <c r="C13" s="100"/>
      <c r="D13" s="100"/>
      <c r="E13" s="100"/>
      <c r="F13" s="100"/>
      <c r="G13" s="100"/>
      <c r="H13" s="100"/>
    </row>
    <row r="14" spans="1:8" ht="18.75">
      <c r="A14" s="10"/>
      <c r="B14" s="10"/>
      <c r="C14" s="10"/>
      <c r="D14" s="10"/>
      <c r="E14" s="10"/>
      <c r="F14" s="10"/>
      <c r="G14" s="10"/>
      <c r="H14" s="10"/>
    </row>
    <row r="15" spans="1:8" ht="76.5" customHeight="1">
      <c r="A15" s="447" t="str">
        <f>'1. паспорт местоположение'!A15:C15</f>
        <v>Реконструкция  АБ на ПС 110 кВ "Массандра"</v>
      </c>
      <c r="B15" s="447"/>
      <c r="C15" s="99"/>
      <c r="D15" s="99"/>
      <c r="E15" s="99"/>
      <c r="F15" s="99"/>
      <c r="G15" s="99"/>
      <c r="H15" s="99"/>
    </row>
    <row r="16" spans="1:8">
      <c r="A16" s="446" t="s">
        <v>5</v>
      </c>
      <c r="B16" s="446"/>
      <c r="C16" s="100"/>
      <c r="D16" s="100"/>
      <c r="E16" s="100"/>
      <c r="F16" s="100"/>
      <c r="G16" s="100"/>
      <c r="H16" s="100"/>
    </row>
    <row r="17" spans="1:3">
      <c r="B17" s="89"/>
    </row>
    <row r="18" spans="1:3" ht="33.75" customHeight="1">
      <c r="A18" s="557" t="s">
        <v>410</v>
      </c>
      <c r="B18" s="558"/>
    </row>
    <row r="19" spans="1:3">
      <c r="B19" s="38"/>
    </row>
    <row r="20" spans="1:3" ht="16.5" thickBot="1">
      <c r="B20" s="90"/>
    </row>
    <row r="21" spans="1:3" ht="75.75" customHeight="1" thickBot="1">
      <c r="A21" s="315" t="s">
        <v>286</v>
      </c>
      <c r="B21" s="313">
        <f>'1. паспорт местоположение'!A15:C15</f>
        <v>0</v>
      </c>
      <c r="C21" s="314"/>
    </row>
    <row r="22" spans="1:3" ht="16.5" thickBot="1">
      <c r="A22" s="143" t="s">
        <v>287</v>
      </c>
      <c r="B22" s="200" t="str">
        <f>'1. паспорт местоположение'!C27</f>
        <v>Ялтинский городской совет</v>
      </c>
    </row>
    <row r="23" spans="1:3" ht="20.25" customHeight="1" thickBot="1">
      <c r="A23" s="143" t="s">
        <v>272</v>
      </c>
      <c r="B23" s="201" t="s">
        <v>512</v>
      </c>
    </row>
    <row r="24" spans="1:3" ht="22.5" customHeight="1" thickBot="1">
      <c r="A24" s="143" t="s">
        <v>288</v>
      </c>
      <c r="B24" s="201" t="s">
        <v>530</v>
      </c>
    </row>
    <row r="25" spans="1:3" ht="16.5" thickBot="1">
      <c r="A25" s="144" t="s">
        <v>289</v>
      </c>
      <c r="B25" s="200" t="s">
        <v>441</v>
      </c>
    </row>
    <row r="26" spans="1:3" ht="16.5" thickBot="1">
      <c r="A26" s="145" t="s">
        <v>290</v>
      </c>
      <c r="B26" s="202" t="s">
        <v>502</v>
      </c>
    </row>
    <row r="27" spans="1:3" ht="16.5" thickBot="1">
      <c r="A27" s="146" t="s">
        <v>458</v>
      </c>
      <c r="B27" s="256">
        <f>'6.2. Паспорт фин осв ввод'!BF24</f>
        <v>1.5198120000000002</v>
      </c>
    </row>
    <row r="28" spans="1:3" ht="44.25" customHeight="1" thickBot="1">
      <c r="A28" s="258" t="s">
        <v>291</v>
      </c>
      <c r="B28" s="257" t="s">
        <v>513</v>
      </c>
    </row>
    <row r="29" spans="1:3" ht="16.5" thickBot="1">
      <c r="A29" s="188" t="s">
        <v>292</v>
      </c>
      <c r="B29" s="189" t="s">
        <v>457</v>
      </c>
    </row>
    <row r="30" spans="1:3" ht="16.5" thickBot="1">
      <c r="A30" s="188" t="s">
        <v>293</v>
      </c>
      <c r="B30" s="189">
        <v>0</v>
      </c>
    </row>
    <row r="31" spans="1:3" ht="16.5" thickBot="1">
      <c r="A31" s="147" t="s">
        <v>294</v>
      </c>
      <c r="B31" s="147">
        <v>0</v>
      </c>
    </row>
    <row r="32" spans="1:3" ht="16.5" thickBot="1">
      <c r="A32" s="188" t="s">
        <v>295</v>
      </c>
      <c r="B32" s="189">
        <v>0</v>
      </c>
    </row>
    <row r="33" spans="1:2" ht="16.5" thickBot="1">
      <c r="A33" s="147" t="s">
        <v>296</v>
      </c>
      <c r="B33" s="147">
        <v>0</v>
      </c>
    </row>
    <row r="34" spans="1:2" ht="16.5" thickBot="1">
      <c r="A34" s="147" t="s">
        <v>297</v>
      </c>
      <c r="B34" s="147">
        <v>0</v>
      </c>
    </row>
    <row r="35" spans="1:2" ht="16.5" thickBot="1">
      <c r="A35" s="147" t="s">
        <v>298</v>
      </c>
      <c r="B35" s="147">
        <v>0</v>
      </c>
    </row>
    <row r="36" spans="1:2" ht="16.5" thickBot="1">
      <c r="A36" s="147" t="s">
        <v>299</v>
      </c>
      <c r="B36" s="147">
        <v>0</v>
      </c>
    </row>
    <row r="37" spans="1:2" ht="32.25" thickBot="1">
      <c r="A37" s="188" t="s">
        <v>300</v>
      </c>
      <c r="B37" s="189">
        <v>0</v>
      </c>
    </row>
    <row r="38" spans="1:2" ht="16.5" thickBot="1">
      <c r="A38" s="147" t="s">
        <v>296</v>
      </c>
      <c r="B38" s="147">
        <v>0</v>
      </c>
    </row>
    <row r="39" spans="1:2" ht="16.5" thickBot="1">
      <c r="A39" s="147" t="s">
        <v>297</v>
      </c>
      <c r="B39" s="147">
        <v>0</v>
      </c>
    </row>
    <row r="40" spans="1:2" ht="16.5" thickBot="1">
      <c r="A40" s="147" t="s">
        <v>298</v>
      </c>
      <c r="B40" s="147">
        <v>0</v>
      </c>
    </row>
    <row r="41" spans="1:2" ht="16.5" thickBot="1">
      <c r="A41" s="147" t="s">
        <v>299</v>
      </c>
      <c r="B41" s="147">
        <v>0</v>
      </c>
    </row>
    <row r="42" spans="1:2" ht="16.5" thickBot="1">
      <c r="A42" s="188" t="s">
        <v>301</v>
      </c>
      <c r="B42" s="189">
        <v>0</v>
      </c>
    </row>
    <row r="43" spans="1:2" ht="16.5" thickBot="1">
      <c r="A43" s="188" t="s">
        <v>506</v>
      </c>
      <c r="B43" s="189"/>
    </row>
    <row r="44" spans="1:2" ht="16.5" thickBot="1">
      <c r="A44" s="147" t="s">
        <v>507</v>
      </c>
      <c r="B44" s="147"/>
    </row>
    <row r="45" spans="1:2" ht="16.5" thickBot="1">
      <c r="A45" s="147" t="s">
        <v>297</v>
      </c>
      <c r="B45" s="437"/>
    </row>
    <row r="46" spans="1:2" ht="16.5" thickBot="1">
      <c r="A46" s="147" t="s">
        <v>298</v>
      </c>
      <c r="B46" s="147">
        <v>0</v>
      </c>
    </row>
    <row r="47" spans="1:2" ht="16.5" thickBot="1">
      <c r="A47" s="147" t="s">
        <v>299</v>
      </c>
      <c r="B47" s="147">
        <v>0</v>
      </c>
    </row>
    <row r="48" spans="1:2" ht="32.25" thickBot="1">
      <c r="A48" s="190" t="s">
        <v>302</v>
      </c>
      <c r="B48" s="191">
        <v>0</v>
      </c>
    </row>
    <row r="49" spans="1:2" ht="16.5" thickBot="1">
      <c r="A49" s="150" t="s">
        <v>294</v>
      </c>
      <c r="B49" s="149">
        <v>0</v>
      </c>
    </row>
    <row r="50" spans="1:2" ht="16.5" thickBot="1">
      <c r="A50" s="150" t="s">
        <v>303</v>
      </c>
      <c r="B50" s="149">
        <v>0</v>
      </c>
    </row>
    <row r="51" spans="1:2" ht="16.5" thickBot="1">
      <c r="A51" s="150" t="s">
        <v>304</v>
      </c>
      <c r="B51" s="149">
        <v>0</v>
      </c>
    </row>
    <row r="52" spans="1:2" ht="16.5" thickBot="1">
      <c r="A52" s="150" t="s">
        <v>305</v>
      </c>
      <c r="B52" s="438">
        <v>0</v>
      </c>
    </row>
    <row r="53" spans="1:2" ht="16.5" thickBot="1">
      <c r="A53" s="192" t="s">
        <v>306</v>
      </c>
      <c r="B53" s="193">
        <v>0</v>
      </c>
    </row>
    <row r="54" spans="1:2" ht="16.5" thickBot="1">
      <c r="A54" s="192" t="s">
        <v>307</v>
      </c>
      <c r="B54" s="193">
        <v>0</v>
      </c>
    </row>
    <row r="55" spans="1:2" ht="16.5" thickBot="1">
      <c r="A55" s="192" t="s">
        <v>308</v>
      </c>
      <c r="B55" s="193">
        <v>0</v>
      </c>
    </row>
    <row r="56" spans="1:2" ht="16.5" thickBot="1">
      <c r="A56" s="194" t="s">
        <v>309</v>
      </c>
      <c r="B56" s="195">
        <v>0</v>
      </c>
    </row>
    <row r="57" spans="1:2">
      <c r="A57" s="148" t="s">
        <v>310</v>
      </c>
      <c r="B57" s="554"/>
    </row>
    <row r="58" spans="1:2">
      <c r="A58" s="152" t="s">
        <v>311</v>
      </c>
      <c r="B58" s="555"/>
    </row>
    <row r="59" spans="1:2">
      <c r="A59" s="152" t="s">
        <v>312</v>
      </c>
      <c r="B59" s="555"/>
    </row>
    <row r="60" spans="1:2">
      <c r="A60" s="152" t="s">
        <v>313</v>
      </c>
      <c r="B60" s="555"/>
    </row>
    <row r="61" spans="1:2">
      <c r="A61" s="152" t="s">
        <v>314</v>
      </c>
      <c r="B61" s="555"/>
    </row>
    <row r="62" spans="1:2" ht="16.5" thickBot="1">
      <c r="A62" s="153" t="s">
        <v>315</v>
      </c>
      <c r="B62" s="556"/>
    </row>
    <row r="63" spans="1:2" ht="16.5" thickBot="1">
      <c r="A63" s="150" t="s">
        <v>316</v>
      </c>
      <c r="B63" s="154" t="s">
        <v>457</v>
      </c>
    </row>
    <row r="64" spans="1:2" ht="32.25" thickBot="1">
      <c r="A64" s="144" t="s">
        <v>317</v>
      </c>
      <c r="B64" s="154" t="s">
        <v>457</v>
      </c>
    </row>
    <row r="65" spans="1:2" ht="16.5" thickBot="1">
      <c r="A65" s="150" t="s">
        <v>294</v>
      </c>
      <c r="B65" s="155"/>
    </row>
    <row r="66" spans="1:2" ht="16.5" thickBot="1">
      <c r="A66" s="150" t="s">
        <v>318</v>
      </c>
      <c r="B66" s="154" t="s">
        <v>457</v>
      </c>
    </row>
    <row r="67" spans="1:2" ht="16.5" thickBot="1">
      <c r="A67" s="150" t="s">
        <v>319</v>
      </c>
      <c r="B67" s="155" t="s">
        <v>457</v>
      </c>
    </row>
    <row r="68" spans="1:2" ht="16.5" thickBot="1">
      <c r="A68" s="156" t="s">
        <v>320</v>
      </c>
      <c r="B68" s="157" t="s">
        <v>457</v>
      </c>
    </row>
    <row r="69" spans="1:2" ht="16.5" thickBot="1">
      <c r="A69" s="144" t="s">
        <v>321</v>
      </c>
      <c r="B69" s="151" t="s">
        <v>457</v>
      </c>
    </row>
    <row r="70" spans="1:2" ht="16.5" thickBot="1">
      <c r="A70" s="152" t="s">
        <v>322</v>
      </c>
      <c r="B70" s="158" t="s">
        <v>457</v>
      </c>
    </row>
    <row r="71" spans="1:2" ht="16.5" thickBot="1">
      <c r="A71" s="152" t="s">
        <v>323</v>
      </c>
      <c r="B71" s="158" t="s">
        <v>457</v>
      </c>
    </row>
    <row r="72" spans="1:2" ht="16.5" thickBot="1">
      <c r="A72" s="152" t="s">
        <v>324</v>
      </c>
      <c r="B72" s="158" t="s">
        <v>457</v>
      </c>
    </row>
    <row r="73" spans="1:2" ht="44.25" customHeight="1" thickBot="1">
      <c r="A73" s="159" t="s">
        <v>325</v>
      </c>
      <c r="B73" s="155" t="s">
        <v>511</v>
      </c>
    </row>
    <row r="74" spans="1:2" ht="20.25" customHeight="1">
      <c r="A74" s="148" t="s">
        <v>326</v>
      </c>
      <c r="B74" s="554" t="s">
        <v>459</v>
      </c>
    </row>
    <row r="75" spans="1:2">
      <c r="A75" s="152" t="s">
        <v>327</v>
      </c>
      <c r="B75" s="555"/>
    </row>
    <row r="76" spans="1:2">
      <c r="A76" s="152" t="s">
        <v>328</v>
      </c>
      <c r="B76" s="555"/>
    </row>
    <row r="77" spans="1:2">
      <c r="A77" s="152" t="s">
        <v>329</v>
      </c>
      <c r="B77" s="555"/>
    </row>
    <row r="78" spans="1:2">
      <c r="A78" s="152" t="s">
        <v>330</v>
      </c>
      <c r="B78" s="555"/>
    </row>
    <row r="79" spans="1:2" ht="16.5" thickBot="1">
      <c r="A79" s="160" t="s">
        <v>331</v>
      </c>
      <c r="B79" s="556"/>
    </row>
    <row r="82" spans="1:2">
      <c r="A82" s="91"/>
      <c r="B82" s="92"/>
    </row>
    <row r="83" spans="1:2">
      <c r="B83" s="93"/>
    </row>
    <row r="84" spans="1:2">
      <c r="B84" s="94"/>
    </row>
  </sheetData>
  <mergeCells count="11">
    <mergeCell ref="A5:B5"/>
    <mergeCell ref="A7:B7"/>
    <mergeCell ref="A9:B9"/>
    <mergeCell ref="A10:B10"/>
    <mergeCell ref="A12:B12"/>
    <mergeCell ref="B74:B79"/>
    <mergeCell ref="A13:B13"/>
    <mergeCell ref="A15:B15"/>
    <mergeCell ref="A16:B16"/>
    <mergeCell ref="A18:B18"/>
    <mergeCell ref="B57:B62"/>
  </mergeCells>
  <pageMargins left="0.11811023622047245" right="0" top="0.74803149606299213" bottom="0.74803149606299213" header="0.31496062992125984" footer="0.31496062992125984"/>
  <pageSetup paperSize="9" scale="48"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1"/>
  <sheetViews>
    <sheetView view="pageBreakPreview" topLeftCell="G1" zoomScale="50" zoomScaleSheetLayoutView="50" workbookViewId="0">
      <selection activeCell="K30" sqref="K30"/>
    </sheetView>
  </sheetViews>
  <sheetFormatPr defaultRowHeight="15"/>
  <cols>
    <col min="1" max="1" width="7.42578125" style="1" customWidth="1"/>
    <col min="2" max="2" width="35.85546875" style="1" customWidth="1"/>
    <col min="3" max="3" width="31.140625" style="1" customWidth="1"/>
    <col min="4" max="4" width="25" style="1" customWidth="1"/>
    <col min="5" max="5" width="50" style="1" customWidth="1"/>
    <col min="6" max="6" width="57" style="1" customWidth="1"/>
    <col min="7" max="7" width="57.5703125" style="1" customWidth="1"/>
    <col min="8" max="10" width="20.5703125" style="1" customWidth="1"/>
    <col min="11" max="11" width="16" style="1" customWidth="1"/>
    <col min="12" max="12" width="20.5703125" style="1" customWidth="1"/>
    <col min="13" max="13" width="21.28515625" style="1" customWidth="1"/>
    <col min="14" max="14" width="23.85546875" style="1" customWidth="1"/>
    <col min="15" max="15" width="17.85546875" style="1" customWidth="1"/>
    <col min="16" max="16" width="23.85546875" style="1" customWidth="1"/>
    <col min="17" max="17" width="86.28515625" style="1" customWidth="1"/>
    <col min="18" max="18" width="32" style="1" customWidth="1"/>
    <col min="19" max="19" width="43" style="1" customWidth="1"/>
    <col min="20" max="16384" width="9.140625" style="1"/>
  </cols>
  <sheetData>
    <row r="1" spans="1:28" s="11" customFormat="1" ht="18.75" customHeight="1">
      <c r="A1" s="17"/>
      <c r="S1" s="35" t="s">
        <v>68</v>
      </c>
    </row>
    <row r="2" spans="1:28" s="11" customFormat="1" ht="18.75" customHeight="1">
      <c r="A2" s="17"/>
      <c r="S2" s="14" t="s">
        <v>9</v>
      </c>
    </row>
    <row r="3" spans="1:28" s="11" customFormat="1" ht="18.75">
      <c r="S3" s="14" t="s">
        <v>67</v>
      </c>
    </row>
    <row r="4" spans="1:28" s="11" customFormat="1" ht="18.75" customHeight="1">
      <c r="A4" s="445" t="str">
        <f>'1. паспорт местоположение'!A5:C5</f>
        <v>Год раскрытия информации: 2020 год</v>
      </c>
      <c r="B4" s="445"/>
      <c r="C4" s="445"/>
      <c r="D4" s="445"/>
      <c r="E4" s="445"/>
      <c r="F4" s="445"/>
      <c r="G4" s="445"/>
      <c r="H4" s="445"/>
      <c r="I4" s="445"/>
      <c r="J4" s="445"/>
      <c r="K4" s="445"/>
      <c r="L4" s="445"/>
      <c r="M4" s="445"/>
      <c r="N4" s="445"/>
      <c r="O4" s="445"/>
      <c r="P4" s="445"/>
      <c r="Q4" s="445"/>
      <c r="R4" s="445"/>
      <c r="S4" s="445"/>
    </row>
    <row r="5" spans="1:28" s="11" customFormat="1" ht="15.75">
      <c r="A5" s="16"/>
    </row>
    <row r="6" spans="1:28" s="11" customFormat="1" ht="18.75">
      <c r="A6" s="449" t="s">
        <v>8</v>
      </c>
      <c r="B6" s="449"/>
      <c r="C6" s="449"/>
      <c r="D6" s="449"/>
      <c r="E6" s="449"/>
      <c r="F6" s="449"/>
      <c r="G6" s="449"/>
      <c r="H6" s="449"/>
      <c r="I6" s="449"/>
      <c r="J6" s="449"/>
      <c r="K6" s="449"/>
      <c r="L6" s="449"/>
      <c r="M6" s="449"/>
      <c r="N6" s="449"/>
      <c r="O6" s="449"/>
      <c r="P6" s="449"/>
      <c r="Q6" s="449"/>
      <c r="R6" s="449"/>
      <c r="S6" s="449"/>
      <c r="T6" s="12"/>
      <c r="U6" s="12"/>
      <c r="V6" s="12"/>
      <c r="W6" s="12"/>
      <c r="X6" s="12"/>
      <c r="Y6" s="12"/>
      <c r="Z6" s="12"/>
      <c r="AA6" s="12"/>
      <c r="AB6" s="12"/>
    </row>
    <row r="7" spans="1:28" s="11" customFormat="1" ht="18.75">
      <c r="A7" s="449"/>
      <c r="B7" s="449"/>
      <c r="C7" s="449"/>
      <c r="D7" s="449"/>
      <c r="E7" s="449"/>
      <c r="F7" s="449"/>
      <c r="G7" s="449"/>
      <c r="H7" s="449"/>
      <c r="I7" s="449"/>
      <c r="J7" s="449"/>
      <c r="K7" s="449"/>
      <c r="L7" s="449"/>
      <c r="M7" s="449"/>
      <c r="N7" s="449"/>
      <c r="O7" s="449"/>
      <c r="P7" s="449"/>
      <c r="Q7" s="449"/>
      <c r="R7" s="449"/>
      <c r="S7" s="449"/>
      <c r="T7" s="12"/>
      <c r="U7" s="12"/>
      <c r="V7" s="12"/>
      <c r="W7" s="12"/>
      <c r="X7" s="12"/>
      <c r="Y7" s="12"/>
      <c r="Z7" s="12"/>
      <c r="AA7" s="12"/>
      <c r="AB7" s="12"/>
    </row>
    <row r="8" spans="1:28" s="11" customFormat="1" ht="18.75">
      <c r="A8" s="448" t="str">
        <f>'1. паспорт местоположение'!A9:C9</f>
        <v>АО "Крымэнерго"</v>
      </c>
      <c r="B8" s="448"/>
      <c r="C8" s="448"/>
      <c r="D8" s="448"/>
      <c r="E8" s="448"/>
      <c r="F8" s="448"/>
      <c r="G8" s="448"/>
      <c r="H8" s="448"/>
      <c r="I8" s="448"/>
      <c r="J8" s="448"/>
      <c r="K8" s="448"/>
      <c r="L8" s="448"/>
      <c r="M8" s="448"/>
      <c r="N8" s="448"/>
      <c r="O8" s="448"/>
      <c r="P8" s="448"/>
      <c r="Q8" s="448"/>
      <c r="R8" s="448"/>
      <c r="S8" s="448"/>
      <c r="T8" s="12"/>
      <c r="U8" s="12"/>
      <c r="V8" s="12"/>
      <c r="W8" s="12"/>
      <c r="X8" s="12"/>
      <c r="Y8" s="12"/>
      <c r="Z8" s="12"/>
      <c r="AA8" s="12"/>
      <c r="AB8" s="12"/>
    </row>
    <row r="9" spans="1:28" s="11" customFormat="1" ht="18.75">
      <c r="A9" s="446" t="s">
        <v>7</v>
      </c>
      <c r="B9" s="446"/>
      <c r="C9" s="446"/>
      <c r="D9" s="446"/>
      <c r="E9" s="446"/>
      <c r="F9" s="446"/>
      <c r="G9" s="446"/>
      <c r="H9" s="446"/>
      <c r="I9" s="446"/>
      <c r="J9" s="446"/>
      <c r="K9" s="446"/>
      <c r="L9" s="446"/>
      <c r="M9" s="446"/>
      <c r="N9" s="446"/>
      <c r="O9" s="446"/>
      <c r="P9" s="446"/>
      <c r="Q9" s="446"/>
      <c r="R9" s="446"/>
      <c r="S9" s="446"/>
      <c r="T9" s="12"/>
      <c r="U9" s="12"/>
      <c r="V9" s="12"/>
      <c r="W9" s="12"/>
      <c r="X9" s="12"/>
      <c r="Y9" s="12"/>
      <c r="Z9" s="12"/>
      <c r="AA9" s="12"/>
      <c r="AB9" s="12"/>
    </row>
    <row r="10" spans="1:28" s="11" customFormat="1" ht="18.75">
      <c r="A10" s="449"/>
      <c r="B10" s="449"/>
      <c r="C10" s="449"/>
      <c r="D10" s="449"/>
      <c r="E10" s="449"/>
      <c r="F10" s="449"/>
      <c r="G10" s="449"/>
      <c r="H10" s="449"/>
      <c r="I10" s="449"/>
      <c r="J10" s="449"/>
      <c r="K10" s="449"/>
      <c r="L10" s="449"/>
      <c r="M10" s="449"/>
      <c r="N10" s="449"/>
      <c r="O10" s="449"/>
      <c r="P10" s="449"/>
      <c r="Q10" s="449"/>
      <c r="R10" s="449"/>
      <c r="S10" s="449"/>
      <c r="T10" s="12"/>
      <c r="U10" s="12"/>
      <c r="V10" s="12"/>
      <c r="W10" s="12"/>
      <c r="X10" s="12"/>
      <c r="Y10" s="12"/>
      <c r="Z10" s="12"/>
      <c r="AA10" s="12"/>
      <c r="AB10" s="12"/>
    </row>
    <row r="11" spans="1:28" s="11" customFormat="1" ht="18.75">
      <c r="A11" s="448" t="str">
        <f>'1. паспорт местоположение'!A12:C12</f>
        <v>K_1101016</v>
      </c>
      <c r="B11" s="448"/>
      <c r="C11" s="448"/>
      <c r="D11" s="448"/>
      <c r="E11" s="448"/>
      <c r="F11" s="448"/>
      <c r="G11" s="448"/>
      <c r="H11" s="448"/>
      <c r="I11" s="448"/>
      <c r="J11" s="448"/>
      <c r="K11" s="448"/>
      <c r="L11" s="448"/>
      <c r="M11" s="448"/>
      <c r="N11" s="448"/>
      <c r="O11" s="448"/>
      <c r="P11" s="448"/>
      <c r="Q11" s="448"/>
      <c r="R11" s="448"/>
      <c r="S11" s="448"/>
      <c r="T11" s="12"/>
      <c r="U11" s="12"/>
      <c r="V11" s="12"/>
      <c r="W11" s="12"/>
      <c r="X11" s="12"/>
      <c r="Y11" s="12"/>
      <c r="Z11" s="12"/>
      <c r="AA11" s="12"/>
      <c r="AB11" s="12"/>
    </row>
    <row r="12" spans="1:28" s="11" customFormat="1" ht="18.75">
      <c r="A12" s="446" t="s">
        <v>6</v>
      </c>
      <c r="B12" s="446"/>
      <c r="C12" s="446"/>
      <c r="D12" s="446"/>
      <c r="E12" s="446"/>
      <c r="F12" s="446"/>
      <c r="G12" s="446"/>
      <c r="H12" s="446"/>
      <c r="I12" s="446"/>
      <c r="J12" s="446"/>
      <c r="K12" s="446"/>
      <c r="L12" s="446"/>
      <c r="M12" s="446"/>
      <c r="N12" s="446"/>
      <c r="O12" s="446"/>
      <c r="P12" s="446"/>
      <c r="Q12" s="446"/>
      <c r="R12" s="446"/>
      <c r="S12" s="446"/>
      <c r="T12" s="12"/>
      <c r="U12" s="12"/>
      <c r="V12" s="12"/>
      <c r="W12" s="12"/>
      <c r="X12" s="12"/>
      <c r="Y12" s="12"/>
      <c r="Z12" s="12"/>
      <c r="AA12" s="12"/>
      <c r="AB12" s="12"/>
    </row>
    <row r="13" spans="1:28" s="8" customFormat="1" ht="15.75" customHeight="1">
      <c r="A13" s="453"/>
      <c r="B13" s="453"/>
      <c r="C13" s="453"/>
      <c r="D13" s="453"/>
      <c r="E13" s="453"/>
      <c r="F13" s="453"/>
      <c r="G13" s="453"/>
      <c r="H13" s="453"/>
      <c r="I13" s="453"/>
      <c r="J13" s="453"/>
      <c r="K13" s="453"/>
      <c r="L13" s="453"/>
      <c r="M13" s="453"/>
      <c r="N13" s="453"/>
      <c r="O13" s="453"/>
      <c r="P13" s="453"/>
      <c r="Q13" s="453"/>
      <c r="R13" s="453"/>
      <c r="S13" s="453"/>
      <c r="T13" s="9"/>
      <c r="U13" s="9"/>
      <c r="V13" s="9"/>
      <c r="W13" s="9"/>
      <c r="X13" s="9"/>
      <c r="Y13" s="9"/>
      <c r="Z13" s="9"/>
      <c r="AA13" s="9"/>
      <c r="AB13" s="9"/>
    </row>
    <row r="14" spans="1:28" s="3" customFormat="1" ht="18.75">
      <c r="A14" s="448" t="str">
        <f>'1. паспорт местоположение'!A15:C15</f>
        <v>Реконструкция  АБ на ПС 110 кВ "Массандра"</v>
      </c>
      <c r="B14" s="448"/>
      <c r="C14" s="448"/>
      <c r="D14" s="448"/>
      <c r="E14" s="448"/>
      <c r="F14" s="448"/>
      <c r="G14" s="448"/>
      <c r="H14" s="448"/>
      <c r="I14" s="448"/>
      <c r="J14" s="448"/>
      <c r="K14" s="448"/>
      <c r="L14" s="448"/>
      <c r="M14" s="448"/>
      <c r="N14" s="448"/>
      <c r="O14" s="448"/>
      <c r="P14" s="448"/>
      <c r="Q14" s="448"/>
      <c r="R14" s="448"/>
      <c r="S14" s="448"/>
      <c r="T14" s="7"/>
      <c r="U14" s="7"/>
      <c r="V14" s="7"/>
      <c r="W14" s="7"/>
      <c r="X14" s="7"/>
      <c r="Y14" s="7"/>
      <c r="Z14" s="7"/>
      <c r="AA14" s="7"/>
      <c r="AB14" s="7"/>
    </row>
    <row r="15" spans="1:28" s="3" customFormat="1" ht="15" customHeight="1">
      <c r="A15" s="446" t="s">
        <v>5</v>
      </c>
      <c r="B15" s="446"/>
      <c r="C15" s="446"/>
      <c r="D15" s="446"/>
      <c r="E15" s="446"/>
      <c r="F15" s="446"/>
      <c r="G15" s="446"/>
      <c r="H15" s="446"/>
      <c r="I15" s="446"/>
      <c r="J15" s="446"/>
      <c r="K15" s="446"/>
      <c r="L15" s="446"/>
      <c r="M15" s="446"/>
      <c r="N15" s="446"/>
      <c r="O15" s="446"/>
      <c r="P15" s="446"/>
      <c r="Q15" s="446"/>
      <c r="R15" s="446"/>
      <c r="S15" s="446"/>
      <c r="T15" s="5"/>
      <c r="U15" s="5"/>
      <c r="V15" s="5"/>
      <c r="W15" s="5"/>
      <c r="X15" s="5"/>
      <c r="Y15" s="5"/>
      <c r="Z15" s="5"/>
      <c r="AA15" s="5"/>
      <c r="AB15" s="5"/>
    </row>
    <row r="16" spans="1:28" s="3" customFormat="1" ht="15" customHeight="1">
      <c r="A16" s="454"/>
      <c r="B16" s="454"/>
      <c r="C16" s="454"/>
      <c r="D16" s="454"/>
      <c r="E16" s="454"/>
      <c r="F16" s="454"/>
      <c r="G16" s="454"/>
      <c r="H16" s="454"/>
      <c r="I16" s="454"/>
      <c r="J16" s="454"/>
      <c r="K16" s="454"/>
      <c r="L16" s="454"/>
      <c r="M16" s="454"/>
      <c r="N16" s="454"/>
      <c r="O16" s="454"/>
      <c r="P16" s="454"/>
      <c r="Q16" s="454"/>
      <c r="R16" s="454"/>
      <c r="S16" s="454"/>
      <c r="T16" s="4"/>
      <c r="U16" s="4"/>
      <c r="V16" s="4"/>
      <c r="W16" s="4"/>
      <c r="X16" s="4"/>
      <c r="Y16" s="4"/>
    </row>
    <row r="17" spans="1:28" s="3" customFormat="1" ht="45.75" customHeight="1">
      <c r="A17" s="447" t="s">
        <v>387</v>
      </c>
      <c r="B17" s="447"/>
      <c r="C17" s="447"/>
      <c r="D17" s="447"/>
      <c r="E17" s="447"/>
      <c r="F17" s="447"/>
      <c r="G17" s="447"/>
      <c r="H17" s="447"/>
      <c r="I17" s="447"/>
      <c r="J17" s="447"/>
      <c r="K17" s="447"/>
      <c r="L17" s="447"/>
      <c r="M17" s="447"/>
      <c r="N17" s="447"/>
      <c r="O17" s="447"/>
      <c r="P17" s="447"/>
      <c r="Q17" s="447"/>
      <c r="R17" s="447"/>
      <c r="S17" s="447"/>
      <c r="T17" s="6"/>
      <c r="U17" s="6"/>
      <c r="V17" s="6"/>
      <c r="W17" s="6"/>
      <c r="X17" s="6"/>
      <c r="Y17" s="6"/>
      <c r="Z17" s="6"/>
      <c r="AA17" s="6"/>
      <c r="AB17" s="6"/>
    </row>
    <row r="18" spans="1:28" s="3" customFormat="1" ht="15" customHeight="1">
      <c r="A18" s="455"/>
      <c r="B18" s="455"/>
      <c r="C18" s="455"/>
      <c r="D18" s="455"/>
      <c r="E18" s="455"/>
      <c r="F18" s="455"/>
      <c r="G18" s="455"/>
      <c r="H18" s="455"/>
      <c r="I18" s="455"/>
      <c r="J18" s="455"/>
      <c r="K18" s="455"/>
      <c r="L18" s="455"/>
      <c r="M18" s="455"/>
      <c r="N18" s="455"/>
      <c r="O18" s="455"/>
      <c r="P18" s="455"/>
      <c r="Q18" s="455"/>
      <c r="R18" s="455"/>
      <c r="S18" s="455"/>
      <c r="T18" s="4"/>
      <c r="U18" s="4"/>
      <c r="V18" s="4"/>
      <c r="W18" s="4"/>
      <c r="X18" s="4"/>
      <c r="Y18" s="4"/>
    </row>
    <row r="19" spans="1:28" s="3" customFormat="1" ht="54" customHeight="1">
      <c r="A19" s="450" t="s">
        <v>4</v>
      </c>
      <c r="B19" s="450" t="s">
        <v>496</v>
      </c>
      <c r="C19" s="451" t="s">
        <v>285</v>
      </c>
      <c r="D19" s="450" t="s">
        <v>284</v>
      </c>
      <c r="E19" s="450" t="s">
        <v>95</v>
      </c>
      <c r="F19" s="450" t="s">
        <v>94</v>
      </c>
      <c r="G19" s="450" t="s">
        <v>280</v>
      </c>
      <c r="H19" s="450" t="s">
        <v>93</v>
      </c>
      <c r="I19" s="450" t="s">
        <v>92</v>
      </c>
      <c r="J19" s="450" t="s">
        <v>91</v>
      </c>
      <c r="K19" s="450" t="s">
        <v>90</v>
      </c>
      <c r="L19" s="450" t="s">
        <v>89</v>
      </c>
      <c r="M19" s="450" t="s">
        <v>88</v>
      </c>
      <c r="N19" s="450" t="s">
        <v>87</v>
      </c>
      <c r="O19" s="450" t="s">
        <v>86</v>
      </c>
      <c r="P19" s="450" t="s">
        <v>85</v>
      </c>
      <c r="Q19" s="450" t="s">
        <v>283</v>
      </c>
      <c r="R19" s="450"/>
      <c r="S19" s="450" t="s">
        <v>500</v>
      </c>
      <c r="T19" s="4"/>
      <c r="U19" s="4"/>
      <c r="V19" s="4"/>
      <c r="W19" s="4"/>
      <c r="X19" s="4"/>
      <c r="Y19" s="4"/>
    </row>
    <row r="20" spans="1:28" s="3" customFormat="1" ht="192" customHeight="1">
      <c r="A20" s="450"/>
      <c r="B20" s="450"/>
      <c r="C20" s="452"/>
      <c r="D20" s="450"/>
      <c r="E20" s="450"/>
      <c r="F20" s="450"/>
      <c r="G20" s="450"/>
      <c r="H20" s="450"/>
      <c r="I20" s="450"/>
      <c r="J20" s="450"/>
      <c r="K20" s="450"/>
      <c r="L20" s="450"/>
      <c r="M20" s="450"/>
      <c r="N20" s="450"/>
      <c r="O20" s="450"/>
      <c r="P20" s="450"/>
      <c r="Q20" s="118" t="s">
        <v>281</v>
      </c>
      <c r="R20" s="119" t="s">
        <v>282</v>
      </c>
      <c r="S20" s="450"/>
      <c r="T20" s="25"/>
      <c r="U20" s="25"/>
      <c r="V20" s="25"/>
      <c r="W20" s="25"/>
      <c r="X20" s="25"/>
      <c r="Y20" s="25"/>
      <c r="Z20" s="24"/>
      <c r="AA20" s="24"/>
      <c r="AB20" s="24"/>
    </row>
    <row r="21" spans="1:28" s="3" customFormat="1" ht="20.25">
      <c r="A21" s="118">
        <v>1</v>
      </c>
      <c r="B21" s="120">
        <v>2</v>
      </c>
      <c r="C21" s="118">
        <v>3</v>
      </c>
      <c r="D21" s="120">
        <v>4</v>
      </c>
      <c r="E21" s="118">
        <v>5</v>
      </c>
      <c r="F21" s="120">
        <v>6</v>
      </c>
      <c r="G21" s="118">
        <v>7</v>
      </c>
      <c r="H21" s="120">
        <v>8</v>
      </c>
      <c r="I21" s="118">
        <v>9</v>
      </c>
      <c r="J21" s="120">
        <v>10</v>
      </c>
      <c r="K21" s="118">
        <v>11</v>
      </c>
      <c r="L21" s="120">
        <v>12</v>
      </c>
      <c r="M21" s="118">
        <v>13</v>
      </c>
      <c r="N21" s="120">
        <v>14</v>
      </c>
      <c r="O21" s="118">
        <v>15</v>
      </c>
      <c r="P21" s="120">
        <v>16</v>
      </c>
      <c r="Q21" s="118">
        <v>17</v>
      </c>
      <c r="R21" s="120">
        <v>18</v>
      </c>
      <c r="S21" s="118">
        <v>19</v>
      </c>
      <c r="T21" s="25"/>
      <c r="U21" s="25"/>
      <c r="V21" s="25"/>
      <c r="W21" s="25"/>
      <c r="X21" s="25"/>
      <c r="Y21" s="25"/>
      <c r="Z21" s="24"/>
      <c r="AA21" s="24"/>
      <c r="AB21" s="24"/>
    </row>
    <row r="22" spans="1:28" s="3" customFormat="1" ht="174" customHeight="1">
      <c r="A22" s="316">
        <v>1</v>
      </c>
      <c r="B22" s="120" t="s">
        <v>457</v>
      </c>
      <c r="C22" s="120" t="s">
        <v>457</v>
      </c>
      <c r="D22" s="120" t="s">
        <v>457</v>
      </c>
      <c r="E22" s="120" t="s">
        <v>457</v>
      </c>
      <c r="F22" s="120" t="s">
        <v>457</v>
      </c>
      <c r="G22" s="120" t="s">
        <v>457</v>
      </c>
      <c r="H22" s="120" t="s">
        <v>457</v>
      </c>
      <c r="I22" s="120" t="s">
        <v>457</v>
      </c>
      <c r="J22" s="120" t="s">
        <v>457</v>
      </c>
      <c r="K22" s="120" t="s">
        <v>457</v>
      </c>
      <c r="L22" s="120" t="s">
        <v>457</v>
      </c>
      <c r="M22" s="40" t="s">
        <v>457</v>
      </c>
      <c r="N22" s="40" t="s">
        <v>457</v>
      </c>
      <c r="O22" s="40" t="s">
        <v>457</v>
      </c>
      <c r="P22" s="40" t="s">
        <v>457</v>
      </c>
      <c r="Q22" s="120" t="s">
        <v>457</v>
      </c>
      <c r="R22" s="120" t="s">
        <v>457</v>
      </c>
      <c r="S22" s="120" t="s">
        <v>457</v>
      </c>
      <c r="T22" s="25"/>
      <c r="U22" s="25"/>
      <c r="V22" s="25"/>
      <c r="W22" s="25"/>
      <c r="X22" s="25"/>
      <c r="Y22" s="25"/>
      <c r="Z22" s="24"/>
      <c r="AA22" s="24"/>
      <c r="AB22" s="24"/>
    </row>
    <row r="23" spans="1:28" s="3" customFormat="1" ht="32.25" customHeight="1">
      <c r="A23" s="37">
        <v>2</v>
      </c>
      <c r="B23" s="40"/>
      <c r="C23" s="40"/>
      <c r="D23" s="120"/>
      <c r="E23" s="40"/>
      <c r="F23" s="40"/>
      <c r="G23" s="40"/>
      <c r="H23" s="40"/>
      <c r="I23" s="40"/>
      <c r="J23" s="40"/>
      <c r="K23" s="40"/>
      <c r="L23" s="40"/>
      <c r="M23" s="40"/>
      <c r="N23" s="40"/>
      <c r="O23" s="40"/>
      <c r="P23" s="40"/>
      <c r="Q23" s="40"/>
      <c r="R23" s="103"/>
      <c r="S23" s="41"/>
      <c r="T23" s="25"/>
      <c r="U23" s="25"/>
      <c r="V23" s="25"/>
      <c r="W23" s="25"/>
      <c r="X23" s="25"/>
      <c r="Y23" s="25"/>
      <c r="Z23" s="24"/>
      <c r="AA23" s="24"/>
      <c r="AB23" s="24"/>
    </row>
    <row r="24" spans="1:28" ht="20.25" customHeight="1">
      <c r="A24" s="85"/>
      <c r="B24" s="40" t="s">
        <v>279</v>
      </c>
      <c r="C24" s="40"/>
      <c r="D24" s="40"/>
      <c r="E24" s="85"/>
      <c r="F24" s="85"/>
      <c r="G24" s="85"/>
      <c r="H24" s="85"/>
      <c r="I24" s="85"/>
      <c r="J24" s="85"/>
      <c r="K24" s="85"/>
      <c r="L24" s="85"/>
      <c r="M24" s="85"/>
      <c r="N24" s="85"/>
      <c r="O24" s="85"/>
      <c r="P24" s="85"/>
      <c r="Q24" s="86"/>
      <c r="R24" s="2"/>
      <c r="S24" s="2"/>
      <c r="T24" s="21"/>
      <c r="U24" s="21"/>
      <c r="V24" s="21"/>
      <c r="W24" s="21"/>
      <c r="X24" s="21"/>
      <c r="Y24" s="21"/>
      <c r="Z24" s="21"/>
      <c r="AA24" s="21"/>
      <c r="AB24" s="21"/>
    </row>
    <row r="25" spans="1:28">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row>
    <row r="26" spans="1:28">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row>
    <row r="220" spans="1:28">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row>
    <row r="221" spans="1:28">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row>
    <row r="222" spans="1:28">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row>
    <row r="223" spans="1:28">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row>
    <row r="224" spans="1:28">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row>
    <row r="225" spans="1:28">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row>
    <row r="226" spans="1:28">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row>
    <row r="227" spans="1:28">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row>
    <row r="228" spans="1:2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row>
    <row r="229" spans="1:28">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row>
    <row r="230" spans="1:28">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row>
    <row r="231" spans="1:28">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row>
    <row r="232" spans="1:28">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row>
    <row r="233" spans="1:28">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row>
    <row r="234" spans="1:28">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row>
    <row r="235" spans="1:28">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row>
    <row r="236" spans="1:28">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row>
    <row r="237" spans="1:28">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row>
    <row r="238" spans="1:28">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row>
    <row r="239" spans="1:28">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row>
    <row r="240" spans="1:28">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row>
    <row r="241" spans="1:28">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row>
    <row r="242" spans="1:28">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row>
    <row r="243" spans="1:28">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row>
    <row r="244" spans="1:28">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row>
    <row r="245" spans="1:28">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row>
    <row r="246" spans="1:28">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row>
    <row r="247" spans="1:28">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row>
    <row r="248" spans="1:28">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row>
    <row r="249" spans="1:28">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row>
    <row r="250" spans="1:28">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row>
    <row r="251" spans="1:28">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row>
    <row r="252" spans="1:28">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row>
    <row r="253" spans="1:28">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row>
    <row r="254" spans="1:28">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row>
    <row r="255" spans="1:28">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row>
    <row r="256" spans="1:28">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row>
    <row r="257" spans="1:28">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row>
    <row r="258" spans="1:28">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row>
    <row r="259" spans="1:28">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row>
    <row r="260" spans="1:28">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row>
    <row r="261" spans="1:28">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row>
    <row r="262" spans="1:28">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row>
    <row r="263" spans="1:28">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row>
    <row r="264" spans="1:28">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row>
    <row r="265" spans="1:28">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row>
    <row r="266" spans="1:28">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row>
    <row r="267" spans="1:28">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row>
    <row r="268" spans="1:28">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row>
    <row r="269" spans="1:28">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row>
    <row r="270" spans="1:28">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row>
    <row r="271" spans="1:28">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row>
    <row r="272" spans="1:28">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row>
    <row r="273" spans="1:28">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row>
    <row r="274" spans="1:28">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row>
    <row r="275" spans="1:28">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row>
    <row r="276" spans="1:28">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row>
    <row r="277" spans="1:28">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row>
    <row r="278" spans="1:28">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row>
    <row r="279" spans="1:28">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row>
    <row r="280" spans="1:28">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row>
    <row r="281" spans="1:28">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row>
    <row r="282" spans="1:28">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row>
    <row r="283" spans="1:28">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row>
    <row r="284" spans="1:28">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row>
    <row r="285" spans="1:28">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row>
    <row r="286" spans="1:28">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row>
    <row r="287" spans="1:28">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row>
    <row r="288" spans="1:28">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row>
    <row r="289" spans="1:28">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row>
    <row r="290" spans="1:28">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row>
    <row r="291" spans="1:28">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row>
    <row r="292" spans="1:28">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row>
    <row r="293" spans="1:28">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row>
    <row r="294" spans="1:28">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row>
    <row r="295" spans="1:28">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row>
    <row r="296" spans="1:28">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row>
    <row r="297" spans="1:28">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row>
    <row r="298" spans="1:28">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row>
    <row r="299" spans="1:28">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row>
    <row r="300" spans="1:28">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row>
    <row r="301" spans="1:28">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row>
    <row r="302" spans="1:28">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row>
    <row r="303" spans="1:28">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row>
    <row r="304" spans="1:28">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row>
    <row r="305" spans="1:28">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row>
    <row r="306" spans="1:28">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row>
    <row r="307" spans="1:28">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row>
    <row r="308" spans="1:28">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row>
    <row r="309" spans="1:28">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row>
    <row r="310" spans="1:28">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row>
    <row r="311" spans="1:28">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row>
    <row r="312" spans="1:28">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row>
    <row r="313" spans="1:28">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row>
    <row r="314" spans="1:28">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row>
    <row r="315" spans="1:28">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row>
    <row r="316" spans="1:28">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row>
    <row r="317" spans="1:28">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row>
    <row r="318" spans="1:28">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row>
    <row r="319" spans="1:28">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row>
    <row r="320" spans="1:28">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row>
    <row r="321" spans="1:28">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row>
    <row r="322" spans="1:28">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row>
    <row r="323" spans="1:28">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row>
    <row r="324" spans="1:28">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row>
    <row r="325" spans="1:28">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row>
    <row r="326" spans="1:28">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row>
    <row r="327" spans="1:28">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row>
    <row r="328" spans="1:28">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row>
    <row r="329" spans="1:28">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row>
    <row r="330" spans="1:28">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row>
    <row r="331" spans="1:28">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row>
    <row r="332" spans="1:28">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row>
    <row r="333" spans="1:28">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row>
    <row r="334" spans="1:28">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row>
    <row r="335" spans="1:28">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row>
    <row r="336" spans="1:28">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row>
    <row r="337" spans="1:28">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row>
    <row r="338" spans="1:28">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row>
    <row r="339" spans="1:28">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row>
    <row r="340" spans="1:28">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row>
    <row r="341" spans="1:28">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row>
    <row r="342" spans="1:28">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row>
    <row r="343" spans="1:28">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row>
    <row r="344" spans="1:28">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row>
    <row r="345" spans="1:28">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row>
    <row r="346" spans="1:28">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row>
    <row r="347" spans="1:28">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row>
    <row r="348" spans="1:28">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row>
    <row r="349" spans="1:28">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row>
    <row r="350" spans="1:28">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row>
    <row r="351" spans="1:28">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row>
    <row r="352" spans="1:28">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row>
    <row r="353" spans="1:28">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row>
    <row r="354" spans="1:28">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row>
    <row r="355" spans="1:28">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row>
    <row r="356" spans="1:28">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row>
    <row r="357" spans="1:28">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row>
    <row r="358" spans="1:28">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row>
    <row r="359" spans="1:28">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row>
    <row r="360" spans="1:28">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row>
    <row r="361" spans="1:28">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row>
  </sheetData>
  <mergeCells count="32">
    <mergeCell ref="A14:S14"/>
    <mergeCell ref="A15:S15"/>
    <mergeCell ref="A16:S16"/>
    <mergeCell ref="A17:S17"/>
    <mergeCell ref="A18:S18"/>
    <mergeCell ref="A9:S9"/>
    <mergeCell ref="A10:S10"/>
    <mergeCell ref="A11:S11"/>
    <mergeCell ref="A12:S12"/>
    <mergeCell ref="A13:S13"/>
    <mergeCell ref="A4:S4"/>
    <mergeCell ref="A6:S6"/>
    <mergeCell ref="A7:S7"/>
    <mergeCell ref="A8:S8"/>
    <mergeCell ref="E19:E20"/>
    <mergeCell ref="B19:B20"/>
    <mergeCell ref="A19:A20"/>
    <mergeCell ref="D19:D20"/>
    <mergeCell ref="C19:C20"/>
    <mergeCell ref="K19:K20"/>
    <mergeCell ref="J19:J20"/>
    <mergeCell ref="I19:I20"/>
    <mergeCell ref="G19:G20"/>
    <mergeCell ref="F19:F20"/>
    <mergeCell ref="S19:S20"/>
    <mergeCell ref="H19:H20"/>
    <mergeCell ref="L19:L20"/>
    <mergeCell ref="Q19:R19"/>
    <mergeCell ref="P19:P20"/>
    <mergeCell ref="O19:O20"/>
    <mergeCell ref="N19:N20"/>
    <mergeCell ref="M19:M20"/>
  </mergeCells>
  <pageMargins left="0" right="0" top="0.74803149606299213" bottom="0.74803149606299213" header="0.31496062992125984" footer="0.31496062992125984"/>
  <pageSetup paperSize="9" scale="23" orientation="landscape"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T26"/>
  <sheetViews>
    <sheetView view="pageBreakPreview" topLeftCell="A10" zoomScale="70" zoomScaleNormal="60" zoomScaleSheetLayoutView="70" workbookViewId="0">
      <selection activeCell="P25" sqref="P25"/>
    </sheetView>
  </sheetViews>
  <sheetFormatPr defaultColWidth="10.7109375" defaultRowHeight="15.75"/>
  <cols>
    <col min="1" max="1" width="9.5703125" style="42" customWidth="1"/>
    <col min="2" max="2" width="11.7109375" style="42" customWidth="1"/>
    <col min="3" max="3" width="12.7109375" style="42" customWidth="1"/>
    <col min="4" max="4" width="16.140625" style="42" customWidth="1"/>
    <col min="5" max="5" width="11.140625" style="42" customWidth="1"/>
    <col min="6" max="6" width="13.85546875" style="42" customWidth="1"/>
    <col min="7" max="7" width="8.7109375" style="42" customWidth="1"/>
    <col min="8" max="8" width="11.5703125" style="42" customWidth="1"/>
    <col min="9" max="9" width="7.28515625" style="42" customWidth="1"/>
    <col min="10" max="10" width="9.28515625" style="42" customWidth="1"/>
    <col min="11" max="11" width="10.28515625" style="42" customWidth="1"/>
    <col min="12" max="15" width="8.7109375" style="42" customWidth="1"/>
    <col min="16" max="16" width="19.42578125" style="42" customWidth="1"/>
    <col min="17" max="17" width="21.7109375" style="42" customWidth="1"/>
    <col min="18" max="18" width="31.85546875" style="42" customWidth="1"/>
    <col min="19" max="19" width="19.7109375" style="42" customWidth="1"/>
    <col min="20" max="20" width="18.42578125" style="42" customWidth="1"/>
    <col min="21" max="237" width="10.7109375" style="42"/>
    <col min="238" max="242" width="15.7109375" style="42" customWidth="1"/>
    <col min="243" max="246" width="12.7109375" style="42" customWidth="1"/>
    <col min="247" max="250" width="15.7109375" style="42" customWidth="1"/>
    <col min="251" max="251" width="22.85546875" style="42" customWidth="1"/>
    <col min="252" max="252" width="20.7109375" style="42" customWidth="1"/>
    <col min="253" max="253" width="16.7109375" style="42" customWidth="1"/>
    <col min="254" max="493" width="10.7109375" style="42"/>
    <col min="494" max="498" width="15.7109375" style="42" customWidth="1"/>
    <col min="499" max="502" width="12.7109375" style="42" customWidth="1"/>
    <col min="503" max="506" width="15.7109375" style="42" customWidth="1"/>
    <col min="507" max="507" width="22.85546875" style="42" customWidth="1"/>
    <col min="508" max="508" width="20.7109375" style="42" customWidth="1"/>
    <col min="509" max="509" width="16.7109375" style="42" customWidth="1"/>
    <col min="510" max="749" width="10.7109375" style="42"/>
    <col min="750" max="754" width="15.7109375" style="42" customWidth="1"/>
    <col min="755" max="758" width="12.7109375" style="42" customWidth="1"/>
    <col min="759" max="762" width="15.7109375" style="42" customWidth="1"/>
    <col min="763" max="763" width="22.85546875" style="42" customWidth="1"/>
    <col min="764" max="764" width="20.7109375" style="42" customWidth="1"/>
    <col min="765" max="765" width="16.7109375" style="42" customWidth="1"/>
    <col min="766" max="1005" width="10.7109375" style="42"/>
    <col min="1006" max="1010" width="15.7109375" style="42" customWidth="1"/>
    <col min="1011" max="1014" width="12.7109375" style="42" customWidth="1"/>
    <col min="1015" max="1018" width="15.7109375" style="42" customWidth="1"/>
    <col min="1019" max="1019" width="22.85546875" style="42" customWidth="1"/>
    <col min="1020" max="1020" width="20.7109375" style="42" customWidth="1"/>
    <col min="1021" max="1021" width="16.7109375" style="42" customWidth="1"/>
    <col min="1022" max="1261" width="10.7109375" style="42"/>
    <col min="1262" max="1266" width="15.7109375" style="42" customWidth="1"/>
    <col min="1267" max="1270" width="12.7109375" style="42" customWidth="1"/>
    <col min="1271" max="1274" width="15.7109375" style="42" customWidth="1"/>
    <col min="1275" max="1275" width="22.85546875" style="42" customWidth="1"/>
    <col min="1276" max="1276" width="20.7109375" style="42" customWidth="1"/>
    <col min="1277" max="1277" width="16.7109375" style="42" customWidth="1"/>
    <col min="1278" max="1517" width="10.7109375" style="42"/>
    <col min="1518" max="1522" width="15.7109375" style="42" customWidth="1"/>
    <col min="1523" max="1526" width="12.7109375" style="42" customWidth="1"/>
    <col min="1527" max="1530" width="15.7109375" style="42" customWidth="1"/>
    <col min="1531" max="1531" width="22.85546875" style="42" customWidth="1"/>
    <col min="1532" max="1532" width="20.7109375" style="42" customWidth="1"/>
    <col min="1533" max="1533" width="16.7109375" style="42" customWidth="1"/>
    <col min="1534" max="1773" width="10.7109375" style="42"/>
    <col min="1774" max="1778" width="15.7109375" style="42" customWidth="1"/>
    <col min="1779" max="1782" width="12.7109375" style="42" customWidth="1"/>
    <col min="1783" max="1786" width="15.7109375" style="42" customWidth="1"/>
    <col min="1787" max="1787" width="22.85546875" style="42" customWidth="1"/>
    <col min="1788" max="1788" width="20.7109375" style="42" customWidth="1"/>
    <col min="1789" max="1789" width="16.7109375" style="42" customWidth="1"/>
    <col min="1790" max="2029" width="10.7109375" style="42"/>
    <col min="2030" max="2034" width="15.7109375" style="42" customWidth="1"/>
    <col min="2035" max="2038" width="12.7109375" style="42" customWidth="1"/>
    <col min="2039" max="2042" width="15.7109375" style="42" customWidth="1"/>
    <col min="2043" max="2043" width="22.85546875" style="42" customWidth="1"/>
    <col min="2044" max="2044" width="20.7109375" style="42" customWidth="1"/>
    <col min="2045" max="2045" width="16.7109375" style="42" customWidth="1"/>
    <col min="2046" max="2285" width="10.7109375" style="42"/>
    <col min="2286" max="2290" width="15.7109375" style="42" customWidth="1"/>
    <col min="2291" max="2294" width="12.7109375" style="42" customWidth="1"/>
    <col min="2295" max="2298" width="15.7109375" style="42" customWidth="1"/>
    <col min="2299" max="2299" width="22.85546875" style="42" customWidth="1"/>
    <col min="2300" max="2300" width="20.7109375" style="42" customWidth="1"/>
    <col min="2301" max="2301" width="16.7109375" style="42" customWidth="1"/>
    <col min="2302" max="2541" width="10.7109375" style="42"/>
    <col min="2542" max="2546" width="15.7109375" style="42" customWidth="1"/>
    <col min="2547" max="2550" width="12.7109375" style="42" customWidth="1"/>
    <col min="2551" max="2554" width="15.7109375" style="42" customWidth="1"/>
    <col min="2555" max="2555" width="22.85546875" style="42" customWidth="1"/>
    <col min="2556" max="2556" width="20.7109375" style="42" customWidth="1"/>
    <col min="2557" max="2557" width="16.7109375" style="42" customWidth="1"/>
    <col min="2558" max="2797" width="10.7109375" style="42"/>
    <col min="2798" max="2802" width="15.7109375" style="42" customWidth="1"/>
    <col min="2803" max="2806" width="12.7109375" style="42" customWidth="1"/>
    <col min="2807" max="2810" width="15.7109375" style="42" customWidth="1"/>
    <col min="2811" max="2811" width="22.85546875" style="42" customWidth="1"/>
    <col min="2812" max="2812" width="20.7109375" style="42" customWidth="1"/>
    <col min="2813" max="2813" width="16.7109375" style="42" customWidth="1"/>
    <col min="2814" max="3053" width="10.7109375" style="42"/>
    <col min="3054" max="3058" width="15.7109375" style="42" customWidth="1"/>
    <col min="3059" max="3062" width="12.7109375" style="42" customWidth="1"/>
    <col min="3063" max="3066" width="15.7109375" style="42" customWidth="1"/>
    <col min="3067" max="3067" width="22.85546875" style="42" customWidth="1"/>
    <col min="3068" max="3068" width="20.7109375" style="42" customWidth="1"/>
    <col min="3069" max="3069" width="16.7109375" style="42" customWidth="1"/>
    <col min="3070" max="3309" width="10.7109375" style="42"/>
    <col min="3310" max="3314" width="15.7109375" style="42" customWidth="1"/>
    <col min="3315" max="3318" width="12.7109375" style="42" customWidth="1"/>
    <col min="3319" max="3322" width="15.7109375" style="42" customWidth="1"/>
    <col min="3323" max="3323" width="22.85546875" style="42" customWidth="1"/>
    <col min="3324" max="3324" width="20.7109375" style="42" customWidth="1"/>
    <col min="3325" max="3325" width="16.7109375" style="42" customWidth="1"/>
    <col min="3326" max="3565" width="10.7109375" style="42"/>
    <col min="3566" max="3570" width="15.7109375" style="42" customWidth="1"/>
    <col min="3571" max="3574" width="12.7109375" style="42" customWidth="1"/>
    <col min="3575" max="3578" width="15.7109375" style="42" customWidth="1"/>
    <col min="3579" max="3579" width="22.85546875" style="42" customWidth="1"/>
    <col min="3580" max="3580" width="20.7109375" style="42" customWidth="1"/>
    <col min="3581" max="3581" width="16.7109375" style="42" customWidth="1"/>
    <col min="3582" max="3821" width="10.7109375" style="42"/>
    <col min="3822" max="3826" width="15.7109375" style="42" customWidth="1"/>
    <col min="3827" max="3830" width="12.7109375" style="42" customWidth="1"/>
    <col min="3831" max="3834" width="15.7109375" style="42" customWidth="1"/>
    <col min="3835" max="3835" width="22.85546875" style="42" customWidth="1"/>
    <col min="3836" max="3836" width="20.7109375" style="42" customWidth="1"/>
    <col min="3837" max="3837" width="16.7109375" style="42" customWidth="1"/>
    <col min="3838" max="4077" width="10.7109375" style="42"/>
    <col min="4078" max="4082" width="15.7109375" style="42" customWidth="1"/>
    <col min="4083" max="4086" width="12.7109375" style="42" customWidth="1"/>
    <col min="4087" max="4090" width="15.7109375" style="42" customWidth="1"/>
    <col min="4091" max="4091" width="22.85546875" style="42" customWidth="1"/>
    <col min="4092" max="4092" width="20.7109375" style="42" customWidth="1"/>
    <col min="4093" max="4093" width="16.7109375" style="42" customWidth="1"/>
    <col min="4094" max="4333" width="10.7109375" style="42"/>
    <col min="4334" max="4338" width="15.7109375" style="42" customWidth="1"/>
    <col min="4339" max="4342" width="12.7109375" style="42" customWidth="1"/>
    <col min="4343" max="4346" width="15.7109375" style="42" customWidth="1"/>
    <col min="4347" max="4347" width="22.85546875" style="42" customWidth="1"/>
    <col min="4348" max="4348" width="20.7109375" style="42" customWidth="1"/>
    <col min="4349" max="4349" width="16.7109375" style="42" customWidth="1"/>
    <col min="4350" max="4589" width="10.7109375" style="42"/>
    <col min="4590" max="4594" width="15.7109375" style="42" customWidth="1"/>
    <col min="4595" max="4598" width="12.7109375" style="42" customWidth="1"/>
    <col min="4599" max="4602" width="15.7109375" style="42" customWidth="1"/>
    <col min="4603" max="4603" width="22.85546875" style="42" customWidth="1"/>
    <col min="4604" max="4604" width="20.7109375" style="42" customWidth="1"/>
    <col min="4605" max="4605" width="16.7109375" style="42" customWidth="1"/>
    <col min="4606" max="4845" width="10.7109375" style="42"/>
    <col min="4846" max="4850" width="15.7109375" style="42" customWidth="1"/>
    <col min="4851" max="4854" width="12.7109375" style="42" customWidth="1"/>
    <col min="4855" max="4858" width="15.7109375" style="42" customWidth="1"/>
    <col min="4859" max="4859" width="22.85546875" style="42" customWidth="1"/>
    <col min="4860" max="4860" width="20.7109375" style="42" customWidth="1"/>
    <col min="4861" max="4861" width="16.7109375" style="42" customWidth="1"/>
    <col min="4862" max="5101" width="10.7109375" style="42"/>
    <col min="5102" max="5106" width="15.7109375" style="42" customWidth="1"/>
    <col min="5107" max="5110" width="12.7109375" style="42" customWidth="1"/>
    <col min="5111" max="5114" width="15.7109375" style="42" customWidth="1"/>
    <col min="5115" max="5115" width="22.85546875" style="42" customWidth="1"/>
    <col min="5116" max="5116" width="20.7109375" style="42" customWidth="1"/>
    <col min="5117" max="5117" width="16.7109375" style="42" customWidth="1"/>
    <col min="5118" max="5357" width="10.7109375" style="42"/>
    <col min="5358" max="5362" width="15.7109375" style="42" customWidth="1"/>
    <col min="5363" max="5366" width="12.7109375" style="42" customWidth="1"/>
    <col min="5367" max="5370" width="15.7109375" style="42" customWidth="1"/>
    <col min="5371" max="5371" width="22.85546875" style="42" customWidth="1"/>
    <col min="5372" max="5372" width="20.7109375" style="42" customWidth="1"/>
    <col min="5373" max="5373" width="16.7109375" style="42" customWidth="1"/>
    <col min="5374" max="5613" width="10.7109375" style="42"/>
    <col min="5614" max="5618" width="15.7109375" style="42" customWidth="1"/>
    <col min="5619" max="5622" width="12.7109375" style="42" customWidth="1"/>
    <col min="5623" max="5626" width="15.7109375" style="42" customWidth="1"/>
    <col min="5627" max="5627" width="22.85546875" style="42" customWidth="1"/>
    <col min="5628" max="5628" width="20.7109375" style="42" customWidth="1"/>
    <col min="5629" max="5629" width="16.7109375" style="42" customWidth="1"/>
    <col min="5630" max="5869" width="10.7109375" style="42"/>
    <col min="5870" max="5874" width="15.7109375" style="42" customWidth="1"/>
    <col min="5875" max="5878" width="12.7109375" style="42" customWidth="1"/>
    <col min="5879" max="5882" width="15.7109375" style="42" customWidth="1"/>
    <col min="5883" max="5883" width="22.85546875" style="42" customWidth="1"/>
    <col min="5884" max="5884" width="20.7109375" style="42" customWidth="1"/>
    <col min="5885" max="5885" width="16.7109375" style="42" customWidth="1"/>
    <col min="5886" max="6125" width="10.7109375" style="42"/>
    <col min="6126" max="6130" width="15.7109375" style="42" customWidth="1"/>
    <col min="6131" max="6134" width="12.7109375" style="42" customWidth="1"/>
    <col min="6135" max="6138" width="15.7109375" style="42" customWidth="1"/>
    <col min="6139" max="6139" width="22.85546875" style="42" customWidth="1"/>
    <col min="6140" max="6140" width="20.7109375" style="42" customWidth="1"/>
    <col min="6141" max="6141" width="16.7109375" style="42" customWidth="1"/>
    <col min="6142" max="6381" width="10.7109375" style="42"/>
    <col min="6382" max="6386" width="15.7109375" style="42" customWidth="1"/>
    <col min="6387" max="6390" width="12.7109375" style="42" customWidth="1"/>
    <col min="6391" max="6394" width="15.7109375" style="42" customWidth="1"/>
    <col min="6395" max="6395" width="22.85546875" style="42" customWidth="1"/>
    <col min="6396" max="6396" width="20.7109375" style="42" customWidth="1"/>
    <col min="6397" max="6397" width="16.7109375" style="42" customWidth="1"/>
    <col min="6398" max="6637" width="10.7109375" style="42"/>
    <col min="6638" max="6642" width="15.7109375" style="42" customWidth="1"/>
    <col min="6643" max="6646" width="12.7109375" style="42" customWidth="1"/>
    <col min="6647" max="6650" width="15.7109375" style="42" customWidth="1"/>
    <col min="6651" max="6651" width="22.85546875" style="42" customWidth="1"/>
    <col min="6652" max="6652" width="20.7109375" style="42" customWidth="1"/>
    <col min="6653" max="6653" width="16.7109375" style="42" customWidth="1"/>
    <col min="6654" max="6893" width="10.7109375" style="42"/>
    <col min="6894" max="6898" width="15.7109375" style="42" customWidth="1"/>
    <col min="6899" max="6902" width="12.7109375" style="42" customWidth="1"/>
    <col min="6903" max="6906" width="15.7109375" style="42" customWidth="1"/>
    <col min="6907" max="6907" width="22.85546875" style="42" customWidth="1"/>
    <col min="6908" max="6908" width="20.7109375" style="42" customWidth="1"/>
    <col min="6909" max="6909" width="16.7109375" style="42" customWidth="1"/>
    <col min="6910" max="7149" width="10.7109375" style="42"/>
    <col min="7150" max="7154" width="15.7109375" style="42" customWidth="1"/>
    <col min="7155" max="7158" width="12.7109375" style="42" customWidth="1"/>
    <col min="7159" max="7162" width="15.7109375" style="42" customWidth="1"/>
    <col min="7163" max="7163" width="22.85546875" style="42" customWidth="1"/>
    <col min="7164" max="7164" width="20.7109375" style="42" customWidth="1"/>
    <col min="7165" max="7165" width="16.7109375" style="42" customWidth="1"/>
    <col min="7166" max="7405" width="10.7109375" style="42"/>
    <col min="7406" max="7410" width="15.7109375" style="42" customWidth="1"/>
    <col min="7411" max="7414" width="12.7109375" style="42" customWidth="1"/>
    <col min="7415" max="7418" width="15.7109375" style="42" customWidth="1"/>
    <col min="7419" max="7419" width="22.85546875" style="42" customWidth="1"/>
    <col min="7420" max="7420" width="20.7109375" style="42" customWidth="1"/>
    <col min="7421" max="7421" width="16.7109375" style="42" customWidth="1"/>
    <col min="7422" max="7661" width="10.7109375" style="42"/>
    <col min="7662" max="7666" width="15.7109375" style="42" customWidth="1"/>
    <col min="7667" max="7670" width="12.7109375" style="42" customWidth="1"/>
    <col min="7671" max="7674" width="15.7109375" style="42" customWidth="1"/>
    <col min="7675" max="7675" width="22.85546875" style="42" customWidth="1"/>
    <col min="7676" max="7676" width="20.7109375" style="42" customWidth="1"/>
    <col min="7677" max="7677" width="16.7109375" style="42" customWidth="1"/>
    <col min="7678" max="7917" width="10.7109375" style="42"/>
    <col min="7918" max="7922" width="15.7109375" style="42" customWidth="1"/>
    <col min="7923" max="7926" width="12.7109375" style="42" customWidth="1"/>
    <col min="7927" max="7930" width="15.7109375" style="42" customWidth="1"/>
    <col min="7931" max="7931" width="22.85546875" style="42" customWidth="1"/>
    <col min="7932" max="7932" width="20.7109375" style="42" customWidth="1"/>
    <col min="7933" max="7933" width="16.7109375" style="42" customWidth="1"/>
    <col min="7934" max="8173" width="10.7109375" style="42"/>
    <col min="8174" max="8178" width="15.7109375" style="42" customWidth="1"/>
    <col min="8179" max="8182" width="12.7109375" style="42" customWidth="1"/>
    <col min="8183" max="8186" width="15.7109375" style="42" customWidth="1"/>
    <col min="8187" max="8187" width="22.85546875" style="42" customWidth="1"/>
    <col min="8188" max="8188" width="20.7109375" style="42" customWidth="1"/>
    <col min="8189" max="8189" width="16.7109375" style="42" customWidth="1"/>
    <col min="8190" max="8429" width="10.7109375" style="42"/>
    <col min="8430" max="8434" width="15.7109375" style="42" customWidth="1"/>
    <col min="8435" max="8438" width="12.7109375" style="42" customWidth="1"/>
    <col min="8439" max="8442" width="15.7109375" style="42" customWidth="1"/>
    <col min="8443" max="8443" width="22.85546875" style="42" customWidth="1"/>
    <col min="8444" max="8444" width="20.7109375" style="42" customWidth="1"/>
    <col min="8445" max="8445" width="16.7109375" style="42" customWidth="1"/>
    <col min="8446" max="8685" width="10.7109375" style="42"/>
    <col min="8686" max="8690" width="15.7109375" style="42" customWidth="1"/>
    <col min="8691" max="8694" width="12.7109375" style="42" customWidth="1"/>
    <col min="8695" max="8698" width="15.7109375" style="42" customWidth="1"/>
    <col min="8699" max="8699" width="22.85546875" style="42" customWidth="1"/>
    <col min="8700" max="8700" width="20.7109375" style="42" customWidth="1"/>
    <col min="8701" max="8701" width="16.7109375" style="42" customWidth="1"/>
    <col min="8702" max="8941" width="10.7109375" style="42"/>
    <col min="8942" max="8946" width="15.7109375" style="42" customWidth="1"/>
    <col min="8947" max="8950" width="12.7109375" style="42" customWidth="1"/>
    <col min="8951" max="8954" width="15.7109375" style="42" customWidth="1"/>
    <col min="8955" max="8955" width="22.85546875" style="42" customWidth="1"/>
    <col min="8956" max="8956" width="20.7109375" style="42" customWidth="1"/>
    <col min="8957" max="8957" width="16.7109375" style="42" customWidth="1"/>
    <col min="8958" max="9197" width="10.7109375" style="42"/>
    <col min="9198" max="9202" width="15.7109375" style="42" customWidth="1"/>
    <col min="9203" max="9206" width="12.7109375" style="42" customWidth="1"/>
    <col min="9207" max="9210" width="15.7109375" style="42" customWidth="1"/>
    <col min="9211" max="9211" width="22.85546875" style="42" customWidth="1"/>
    <col min="9212" max="9212" width="20.7109375" style="42" customWidth="1"/>
    <col min="9213" max="9213" width="16.7109375" style="42" customWidth="1"/>
    <col min="9214" max="9453" width="10.7109375" style="42"/>
    <col min="9454" max="9458" width="15.7109375" style="42" customWidth="1"/>
    <col min="9459" max="9462" width="12.7109375" style="42" customWidth="1"/>
    <col min="9463" max="9466" width="15.7109375" style="42" customWidth="1"/>
    <col min="9467" max="9467" width="22.85546875" style="42" customWidth="1"/>
    <col min="9468" max="9468" width="20.7109375" style="42" customWidth="1"/>
    <col min="9469" max="9469" width="16.7109375" style="42" customWidth="1"/>
    <col min="9470" max="9709" width="10.7109375" style="42"/>
    <col min="9710" max="9714" width="15.7109375" style="42" customWidth="1"/>
    <col min="9715" max="9718" width="12.7109375" style="42" customWidth="1"/>
    <col min="9719" max="9722" width="15.7109375" style="42" customWidth="1"/>
    <col min="9723" max="9723" width="22.85546875" style="42" customWidth="1"/>
    <col min="9724" max="9724" width="20.7109375" style="42" customWidth="1"/>
    <col min="9725" max="9725" width="16.7109375" style="42" customWidth="1"/>
    <col min="9726" max="9965" width="10.7109375" style="42"/>
    <col min="9966" max="9970" width="15.7109375" style="42" customWidth="1"/>
    <col min="9971" max="9974" width="12.7109375" style="42" customWidth="1"/>
    <col min="9975" max="9978" width="15.7109375" style="42" customWidth="1"/>
    <col min="9979" max="9979" width="22.85546875" style="42" customWidth="1"/>
    <col min="9980" max="9980" width="20.7109375" style="42" customWidth="1"/>
    <col min="9981" max="9981" width="16.7109375" style="42" customWidth="1"/>
    <col min="9982" max="10221" width="10.7109375" style="42"/>
    <col min="10222" max="10226" width="15.7109375" style="42" customWidth="1"/>
    <col min="10227" max="10230" width="12.7109375" style="42" customWidth="1"/>
    <col min="10231" max="10234" width="15.7109375" style="42" customWidth="1"/>
    <col min="10235" max="10235" width="22.85546875" style="42" customWidth="1"/>
    <col min="10236" max="10236" width="20.7109375" style="42" customWidth="1"/>
    <col min="10237" max="10237" width="16.7109375" style="42" customWidth="1"/>
    <col min="10238" max="10477" width="10.7109375" style="42"/>
    <col min="10478" max="10482" width="15.7109375" style="42" customWidth="1"/>
    <col min="10483" max="10486" width="12.7109375" style="42" customWidth="1"/>
    <col min="10487" max="10490" width="15.7109375" style="42" customWidth="1"/>
    <col min="10491" max="10491" width="22.85546875" style="42" customWidth="1"/>
    <col min="10492" max="10492" width="20.7109375" style="42" customWidth="1"/>
    <col min="10493" max="10493" width="16.7109375" style="42" customWidth="1"/>
    <col min="10494" max="10733" width="10.7109375" style="42"/>
    <col min="10734" max="10738" width="15.7109375" style="42" customWidth="1"/>
    <col min="10739" max="10742" width="12.7109375" style="42" customWidth="1"/>
    <col min="10743" max="10746" width="15.7109375" style="42" customWidth="1"/>
    <col min="10747" max="10747" width="22.85546875" style="42" customWidth="1"/>
    <col min="10748" max="10748" width="20.7109375" style="42" customWidth="1"/>
    <col min="10749" max="10749" width="16.7109375" style="42" customWidth="1"/>
    <col min="10750" max="10989" width="10.7109375" style="42"/>
    <col min="10990" max="10994" width="15.7109375" style="42" customWidth="1"/>
    <col min="10995" max="10998" width="12.7109375" style="42" customWidth="1"/>
    <col min="10999" max="11002" width="15.7109375" style="42" customWidth="1"/>
    <col min="11003" max="11003" width="22.85546875" style="42" customWidth="1"/>
    <col min="11004" max="11004" width="20.7109375" style="42" customWidth="1"/>
    <col min="11005" max="11005" width="16.7109375" style="42" customWidth="1"/>
    <col min="11006" max="11245" width="10.7109375" style="42"/>
    <col min="11246" max="11250" width="15.7109375" style="42" customWidth="1"/>
    <col min="11251" max="11254" width="12.7109375" style="42" customWidth="1"/>
    <col min="11255" max="11258" width="15.7109375" style="42" customWidth="1"/>
    <col min="11259" max="11259" width="22.85546875" style="42" customWidth="1"/>
    <col min="11260" max="11260" width="20.7109375" style="42" customWidth="1"/>
    <col min="11261" max="11261" width="16.7109375" style="42" customWidth="1"/>
    <col min="11262" max="11501" width="10.7109375" style="42"/>
    <col min="11502" max="11506" width="15.7109375" style="42" customWidth="1"/>
    <col min="11507" max="11510" width="12.7109375" style="42" customWidth="1"/>
    <col min="11511" max="11514" width="15.7109375" style="42" customWidth="1"/>
    <col min="11515" max="11515" width="22.85546875" style="42" customWidth="1"/>
    <col min="11516" max="11516" width="20.7109375" style="42" customWidth="1"/>
    <col min="11517" max="11517" width="16.7109375" style="42" customWidth="1"/>
    <col min="11518" max="11757" width="10.7109375" style="42"/>
    <col min="11758" max="11762" width="15.7109375" style="42" customWidth="1"/>
    <col min="11763" max="11766" width="12.7109375" style="42" customWidth="1"/>
    <col min="11767" max="11770" width="15.7109375" style="42" customWidth="1"/>
    <col min="11771" max="11771" width="22.85546875" style="42" customWidth="1"/>
    <col min="11772" max="11772" width="20.7109375" style="42" customWidth="1"/>
    <col min="11773" max="11773" width="16.7109375" style="42" customWidth="1"/>
    <col min="11774" max="12013" width="10.7109375" style="42"/>
    <col min="12014" max="12018" width="15.7109375" style="42" customWidth="1"/>
    <col min="12019" max="12022" width="12.7109375" style="42" customWidth="1"/>
    <col min="12023" max="12026" width="15.7109375" style="42" customWidth="1"/>
    <col min="12027" max="12027" width="22.85546875" style="42" customWidth="1"/>
    <col min="12028" max="12028" width="20.7109375" style="42" customWidth="1"/>
    <col min="12029" max="12029" width="16.7109375" style="42" customWidth="1"/>
    <col min="12030" max="12269" width="10.7109375" style="42"/>
    <col min="12270" max="12274" width="15.7109375" style="42" customWidth="1"/>
    <col min="12275" max="12278" width="12.7109375" style="42" customWidth="1"/>
    <col min="12279" max="12282" width="15.7109375" style="42" customWidth="1"/>
    <col min="12283" max="12283" width="22.85546875" style="42" customWidth="1"/>
    <col min="12284" max="12284" width="20.7109375" style="42" customWidth="1"/>
    <col min="12285" max="12285" width="16.7109375" style="42" customWidth="1"/>
    <col min="12286" max="12525" width="10.7109375" style="42"/>
    <col min="12526" max="12530" width="15.7109375" style="42" customWidth="1"/>
    <col min="12531" max="12534" width="12.7109375" style="42" customWidth="1"/>
    <col min="12535" max="12538" width="15.7109375" style="42" customWidth="1"/>
    <col min="12539" max="12539" width="22.85546875" style="42" customWidth="1"/>
    <col min="12540" max="12540" width="20.7109375" style="42" customWidth="1"/>
    <col min="12541" max="12541" width="16.7109375" style="42" customWidth="1"/>
    <col min="12542" max="12781" width="10.7109375" style="42"/>
    <col min="12782" max="12786" width="15.7109375" style="42" customWidth="1"/>
    <col min="12787" max="12790" width="12.7109375" style="42" customWidth="1"/>
    <col min="12791" max="12794" width="15.7109375" style="42" customWidth="1"/>
    <col min="12795" max="12795" width="22.85546875" style="42" customWidth="1"/>
    <col min="12796" max="12796" width="20.7109375" style="42" customWidth="1"/>
    <col min="12797" max="12797" width="16.7109375" style="42" customWidth="1"/>
    <col min="12798" max="13037" width="10.7109375" style="42"/>
    <col min="13038" max="13042" width="15.7109375" style="42" customWidth="1"/>
    <col min="13043" max="13046" width="12.7109375" style="42" customWidth="1"/>
    <col min="13047" max="13050" width="15.7109375" style="42" customWidth="1"/>
    <col min="13051" max="13051" width="22.85546875" style="42" customWidth="1"/>
    <col min="13052" max="13052" width="20.7109375" style="42" customWidth="1"/>
    <col min="13053" max="13053" width="16.7109375" style="42" customWidth="1"/>
    <col min="13054" max="13293" width="10.7109375" style="42"/>
    <col min="13294" max="13298" width="15.7109375" style="42" customWidth="1"/>
    <col min="13299" max="13302" width="12.7109375" style="42" customWidth="1"/>
    <col min="13303" max="13306" width="15.7109375" style="42" customWidth="1"/>
    <col min="13307" max="13307" width="22.85546875" style="42" customWidth="1"/>
    <col min="13308" max="13308" width="20.7109375" style="42" customWidth="1"/>
    <col min="13309" max="13309" width="16.7109375" style="42" customWidth="1"/>
    <col min="13310" max="13549" width="10.7109375" style="42"/>
    <col min="13550" max="13554" width="15.7109375" style="42" customWidth="1"/>
    <col min="13555" max="13558" width="12.7109375" style="42" customWidth="1"/>
    <col min="13559" max="13562" width="15.7109375" style="42" customWidth="1"/>
    <col min="13563" max="13563" width="22.85546875" style="42" customWidth="1"/>
    <col min="13564" max="13564" width="20.7109375" style="42" customWidth="1"/>
    <col min="13565" max="13565" width="16.7109375" style="42" customWidth="1"/>
    <col min="13566" max="13805" width="10.7109375" style="42"/>
    <col min="13806" max="13810" width="15.7109375" style="42" customWidth="1"/>
    <col min="13811" max="13814" width="12.7109375" style="42" customWidth="1"/>
    <col min="13815" max="13818" width="15.7109375" style="42" customWidth="1"/>
    <col min="13819" max="13819" width="22.85546875" style="42" customWidth="1"/>
    <col min="13820" max="13820" width="20.7109375" style="42" customWidth="1"/>
    <col min="13821" max="13821" width="16.7109375" style="42" customWidth="1"/>
    <col min="13822" max="14061" width="10.7109375" style="42"/>
    <col min="14062" max="14066" width="15.7109375" style="42" customWidth="1"/>
    <col min="14067" max="14070" width="12.7109375" style="42" customWidth="1"/>
    <col min="14071" max="14074" width="15.7109375" style="42" customWidth="1"/>
    <col min="14075" max="14075" width="22.85546875" style="42" customWidth="1"/>
    <col min="14076" max="14076" width="20.7109375" style="42" customWidth="1"/>
    <col min="14077" max="14077" width="16.7109375" style="42" customWidth="1"/>
    <col min="14078" max="14317" width="10.7109375" style="42"/>
    <col min="14318" max="14322" width="15.7109375" style="42" customWidth="1"/>
    <col min="14323" max="14326" width="12.7109375" style="42" customWidth="1"/>
    <col min="14327" max="14330" width="15.7109375" style="42" customWidth="1"/>
    <col min="14331" max="14331" width="22.85546875" style="42" customWidth="1"/>
    <col min="14332" max="14332" width="20.7109375" style="42" customWidth="1"/>
    <col min="14333" max="14333" width="16.7109375" style="42" customWidth="1"/>
    <col min="14334" max="14573" width="10.7109375" style="42"/>
    <col min="14574" max="14578" width="15.7109375" style="42" customWidth="1"/>
    <col min="14579" max="14582" width="12.7109375" style="42" customWidth="1"/>
    <col min="14583" max="14586" width="15.7109375" style="42" customWidth="1"/>
    <col min="14587" max="14587" width="22.85546875" style="42" customWidth="1"/>
    <col min="14588" max="14588" width="20.7109375" style="42" customWidth="1"/>
    <col min="14589" max="14589" width="16.7109375" style="42" customWidth="1"/>
    <col min="14590" max="14829" width="10.7109375" style="42"/>
    <col min="14830" max="14834" width="15.7109375" style="42" customWidth="1"/>
    <col min="14835" max="14838" width="12.7109375" style="42" customWidth="1"/>
    <col min="14839" max="14842" width="15.7109375" style="42" customWidth="1"/>
    <col min="14843" max="14843" width="22.85546875" style="42" customWidth="1"/>
    <col min="14844" max="14844" width="20.7109375" style="42" customWidth="1"/>
    <col min="14845" max="14845" width="16.7109375" style="42" customWidth="1"/>
    <col min="14846" max="15085" width="10.7109375" style="42"/>
    <col min="15086" max="15090" width="15.7109375" style="42" customWidth="1"/>
    <col min="15091" max="15094" width="12.7109375" style="42" customWidth="1"/>
    <col min="15095" max="15098" width="15.7109375" style="42" customWidth="1"/>
    <col min="15099" max="15099" width="22.85546875" style="42" customWidth="1"/>
    <col min="15100" max="15100" width="20.7109375" style="42" customWidth="1"/>
    <col min="15101" max="15101" width="16.7109375" style="42" customWidth="1"/>
    <col min="15102" max="15341" width="10.7109375" style="42"/>
    <col min="15342" max="15346" width="15.7109375" style="42" customWidth="1"/>
    <col min="15347" max="15350" width="12.7109375" style="42" customWidth="1"/>
    <col min="15351" max="15354" width="15.7109375" style="42" customWidth="1"/>
    <col min="15355" max="15355" width="22.85546875" style="42" customWidth="1"/>
    <col min="15356" max="15356" width="20.7109375" style="42" customWidth="1"/>
    <col min="15357" max="15357" width="16.7109375" style="42" customWidth="1"/>
    <col min="15358" max="15597" width="10.7109375" style="42"/>
    <col min="15598" max="15602" width="15.7109375" style="42" customWidth="1"/>
    <col min="15603" max="15606" width="12.7109375" style="42" customWidth="1"/>
    <col min="15607" max="15610" width="15.7109375" style="42" customWidth="1"/>
    <col min="15611" max="15611" width="22.85546875" style="42" customWidth="1"/>
    <col min="15612" max="15612" width="20.7109375" style="42" customWidth="1"/>
    <col min="15613" max="15613" width="16.7109375" style="42" customWidth="1"/>
    <col min="15614" max="15853" width="10.7109375" style="42"/>
    <col min="15854" max="15858" width="15.7109375" style="42" customWidth="1"/>
    <col min="15859" max="15862" width="12.7109375" style="42" customWidth="1"/>
    <col min="15863" max="15866" width="15.7109375" style="42" customWidth="1"/>
    <col min="15867" max="15867" width="22.85546875" style="42" customWidth="1"/>
    <col min="15868" max="15868" width="20.7109375" style="42" customWidth="1"/>
    <col min="15869" max="15869" width="16.7109375" style="42" customWidth="1"/>
    <col min="15870" max="16109" width="10.7109375" style="42"/>
    <col min="16110" max="16114" width="15.7109375" style="42" customWidth="1"/>
    <col min="16115" max="16118" width="12.7109375" style="42" customWidth="1"/>
    <col min="16119" max="16122" width="15.7109375" style="42" customWidth="1"/>
    <col min="16123" max="16123" width="22.85546875" style="42" customWidth="1"/>
    <col min="16124" max="16124" width="20.7109375" style="42" customWidth="1"/>
    <col min="16125" max="16125" width="16.7109375" style="42" customWidth="1"/>
    <col min="16126" max="16384" width="10.7109375" style="42"/>
  </cols>
  <sheetData>
    <row r="2" spans="1:20" ht="18.75">
      <c r="T2" s="35" t="s">
        <v>68</v>
      </c>
    </row>
    <row r="3" spans="1:20" s="11" customFormat="1" ht="18.75">
      <c r="A3" s="17"/>
      <c r="H3" s="15"/>
      <c r="T3" s="14" t="s">
        <v>9</v>
      </c>
    </row>
    <row r="4" spans="1:20" s="11" customFormat="1" ht="18.75">
      <c r="A4" s="17"/>
      <c r="H4" s="15"/>
      <c r="T4" s="14" t="s">
        <v>67</v>
      </c>
    </row>
    <row r="5" spans="1:20" s="11" customFormat="1" ht="18.75">
      <c r="A5" s="17"/>
      <c r="H5" s="15"/>
      <c r="T5" s="14"/>
    </row>
    <row r="6" spans="1:20" s="11" customFormat="1" ht="18.75">
      <c r="A6" s="466" t="str">
        <f>'1. паспорт местоположение'!A5:C5</f>
        <v>Год раскрытия информации: 2020 год</v>
      </c>
      <c r="B6" s="466"/>
      <c r="C6" s="466"/>
      <c r="D6" s="466"/>
      <c r="E6" s="466"/>
      <c r="F6" s="466"/>
      <c r="G6" s="466"/>
      <c r="H6" s="466"/>
      <c r="I6" s="466"/>
      <c r="J6" s="466"/>
      <c r="K6" s="466"/>
      <c r="L6" s="466"/>
      <c r="M6" s="466"/>
      <c r="N6" s="466"/>
      <c r="O6" s="466"/>
      <c r="P6" s="466"/>
      <c r="Q6" s="466"/>
      <c r="R6" s="466"/>
      <c r="S6" s="466"/>
      <c r="T6" s="466"/>
    </row>
    <row r="7" spans="1:20" s="11" customFormat="1">
      <c r="A7" s="16"/>
      <c r="H7" s="15"/>
    </row>
    <row r="8" spans="1:20" s="11" customFormat="1" ht="18.75">
      <c r="A8" s="449" t="s">
        <v>8</v>
      </c>
      <c r="B8" s="449"/>
      <c r="C8" s="449"/>
      <c r="D8" s="449"/>
      <c r="E8" s="449"/>
      <c r="F8" s="449"/>
      <c r="G8" s="449"/>
      <c r="H8" s="449"/>
      <c r="I8" s="449"/>
      <c r="J8" s="449"/>
      <c r="K8" s="449"/>
      <c r="L8" s="449"/>
      <c r="M8" s="449"/>
      <c r="N8" s="449"/>
      <c r="O8" s="449"/>
      <c r="P8" s="449"/>
      <c r="Q8" s="449"/>
      <c r="R8" s="449"/>
      <c r="S8" s="449"/>
      <c r="T8" s="449"/>
    </row>
    <row r="9" spans="1:20" s="11" customFormat="1" ht="18.75">
      <c r="A9" s="449"/>
      <c r="B9" s="449"/>
      <c r="C9" s="449"/>
      <c r="D9" s="449"/>
      <c r="E9" s="449"/>
      <c r="F9" s="449"/>
      <c r="G9" s="449"/>
      <c r="H9" s="449"/>
      <c r="I9" s="449"/>
      <c r="J9" s="449"/>
      <c r="K9" s="449"/>
      <c r="L9" s="449"/>
      <c r="M9" s="449"/>
      <c r="N9" s="449"/>
      <c r="O9" s="449"/>
      <c r="P9" s="449"/>
      <c r="Q9" s="449"/>
      <c r="R9" s="449"/>
      <c r="S9" s="449"/>
      <c r="T9" s="449"/>
    </row>
    <row r="10" spans="1:20" s="11" customFormat="1" ht="20.25">
      <c r="A10" s="470" t="str">
        <f>'1. паспорт местоположение'!A9:C9</f>
        <v>АО "Крымэнерго"</v>
      </c>
      <c r="B10" s="470"/>
      <c r="C10" s="470"/>
      <c r="D10" s="470"/>
      <c r="E10" s="470"/>
      <c r="F10" s="470"/>
      <c r="G10" s="470"/>
      <c r="H10" s="470"/>
      <c r="I10" s="470"/>
      <c r="J10" s="470"/>
      <c r="K10" s="470"/>
      <c r="L10" s="470"/>
      <c r="M10" s="470"/>
      <c r="N10" s="470"/>
      <c r="O10" s="470"/>
      <c r="P10" s="470"/>
      <c r="Q10" s="470"/>
      <c r="R10" s="470"/>
      <c r="S10" s="470"/>
      <c r="T10" s="470"/>
    </row>
    <row r="11" spans="1:20" s="11" customFormat="1">
      <c r="A11" s="446" t="s">
        <v>7</v>
      </c>
      <c r="B11" s="446"/>
      <c r="C11" s="446"/>
      <c r="D11" s="446"/>
      <c r="E11" s="446"/>
      <c r="F11" s="446"/>
      <c r="G11" s="446"/>
      <c r="H11" s="446"/>
      <c r="I11" s="446"/>
      <c r="J11" s="446"/>
      <c r="K11" s="446"/>
      <c r="L11" s="446"/>
      <c r="M11" s="446"/>
      <c r="N11" s="446"/>
      <c r="O11" s="446"/>
      <c r="P11" s="446"/>
      <c r="Q11" s="446"/>
      <c r="R11" s="446"/>
      <c r="S11" s="446"/>
      <c r="T11" s="446"/>
    </row>
    <row r="12" spans="1:20" s="11" customFormat="1" ht="18.75">
      <c r="A12" s="449"/>
      <c r="B12" s="449"/>
      <c r="C12" s="449"/>
      <c r="D12" s="449"/>
      <c r="E12" s="449"/>
      <c r="F12" s="449"/>
      <c r="G12" s="449"/>
      <c r="H12" s="449"/>
      <c r="I12" s="449"/>
      <c r="J12" s="449"/>
      <c r="K12" s="449"/>
      <c r="L12" s="449"/>
      <c r="M12" s="449"/>
      <c r="N12" s="449"/>
      <c r="O12" s="449"/>
      <c r="P12" s="449"/>
      <c r="Q12" s="449"/>
      <c r="R12" s="449"/>
      <c r="S12" s="449"/>
      <c r="T12" s="449"/>
    </row>
    <row r="13" spans="1:20" s="11" customFormat="1" ht="18.75">
      <c r="A13" s="448" t="str">
        <f>'1. паспорт местоположение'!A12:C12</f>
        <v>K_1101016</v>
      </c>
      <c r="B13" s="448"/>
      <c r="C13" s="448"/>
      <c r="D13" s="448"/>
      <c r="E13" s="448"/>
      <c r="F13" s="448"/>
      <c r="G13" s="448"/>
      <c r="H13" s="448"/>
      <c r="I13" s="448"/>
      <c r="J13" s="448"/>
      <c r="K13" s="448"/>
      <c r="L13" s="448"/>
      <c r="M13" s="448"/>
      <c r="N13" s="448"/>
      <c r="O13" s="448"/>
      <c r="P13" s="448"/>
      <c r="Q13" s="448"/>
      <c r="R13" s="448"/>
      <c r="S13" s="448"/>
      <c r="T13" s="448"/>
    </row>
    <row r="14" spans="1:20" s="11" customFormat="1">
      <c r="A14" s="446" t="s">
        <v>6</v>
      </c>
      <c r="B14" s="446"/>
      <c r="C14" s="446"/>
      <c r="D14" s="446"/>
      <c r="E14" s="446"/>
      <c r="F14" s="446"/>
      <c r="G14" s="446"/>
      <c r="H14" s="446"/>
      <c r="I14" s="446"/>
      <c r="J14" s="446"/>
      <c r="K14" s="446"/>
      <c r="L14" s="446"/>
      <c r="M14" s="446"/>
      <c r="N14" s="446"/>
      <c r="O14" s="446"/>
      <c r="P14" s="446"/>
      <c r="Q14" s="446"/>
      <c r="R14" s="446"/>
      <c r="S14" s="446"/>
      <c r="T14" s="446"/>
    </row>
    <row r="15" spans="1:20" s="8" customFormat="1" ht="18.75">
      <c r="A15" s="453"/>
      <c r="B15" s="453"/>
      <c r="C15" s="453"/>
      <c r="D15" s="453"/>
      <c r="E15" s="453"/>
      <c r="F15" s="453"/>
      <c r="G15" s="453"/>
      <c r="H15" s="453"/>
      <c r="I15" s="453"/>
      <c r="J15" s="453"/>
      <c r="K15" s="453"/>
      <c r="L15" s="453"/>
      <c r="M15" s="453"/>
      <c r="N15" s="453"/>
      <c r="O15" s="453"/>
      <c r="P15" s="453"/>
      <c r="Q15" s="453"/>
      <c r="R15" s="453"/>
      <c r="S15" s="453"/>
      <c r="T15" s="453"/>
    </row>
    <row r="16" spans="1:20" s="3" customFormat="1" ht="20.25">
      <c r="A16" s="471" t="str">
        <f>'1. паспорт местоположение'!A15:C15</f>
        <v>Реконструкция  АБ на ПС 110 кВ "Массандра"</v>
      </c>
      <c r="B16" s="471"/>
      <c r="C16" s="471"/>
      <c r="D16" s="471"/>
      <c r="E16" s="471"/>
      <c r="F16" s="471"/>
      <c r="G16" s="471"/>
      <c r="H16" s="471"/>
      <c r="I16" s="471"/>
      <c r="J16" s="471"/>
      <c r="K16" s="471"/>
      <c r="L16" s="471"/>
      <c r="M16" s="471"/>
      <c r="N16" s="471"/>
      <c r="O16" s="471"/>
      <c r="P16" s="471"/>
      <c r="Q16" s="471"/>
      <c r="R16" s="471"/>
      <c r="S16" s="471"/>
      <c r="T16" s="471"/>
    </row>
    <row r="17" spans="1:20" s="3" customFormat="1">
      <c r="A17" s="446" t="s">
        <v>5</v>
      </c>
      <c r="B17" s="446"/>
      <c r="C17" s="446"/>
      <c r="D17" s="446"/>
      <c r="E17" s="446"/>
      <c r="F17" s="446"/>
      <c r="G17" s="446"/>
      <c r="H17" s="446"/>
      <c r="I17" s="446"/>
      <c r="J17" s="446"/>
      <c r="K17" s="446"/>
      <c r="L17" s="446"/>
      <c r="M17" s="446"/>
      <c r="N17" s="446"/>
      <c r="O17" s="446"/>
      <c r="P17" s="446"/>
      <c r="Q17" s="446"/>
      <c r="R17" s="446"/>
      <c r="S17" s="446"/>
      <c r="T17" s="446"/>
    </row>
    <row r="18" spans="1:20" s="3" customFormat="1" ht="18.75">
      <c r="A18" s="454"/>
      <c r="B18" s="454"/>
      <c r="C18" s="454"/>
      <c r="D18" s="454"/>
      <c r="E18" s="454"/>
      <c r="F18" s="454"/>
      <c r="G18" s="454"/>
      <c r="H18" s="454"/>
      <c r="I18" s="454"/>
      <c r="J18" s="454"/>
      <c r="K18" s="454"/>
      <c r="L18" s="454"/>
      <c r="M18" s="454"/>
      <c r="N18" s="454"/>
      <c r="O18" s="454"/>
      <c r="P18" s="454"/>
      <c r="Q18" s="454"/>
      <c r="R18" s="454"/>
      <c r="S18" s="454"/>
      <c r="T18" s="454"/>
    </row>
    <row r="19" spans="1:20" s="3" customFormat="1" ht="20.25">
      <c r="A19" s="470" t="s">
        <v>391</v>
      </c>
      <c r="B19" s="470"/>
      <c r="C19" s="470"/>
      <c r="D19" s="470"/>
      <c r="E19" s="470"/>
      <c r="F19" s="470"/>
      <c r="G19" s="470"/>
      <c r="H19" s="470"/>
      <c r="I19" s="470"/>
      <c r="J19" s="470"/>
      <c r="K19" s="470"/>
      <c r="L19" s="470"/>
      <c r="M19" s="470"/>
      <c r="N19" s="470"/>
      <c r="O19" s="470"/>
      <c r="P19" s="470"/>
      <c r="Q19" s="470"/>
      <c r="R19" s="470"/>
      <c r="S19" s="470"/>
      <c r="T19" s="470"/>
    </row>
    <row r="20" spans="1:20" s="45" customFormat="1">
      <c r="A20" s="472"/>
      <c r="B20" s="472"/>
      <c r="C20" s="472"/>
      <c r="D20" s="472"/>
      <c r="E20" s="472"/>
      <c r="F20" s="472"/>
      <c r="G20" s="472"/>
      <c r="H20" s="472"/>
      <c r="I20" s="472"/>
      <c r="J20" s="472"/>
      <c r="K20" s="472"/>
      <c r="L20" s="472"/>
      <c r="M20" s="472"/>
      <c r="N20" s="472"/>
      <c r="O20" s="472"/>
      <c r="P20" s="472"/>
      <c r="Q20" s="472"/>
      <c r="R20" s="472"/>
      <c r="S20" s="472"/>
      <c r="T20" s="472"/>
    </row>
    <row r="21" spans="1:20">
      <c r="A21" s="463" t="s">
        <v>4</v>
      </c>
      <c r="B21" s="456" t="s">
        <v>209</v>
      </c>
      <c r="C21" s="457"/>
      <c r="D21" s="460" t="s">
        <v>107</v>
      </c>
      <c r="E21" s="456" t="s">
        <v>419</v>
      </c>
      <c r="F21" s="457"/>
      <c r="G21" s="456" t="s">
        <v>226</v>
      </c>
      <c r="H21" s="457"/>
      <c r="I21" s="456" t="s">
        <v>106</v>
      </c>
      <c r="J21" s="457"/>
      <c r="K21" s="460" t="s">
        <v>105</v>
      </c>
      <c r="L21" s="456" t="s">
        <v>104</v>
      </c>
      <c r="M21" s="457"/>
      <c r="N21" s="456" t="s">
        <v>415</v>
      </c>
      <c r="O21" s="457"/>
      <c r="P21" s="460" t="s">
        <v>103</v>
      </c>
      <c r="Q21" s="467" t="s">
        <v>102</v>
      </c>
      <c r="R21" s="468"/>
      <c r="S21" s="467" t="s">
        <v>101</v>
      </c>
      <c r="T21" s="469"/>
    </row>
    <row r="22" spans="1:20" ht="141.75">
      <c r="A22" s="464"/>
      <c r="B22" s="458"/>
      <c r="C22" s="459"/>
      <c r="D22" s="462"/>
      <c r="E22" s="458"/>
      <c r="F22" s="459"/>
      <c r="G22" s="458"/>
      <c r="H22" s="459"/>
      <c r="I22" s="458"/>
      <c r="J22" s="459"/>
      <c r="K22" s="461"/>
      <c r="L22" s="458"/>
      <c r="M22" s="459"/>
      <c r="N22" s="458"/>
      <c r="O22" s="459"/>
      <c r="P22" s="461"/>
      <c r="Q22" s="81" t="s">
        <v>100</v>
      </c>
      <c r="R22" s="81" t="s">
        <v>390</v>
      </c>
      <c r="S22" s="81" t="s">
        <v>99</v>
      </c>
      <c r="T22" s="81" t="s">
        <v>98</v>
      </c>
    </row>
    <row r="23" spans="1:20">
      <c r="A23" s="465"/>
      <c r="B23" s="109" t="s">
        <v>96</v>
      </c>
      <c r="C23" s="109" t="s">
        <v>97</v>
      </c>
      <c r="D23" s="461"/>
      <c r="E23" s="109" t="s">
        <v>96</v>
      </c>
      <c r="F23" s="109" t="s">
        <v>97</v>
      </c>
      <c r="G23" s="109" t="s">
        <v>96</v>
      </c>
      <c r="H23" s="109" t="s">
        <v>97</v>
      </c>
      <c r="I23" s="109" t="s">
        <v>96</v>
      </c>
      <c r="J23" s="109" t="s">
        <v>97</v>
      </c>
      <c r="K23" s="109" t="s">
        <v>96</v>
      </c>
      <c r="L23" s="109" t="s">
        <v>96</v>
      </c>
      <c r="M23" s="109" t="s">
        <v>97</v>
      </c>
      <c r="N23" s="109" t="s">
        <v>96</v>
      </c>
      <c r="O23" s="109" t="s">
        <v>97</v>
      </c>
      <c r="P23" s="110" t="s">
        <v>96</v>
      </c>
      <c r="Q23" s="81" t="s">
        <v>96</v>
      </c>
      <c r="R23" s="81" t="s">
        <v>96</v>
      </c>
      <c r="S23" s="81" t="s">
        <v>96</v>
      </c>
      <c r="T23" s="81" t="s">
        <v>96</v>
      </c>
    </row>
    <row r="24" spans="1:20">
      <c r="A24" s="46">
        <v>1</v>
      </c>
      <c r="B24" s="46">
        <v>2</v>
      </c>
      <c r="C24" s="46">
        <v>3</v>
      </c>
      <c r="D24" s="46">
        <v>4</v>
      </c>
      <c r="E24" s="46">
        <v>5</v>
      </c>
      <c r="F24" s="46">
        <v>6</v>
      </c>
      <c r="G24" s="46">
        <v>7</v>
      </c>
      <c r="H24" s="46">
        <v>8</v>
      </c>
      <c r="I24" s="46">
        <v>9</v>
      </c>
      <c r="J24" s="46">
        <v>10</v>
      </c>
      <c r="K24" s="46">
        <v>11</v>
      </c>
      <c r="L24" s="46">
        <v>12</v>
      </c>
      <c r="M24" s="46">
        <v>13</v>
      </c>
      <c r="N24" s="46">
        <v>14</v>
      </c>
      <c r="O24" s="46">
        <v>15</v>
      </c>
      <c r="P24" s="46">
        <v>16</v>
      </c>
      <c r="Q24" s="46">
        <v>17</v>
      </c>
      <c r="R24" s="46">
        <v>18</v>
      </c>
      <c r="S24" s="46">
        <v>19</v>
      </c>
      <c r="T24" s="46">
        <v>20</v>
      </c>
    </row>
    <row r="25" spans="1:20" ht="93.75" customHeight="1">
      <c r="A25" s="439">
        <v>1</v>
      </c>
      <c r="B25" s="439" t="s">
        <v>520</v>
      </c>
      <c r="C25" s="439" t="s">
        <v>520</v>
      </c>
      <c r="D25" s="439" t="s">
        <v>521</v>
      </c>
      <c r="E25" s="439" t="s">
        <v>522</v>
      </c>
      <c r="F25" s="439" t="s">
        <v>522</v>
      </c>
      <c r="G25" s="439" t="s">
        <v>521</v>
      </c>
      <c r="H25" s="439" t="s">
        <v>521</v>
      </c>
      <c r="I25" s="439">
        <v>1999</v>
      </c>
      <c r="J25" s="439">
        <v>2021</v>
      </c>
      <c r="K25" s="439">
        <v>2022</v>
      </c>
      <c r="L25" s="439" t="s">
        <v>457</v>
      </c>
      <c r="M25" s="439" t="s">
        <v>457</v>
      </c>
      <c r="N25" s="439" t="s">
        <v>457</v>
      </c>
      <c r="O25" s="439" t="s">
        <v>457</v>
      </c>
      <c r="P25" s="439" t="s">
        <v>457</v>
      </c>
      <c r="Q25" s="439" t="s">
        <v>457</v>
      </c>
      <c r="R25" s="439" t="s">
        <v>457</v>
      </c>
      <c r="S25" s="439" t="s">
        <v>457</v>
      </c>
      <c r="T25" s="429" t="s">
        <v>457</v>
      </c>
    </row>
    <row r="26" spans="1:20">
      <c r="A26" s="439"/>
      <c r="B26" s="439"/>
      <c r="C26" s="439"/>
      <c r="D26" s="439"/>
      <c r="E26" s="439"/>
      <c r="F26" s="439"/>
      <c r="G26" s="439"/>
      <c r="H26" s="439"/>
      <c r="I26" s="439"/>
      <c r="J26" s="439"/>
      <c r="K26" s="439"/>
      <c r="L26" s="439"/>
      <c r="M26" s="439"/>
      <c r="N26" s="439"/>
      <c r="O26" s="439"/>
      <c r="P26" s="439"/>
      <c r="Q26" s="439"/>
      <c r="R26" s="439"/>
      <c r="S26" s="439"/>
      <c r="T26" s="429"/>
    </row>
  </sheetData>
  <mergeCells count="26">
    <mergeCell ref="A6:T6"/>
    <mergeCell ref="Q21:R21"/>
    <mergeCell ref="S21:T21"/>
    <mergeCell ref="A8:T8"/>
    <mergeCell ref="A9:T9"/>
    <mergeCell ref="A10:T10"/>
    <mergeCell ref="A11:T11"/>
    <mergeCell ref="A12:T12"/>
    <mergeCell ref="A13:T13"/>
    <mergeCell ref="A14:T14"/>
    <mergeCell ref="A15:T15"/>
    <mergeCell ref="A16:T16"/>
    <mergeCell ref="A17:T17"/>
    <mergeCell ref="A18:T18"/>
    <mergeCell ref="A19:T19"/>
    <mergeCell ref="A20:T20"/>
    <mergeCell ref="A21:A23"/>
    <mergeCell ref="E21:F22"/>
    <mergeCell ref="G21:H22"/>
    <mergeCell ref="I21:J22"/>
    <mergeCell ref="K21:K22"/>
    <mergeCell ref="L21:M22"/>
    <mergeCell ref="N21:O22"/>
    <mergeCell ref="P21:P22"/>
    <mergeCell ref="D21:D23"/>
    <mergeCell ref="B21:C22"/>
  </mergeCells>
  <pageMargins left="0.19685039370078741" right="0" top="0.78740157480314965" bottom="0.39370078740157483" header="0.19685039370078741" footer="0.19685039370078741"/>
  <pageSetup paperSize="9" scale="53" fitToHeight="5"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27"/>
  <sheetViews>
    <sheetView view="pageBreakPreview" topLeftCell="F1" zoomScale="60" workbookViewId="0">
      <selection activeCell="Z12" sqref="Z12"/>
    </sheetView>
  </sheetViews>
  <sheetFormatPr defaultColWidth="10.7109375" defaultRowHeight="15.75"/>
  <cols>
    <col min="1" max="1" width="10.7109375" style="42"/>
    <col min="2" max="2" width="22.5703125" style="42" customWidth="1"/>
    <col min="3" max="3" width="25.28515625" style="42" customWidth="1"/>
    <col min="4" max="4" width="15.140625" style="42" customWidth="1"/>
    <col min="5" max="5" width="16.5703125" style="42" customWidth="1"/>
    <col min="6" max="6" width="10.140625" style="42" customWidth="1"/>
    <col min="7" max="7" width="11.7109375" style="42" customWidth="1"/>
    <col min="8" max="8" width="8.7109375" style="42" customWidth="1"/>
    <col min="9" max="9" width="12.5703125" style="42" customWidth="1"/>
    <col min="10" max="10" width="24.5703125" style="42" customWidth="1"/>
    <col min="11" max="12" width="13.7109375" style="42" customWidth="1"/>
    <col min="13" max="13" width="14.5703125" style="42" customWidth="1"/>
    <col min="14" max="14" width="16.85546875" style="42" customWidth="1"/>
    <col min="15" max="15" width="8.7109375" style="42" customWidth="1"/>
    <col min="16" max="16" width="10.85546875" style="42" customWidth="1"/>
    <col min="17" max="17" width="16.7109375" style="42" customWidth="1"/>
    <col min="18" max="18" width="12" style="42" customWidth="1"/>
    <col min="19" max="19" width="24.5703125" style="42" customWidth="1"/>
    <col min="20" max="20" width="28.28515625" style="42" customWidth="1"/>
    <col min="21" max="21" width="30.7109375" style="42" customWidth="1"/>
    <col min="22" max="22" width="12.85546875" style="42" customWidth="1"/>
    <col min="23" max="23" width="13.140625" style="42" customWidth="1"/>
    <col min="24" max="24" width="32.140625" style="42" customWidth="1"/>
    <col min="25" max="25" width="22.42578125" style="42" customWidth="1"/>
    <col min="26" max="26" width="25.28515625" style="42" customWidth="1"/>
    <col min="27" max="27" width="21" style="42" customWidth="1"/>
    <col min="28" max="240" width="10.7109375" style="42"/>
    <col min="241" max="242" width="15.7109375" style="42" customWidth="1"/>
    <col min="243" max="245" width="14.7109375" style="42" customWidth="1"/>
    <col min="246" max="249" width="13.7109375" style="42" customWidth="1"/>
    <col min="250" max="253" width="15.7109375" style="42" customWidth="1"/>
    <col min="254" max="254" width="22.85546875" style="42" customWidth="1"/>
    <col min="255" max="255" width="20.7109375" style="42" customWidth="1"/>
    <col min="256" max="256" width="17.7109375" style="42" customWidth="1"/>
    <col min="257" max="265" width="14.7109375" style="42" customWidth="1"/>
    <col min="266" max="496" width="10.7109375" style="42"/>
    <col min="497" max="498" width="15.7109375" style="42" customWidth="1"/>
    <col min="499" max="501" width="14.7109375" style="42" customWidth="1"/>
    <col min="502" max="505" width="13.7109375" style="42" customWidth="1"/>
    <col min="506" max="509" width="15.7109375" style="42" customWidth="1"/>
    <col min="510" max="510" width="22.85546875" style="42" customWidth="1"/>
    <col min="511" max="511" width="20.7109375" style="42" customWidth="1"/>
    <col min="512" max="512" width="17.7109375" style="42" customWidth="1"/>
    <col min="513" max="521" width="14.7109375" style="42" customWidth="1"/>
    <col min="522" max="752" width="10.7109375" style="42"/>
    <col min="753" max="754" width="15.7109375" style="42" customWidth="1"/>
    <col min="755" max="757" width="14.7109375" style="42" customWidth="1"/>
    <col min="758" max="761" width="13.7109375" style="42" customWidth="1"/>
    <col min="762" max="765" width="15.7109375" style="42" customWidth="1"/>
    <col min="766" max="766" width="22.85546875" style="42" customWidth="1"/>
    <col min="767" max="767" width="20.7109375" style="42" customWidth="1"/>
    <col min="768" max="768" width="17.7109375" style="42" customWidth="1"/>
    <col min="769" max="777" width="14.7109375" style="42" customWidth="1"/>
    <col min="778" max="1008" width="10.7109375" style="42"/>
    <col min="1009" max="1010" width="15.7109375" style="42" customWidth="1"/>
    <col min="1011" max="1013" width="14.7109375" style="42" customWidth="1"/>
    <col min="1014" max="1017" width="13.7109375" style="42" customWidth="1"/>
    <col min="1018" max="1021" width="15.7109375" style="42" customWidth="1"/>
    <col min="1022" max="1022" width="22.85546875" style="42" customWidth="1"/>
    <col min="1023" max="1023" width="20.7109375" style="42" customWidth="1"/>
    <col min="1024" max="1024" width="17.7109375" style="42" customWidth="1"/>
    <col min="1025" max="1033" width="14.7109375" style="42" customWidth="1"/>
    <col min="1034" max="1264" width="10.7109375" style="42"/>
    <col min="1265" max="1266" width="15.7109375" style="42" customWidth="1"/>
    <col min="1267" max="1269" width="14.7109375" style="42" customWidth="1"/>
    <col min="1270" max="1273" width="13.7109375" style="42" customWidth="1"/>
    <col min="1274" max="1277" width="15.7109375" style="42" customWidth="1"/>
    <col min="1278" max="1278" width="22.85546875" style="42" customWidth="1"/>
    <col min="1279" max="1279" width="20.7109375" style="42" customWidth="1"/>
    <col min="1280" max="1280" width="17.7109375" style="42" customWidth="1"/>
    <col min="1281" max="1289" width="14.7109375" style="42" customWidth="1"/>
    <col min="1290" max="1520" width="10.7109375" style="42"/>
    <col min="1521" max="1522" width="15.7109375" style="42" customWidth="1"/>
    <col min="1523" max="1525" width="14.7109375" style="42" customWidth="1"/>
    <col min="1526" max="1529" width="13.7109375" style="42" customWidth="1"/>
    <col min="1530" max="1533" width="15.7109375" style="42" customWidth="1"/>
    <col min="1534" max="1534" width="22.85546875" style="42" customWidth="1"/>
    <col min="1535" max="1535" width="20.7109375" style="42" customWidth="1"/>
    <col min="1536" max="1536" width="17.7109375" style="42" customWidth="1"/>
    <col min="1537" max="1545" width="14.7109375" style="42" customWidth="1"/>
    <col min="1546" max="1776" width="10.7109375" style="42"/>
    <col min="1777" max="1778" width="15.7109375" style="42" customWidth="1"/>
    <col min="1779" max="1781" width="14.7109375" style="42" customWidth="1"/>
    <col min="1782" max="1785" width="13.7109375" style="42" customWidth="1"/>
    <col min="1786" max="1789" width="15.7109375" style="42" customWidth="1"/>
    <col min="1790" max="1790" width="22.85546875" style="42" customWidth="1"/>
    <col min="1791" max="1791" width="20.7109375" style="42" customWidth="1"/>
    <col min="1792" max="1792" width="17.7109375" style="42" customWidth="1"/>
    <col min="1793" max="1801" width="14.7109375" style="42" customWidth="1"/>
    <col min="1802" max="2032" width="10.7109375" style="42"/>
    <col min="2033" max="2034" width="15.7109375" style="42" customWidth="1"/>
    <col min="2035" max="2037" width="14.7109375" style="42" customWidth="1"/>
    <col min="2038" max="2041" width="13.7109375" style="42" customWidth="1"/>
    <col min="2042" max="2045" width="15.7109375" style="42" customWidth="1"/>
    <col min="2046" max="2046" width="22.85546875" style="42" customWidth="1"/>
    <col min="2047" max="2047" width="20.7109375" style="42" customWidth="1"/>
    <col min="2048" max="2048" width="17.7109375" style="42" customWidth="1"/>
    <col min="2049" max="2057" width="14.7109375" style="42" customWidth="1"/>
    <col min="2058" max="2288" width="10.7109375" style="42"/>
    <col min="2289" max="2290" width="15.7109375" style="42" customWidth="1"/>
    <col min="2291" max="2293" width="14.7109375" style="42" customWidth="1"/>
    <col min="2294" max="2297" width="13.7109375" style="42" customWidth="1"/>
    <col min="2298" max="2301" width="15.7109375" style="42" customWidth="1"/>
    <col min="2302" max="2302" width="22.85546875" style="42" customWidth="1"/>
    <col min="2303" max="2303" width="20.7109375" style="42" customWidth="1"/>
    <col min="2304" max="2304" width="17.7109375" style="42" customWidth="1"/>
    <col min="2305" max="2313" width="14.7109375" style="42" customWidth="1"/>
    <col min="2314" max="2544" width="10.7109375" style="42"/>
    <col min="2545" max="2546" width="15.7109375" style="42" customWidth="1"/>
    <col min="2547" max="2549" width="14.7109375" style="42" customWidth="1"/>
    <col min="2550" max="2553" width="13.7109375" style="42" customWidth="1"/>
    <col min="2554" max="2557" width="15.7109375" style="42" customWidth="1"/>
    <col min="2558" max="2558" width="22.85546875" style="42" customWidth="1"/>
    <col min="2559" max="2559" width="20.7109375" style="42" customWidth="1"/>
    <col min="2560" max="2560" width="17.7109375" style="42" customWidth="1"/>
    <col min="2561" max="2569" width="14.7109375" style="42" customWidth="1"/>
    <col min="2570" max="2800" width="10.7109375" style="42"/>
    <col min="2801" max="2802" width="15.7109375" style="42" customWidth="1"/>
    <col min="2803" max="2805" width="14.7109375" style="42" customWidth="1"/>
    <col min="2806" max="2809" width="13.7109375" style="42" customWidth="1"/>
    <col min="2810" max="2813" width="15.7109375" style="42" customWidth="1"/>
    <col min="2814" max="2814" width="22.85546875" style="42" customWidth="1"/>
    <col min="2815" max="2815" width="20.7109375" style="42" customWidth="1"/>
    <col min="2816" max="2816" width="17.7109375" style="42" customWidth="1"/>
    <col min="2817" max="2825" width="14.7109375" style="42" customWidth="1"/>
    <col min="2826" max="3056" width="10.7109375" style="42"/>
    <col min="3057" max="3058" width="15.7109375" style="42" customWidth="1"/>
    <col min="3059" max="3061" width="14.7109375" style="42" customWidth="1"/>
    <col min="3062" max="3065" width="13.7109375" style="42" customWidth="1"/>
    <col min="3066" max="3069" width="15.7109375" style="42" customWidth="1"/>
    <col min="3070" max="3070" width="22.85546875" style="42" customWidth="1"/>
    <col min="3071" max="3071" width="20.7109375" style="42" customWidth="1"/>
    <col min="3072" max="3072" width="17.7109375" style="42" customWidth="1"/>
    <col min="3073" max="3081" width="14.7109375" style="42" customWidth="1"/>
    <col min="3082" max="3312" width="10.7109375" style="42"/>
    <col min="3313" max="3314" width="15.7109375" style="42" customWidth="1"/>
    <col min="3315" max="3317" width="14.7109375" style="42" customWidth="1"/>
    <col min="3318" max="3321" width="13.7109375" style="42" customWidth="1"/>
    <col min="3322" max="3325" width="15.7109375" style="42" customWidth="1"/>
    <col min="3326" max="3326" width="22.85546875" style="42" customWidth="1"/>
    <col min="3327" max="3327" width="20.7109375" style="42" customWidth="1"/>
    <col min="3328" max="3328" width="17.7109375" style="42" customWidth="1"/>
    <col min="3329" max="3337" width="14.7109375" style="42" customWidth="1"/>
    <col min="3338" max="3568" width="10.7109375" style="42"/>
    <col min="3569" max="3570" width="15.7109375" style="42" customWidth="1"/>
    <col min="3571" max="3573" width="14.7109375" style="42" customWidth="1"/>
    <col min="3574" max="3577" width="13.7109375" style="42" customWidth="1"/>
    <col min="3578" max="3581" width="15.7109375" style="42" customWidth="1"/>
    <col min="3582" max="3582" width="22.85546875" style="42" customWidth="1"/>
    <col min="3583" max="3583" width="20.7109375" style="42" customWidth="1"/>
    <col min="3584" max="3584" width="17.7109375" style="42" customWidth="1"/>
    <col min="3585" max="3593" width="14.7109375" style="42" customWidth="1"/>
    <col min="3594" max="3824" width="10.7109375" style="42"/>
    <col min="3825" max="3826" width="15.7109375" style="42" customWidth="1"/>
    <col min="3827" max="3829" width="14.7109375" style="42" customWidth="1"/>
    <col min="3830" max="3833" width="13.7109375" style="42" customWidth="1"/>
    <col min="3834" max="3837" width="15.7109375" style="42" customWidth="1"/>
    <col min="3838" max="3838" width="22.85546875" style="42" customWidth="1"/>
    <col min="3839" max="3839" width="20.7109375" style="42" customWidth="1"/>
    <col min="3840" max="3840" width="17.7109375" style="42" customWidth="1"/>
    <col min="3841" max="3849" width="14.7109375" style="42" customWidth="1"/>
    <col min="3850" max="4080" width="10.7109375" style="42"/>
    <col min="4081" max="4082" width="15.7109375" style="42" customWidth="1"/>
    <col min="4083" max="4085" width="14.7109375" style="42" customWidth="1"/>
    <col min="4086" max="4089" width="13.7109375" style="42" customWidth="1"/>
    <col min="4090" max="4093" width="15.7109375" style="42" customWidth="1"/>
    <col min="4094" max="4094" width="22.85546875" style="42" customWidth="1"/>
    <col min="4095" max="4095" width="20.7109375" style="42" customWidth="1"/>
    <col min="4096" max="4096" width="17.7109375" style="42" customWidth="1"/>
    <col min="4097" max="4105" width="14.7109375" style="42" customWidth="1"/>
    <col min="4106" max="4336" width="10.7109375" style="42"/>
    <col min="4337" max="4338" width="15.7109375" style="42" customWidth="1"/>
    <col min="4339" max="4341" width="14.7109375" style="42" customWidth="1"/>
    <col min="4342" max="4345" width="13.7109375" style="42" customWidth="1"/>
    <col min="4346" max="4349" width="15.7109375" style="42" customWidth="1"/>
    <col min="4350" max="4350" width="22.85546875" style="42" customWidth="1"/>
    <col min="4351" max="4351" width="20.7109375" style="42" customWidth="1"/>
    <col min="4352" max="4352" width="17.7109375" style="42" customWidth="1"/>
    <col min="4353" max="4361" width="14.7109375" style="42" customWidth="1"/>
    <col min="4362" max="4592" width="10.7109375" style="42"/>
    <col min="4593" max="4594" width="15.7109375" style="42" customWidth="1"/>
    <col min="4595" max="4597" width="14.7109375" style="42" customWidth="1"/>
    <col min="4598" max="4601" width="13.7109375" style="42" customWidth="1"/>
    <col min="4602" max="4605" width="15.7109375" style="42" customWidth="1"/>
    <col min="4606" max="4606" width="22.85546875" style="42" customWidth="1"/>
    <col min="4607" max="4607" width="20.7109375" style="42" customWidth="1"/>
    <col min="4608" max="4608" width="17.7109375" style="42" customWidth="1"/>
    <col min="4609" max="4617" width="14.7109375" style="42" customWidth="1"/>
    <col min="4618" max="4848" width="10.7109375" style="42"/>
    <col min="4849" max="4850" width="15.7109375" style="42" customWidth="1"/>
    <col min="4851" max="4853" width="14.7109375" style="42" customWidth="1"/>
    <col min="4854" max="4857" width="13.7109375" style="42" customWidth="1"/>
    <col min="4858" max="4861" width="15.7109375" style="42" customWidth="1"/>
    <col min="4862" max="4862" width="22.85546875" style="42" customWidth="1"/>
    <col min="4863" max="4863" width="20.7109375" style="42" customWidth="1"/>
    <col min="4864" max="4864" width="17.7109375" style="42" customWidth="1"/>
    <col min="4865" max="4873" width="14.7109375" style="42" customWidth="1"/>
    <col min="4874" max="5104" width="10.7109375" style="42"/>
    <col min="5105" max="5106" width="15.7109375" style="42" customWidth="1"/>
    <col min="5107" max="5109" width="14.7109375" style="42" customWidth="1"/>
    <col min="5110" max="5113" width="13.7109375" style="42" customWidth="1"/>
    <col min="5114" max="5117" width="15.7109375" style="42" customWidth="1"/>
    <col min="5118" max="5118" width="22.85546875" style="42" customWidth="1"/>
    <col min="5119" max="5119" width="20.7109375" style="42" customWidth="1"/>
    <col min="5120" max="5120" width="17.7109375" style="42" customWidth="1"/>
    <col min="5121" max="5129" width="14.7109375" style="42" customWidth="1"/>
    <col min="5130" max="5360" width="10.7109375" style="42"/>
    <col min="5361" max="5362" width="15.7109375" style="42" customWidth="1"/>
    <col min="5363" max="5365" width="14.7109375" style="42" customWidth="1"/>
    <col min="5366" max="5369" width="13.7109375" style="42" customWidth="1"/>
    <col min="5370" max="5373" width="15.7109375" style="42" customWidth="1"/>
    <col min="5374" max="5374" width="22.85546875" style="42" customWidth="1"/>
    <col min="5375" max="5375" width="20.7109375" style="42" customWidth="1"/>
    <col min="5376" max="5376" width="17.7109375" style="42" customWidth="1"/>
    <col min="5377" max="5385" width="14.7109375" style="42" customWidth="1"/>
    <col min="5386" max="5616" width="10.7109375" style="42"/>
    <col min="5617" max="5618" width="15.7109375" style="42" customWidth="1"/>
    <col min="5619" max="5621" width="14.7109375" style="42" customWidth="1"/>
    <col min="5622" max="5625" width="13.7109375" style="42" customWidth="1"/>
    <col min="5626" max="5629" width="15.7109375" style="42" customWidth="1"/>
    <col min="5630" max="5630" width="22.85546875" style="42" customWidth="1"/>
    <col min="5631" max="5631" width="20.7109375" style="42" customWidth="1"/>
    <col min="5632" max="5632" width="17.7109375" style="42" customWidth="1"/>
    <col min="5633" max="5641" width="14.7109375" style="42" customWidth="1"/>
    <col min="5642" max="5872" width="10.7109375" style="42"/>
    <col min="5873" max="5874" width="15.7109375" style="42" customWidth="1"/>
    <col min="5875" max="5877" width="14.7109375" style="42" customWidth="1"/>
    <col min="5878" max="5881" width="13.7109375" style="42" customWidth="1"/>
    <col min="5882" max="5885" width="15.7109375" style="42" customWidth="1"/>
    <col min="5886" max="5886" width="22.85546875" style="42" customWidth="1"/>
    <col min="5887" max="5887" width="20.7109375" style="42" customWidth="1"/>
    <col min="5888" max="5888" width="17.7109375" style="42" customWidth="1"/>
    <col min="5889" max="5897" width="14.7109375" style="42" customWidth="1"/>
    <col min="5898" max="6128" width="10.7109375" style="42"/>
    <col min="6129" max="6130" width="15.7109375" style="42" customWidth="1"/>
    <col min="6131" max="6133" width="14.7109375" style="42" customWidth="1"/>
    <col min="6134" max="6137" width="13.7109375" style="42" customWidth="1"/>
    <col min="6138" max="6141" width="15.7109375" style="42" customWidth="1"/>
    <col min="6142" max="6142" width="22.85546875" style="42" customWidth="1"/>
    <col min="6143" max="6143" width="20.7109375" style="42" customWidth="1"/>
    <col min="6144" max="6144" width="17.7109375" style="42" customWidth="1"/>
    <col min="6145" max="6153" width="14.7109375" style="42" customWidth="1"/>
    <col min="6154" max="6384" width="10.7109375" style="42"/>
    <col min="6385" max="6386" width="15.7109375" style="42" customWidth="1"/>
    <col min="6387" max="6389" width="14.7109375" style="42" customWidth="1"/>
    <col min="6390" max="6393" width="13.7109375" style="42" customWidth="1"/>
    <col min="6394" max="6397" width="15.7109375" style="42" customWidth="1"/>
    <col min="6398" max="6398" width="22.85546875" style="42" customWidth="1"/>
    <col min="6399" max="6399" width="20.7109375" style="42" customWidth="1"/>
    <col min="6400" max="6400" width="17.7109375" style="42" customWidth="1"/>
    <col min="6401" max="6409" width="14.7109375" style="42" customWidth="1"/>
    <col min="6410" max="6640" width="10.7109375" style="42"/>
    <col min="6641" max="6642" width="15.7109375" style="42" customWidth="1"/>
    <col min="6643" max="6645" width="14.7109375" style="42" customWidth="1"/>
    <col min="6646" max="6649" width="13.7109375" style="42" customWidth="1"/>
    <col min="6650" max="6653" width="15.7109375" style="42" customWidth="1"/>
    <col min="6654" max="6654" width="22.85546875" style="42" customWidth="1"/>
    <col min="6655" max="6655" width="20.7109375" style="42" customWidth="1"/>
    <col min="6656" max="6656" width="17.7109375" style="42" customWidth="1"/>
    <col min="6657" max="6665" width="14.7109375" style="42" customWidth="1"/>
    <col min="6666" max="6896" width="10.7109375" style="42"/>
    <col min="6897" max="6898" width="15.7109375" style="42" customWidth="1"/>
    <col min="6899" max="6901" width="14.7109375" style="42" customWidth="1"/>
    <col min="6902" max="6905" width="13.7109375" style="42" customWidth="1"/>
    <col min="6906" max="6909" width="15.7109375" style="42" customWidth="1"/>
    <col min="6910" max="6910" width="22.85546875" style="42" customWidth="1"/>
    <col min="6911" max="6911" width="20.7109375" style="42" customWidth="1"/>
    <col min="6912" max="6912" width="17.7109375" style="42" customWidth="1"/>
    <col min="6913" max="6921" width="14.7109375" style="42" customWidth="1"/>
    <col min="6922" max="7152" width="10.7109375" style="42"/>
    <col min="7153" max="7154" width="15.7109375" style="42" customWidth="1"/>
    <col min="7155" max="7157" width="14.7109375" style="42" customWidth="1"/>
    <col min="7158" max="7161" width="13.7109375" style="42" customWidth="1"/>
    <col min="7162" max="7165" width="15.7109375" style="42" customWidth="1"/>
    <col min="7166" max="7166" width="22.85546875" style="42" customWidth="1"/>
    <col min="7167" max="7167" width="20.7109375" style="42" customWidth="1"/>
    <col min="7168" max="7168" width="17.7109375" style="42" customWidth="1"/>
    <col min="7169" max="7177" width="14.7109375" style="42" customWidth="1"/>
    <col min="7178" max="7408" width="10.7109375" style="42"/>
    <col min="7409" max="7410" width="15.7109375" style="42" customWidth="1"/>
    <col min="7411" max="7413" width="14.7109375" style="42" customWidth="1"/>
    <col min="7414" max="7417" width="13.7109375" style="42" customWidth="1"/>
    <col min="7418" max="7421" width="15.7109375" style="42" customWidth="1"/>
    <col min="7422" max="7422" width="22.85546875" style="42" customWidth="1"/>
    <col min="7423" max="7423" width="20.7109375" style="42" customWidth="1"/>
    <col min="7424" max="7424" width="17.7109375" style="42" customWidth="1"/>
    <col min="7425" max="7433" width="14.7109375" style="42" customWidth="1"/>
    <col min="7434" max="7664" width="10.7109375" style="42"/>
    <col min="7665" max="7666" width="15.7109375" style="42" customWidth="1"/>
    <col min="7667" max="7669" width="14.7109375" style="42" customWidth="1"/>
    <col min="7670" max="7673" width="13.7109375" style="42" customWidth="1"/>
    <col min="7674" max="7677" width="15.7109375" style="42" customWidth="1"/>
    <col min="7678" max="7678" width="22.85546875" style="42" customWidth="1"/>
    <col min="7679" max="7679" width="20.7109375" style="42" customWidth="1"/>
    <col min="7680" max="7680" width="17.7109375" style="42" customWidth="1"/>
    <col min="7681" max="7689" width="14.7109375" style="42" customWidth="1"/>
    <col min="7690" max="7920" width="10.7109375" style="42"/>
    <col min="7921" max="7922" width="15.7109375" style="42" customWidth="1"/>
    <col min="7923" max="7925" width="14.7109375" style="42" customWidth="1"/>
    <col min="7926" max="7929" width="13.7109375" style="42" customWidth="1"/>
    <col min="7930" max="7933" width="15.7109375" style="42" customWidth="1"/>
    <col min="7934" max="7934" width="22.85546875" style="42" customWidth="1"/>
    <col min="7935" max="7935" width="20.7109375" style="42" customWidth="1"/>
    <col min="7936" max="7936" width="17.7109375" style="42" customWidth="1"/>
    <col min="7937" max="7945" width="14.7109375" style="42" customWidth="1"/>
    <col min="7946" max="8176" width="10.7109375" style="42"/>
    <col min="8177" max="8178" width="15.7109375" style="42" customWidth="1"/>
    <col min="8179" max="8181" width="14.7109375" style="42" customWidth="1"/>
    <col min="8182" max="8185" width="13.7109375" style="42" customWidth="1"/>
    <col min="8186" max="8189" width="15.7109375" style="42" customWidth="1"/>
    <col min="8190" max="8190" width="22.85546875" style="42" customWidth="1"/>
    <col min="8191" max="8191" width="20.7109375" style="42" customWidth="1"/>
    <col min="8192" max="8192" width="17.7109375" style="42" customWidth="1"/>
    <col min="8193" max="8201" width="14.7109375" style="42" customWidth="1"/>
    <col min="8202" max="8432" width="10.7109375" style="42"/>
    <col min="8433" max="8434" width="15.7109375" style="42" customWidth="1"/>
    <col min="8435" max="8437" width="14.7109375" style="42" customWidth="1"/>
    <col min="8438" max="8441" width="13.7109375" style="42" customWidth="1"/>
    <col min="8442" max="8445" width="15.7109375" style="42" customWidth="1"/>
    <col min="8446" max="8446" width="22.85546875" style="42" customWidth="1"/>
    <col min="8447" max="8447" width="20.7109375" style="42" customWidth="1"/>
    <col min="8448" max="8448" width="17.7109375" style="42" customWidth="1"/>
    <col min="8449" max="8457" width="14.7109375" style="42" customWidth="1"/>
    <col min="8458" max="8688" width="10.7109375" style="42"/>
    <col min="8689" max="8690" width="15.7109375" style="42" customWidth="1"/>
    <col min="8691" max="8693" width="14.7109375" style="42" customWidth="1"/>
    <col min="8694" max="8697" width="13.7109375" style="42" customWidth="1"/>
    <col min="8698" max="8701" width="15.7109375" style="42" customWidth="1"/>
    <col min="8702" max="8702" width="22.85546875" style="42" customWidth="1"/>
    <col min="8703" max="8703" width="20.7109375" style="42" customWidth="1"/>
    <col min="8704" max="8704" width="17.7109375" style="42" customWidth="1"/>
    <col min="8705" max="8713" width="14.7109375" style="42" customWidth="1"/>
    <col min="8714" max="8944" width="10.7109375" style="42"/>
    <col min="8945" max="8946" width="15.7109375" style="42" customWidth="1"/>
    <col min="8947" max="8949" width="14.7109375" style="42" customWidth="1"/>
    <col min="8950" max="8953" width="13.7109375" style="42" customWidth="1"/>
    <col min="8954" max="8957" width="15.7109375" style="42" customWidth="1"/>
    <col min="8958" max="8958" width="22.85546875" style="42" customWidth="1"/>
    <col min="8959" max="8959" width="20.7109375" style="42" customWidth="1"/>
    <col min="8960" max="8960" width="17.7109375" style="42" customWidth="1"/>
    <col min="8961" max="8969" width="14.7109375" style="42" customWidth="1"/>
    <col min="8970" max="9200" width="10.7109375" style="42"/>
    <col min="9201" max="9202" width="15.7109375" style="42" customWidth="1"/>
    <col min="9203" max="9205" width="14.7109375" style="42" customWidth="1"/>
    <col min="9206" max="9209" width="13.7109375" style="42" customWidth="1"/>
    <col min="9210" max="9213" width="15.7109375" style="42" customWidth="1"/>
    <col min="9214" max="9214" width="22.85546875" style="42" customWidth="1"/>
    <col min="9215" max="9215" width="20.7109375" style="42" customWidth="1"/>
    <col min="9216" max="9216" width="17.7109375" style="42" customWidth="1"/>
    <col min="9217" max="9225" width="14.7109375" style="42" customWidth="1"/>
    <col min="9226" max="9456" width="10.7109375" style="42"/>
    <col min="9457" max="9458" width="15.7109375" style="42" customWidth="1"/>
    <col min="9459" max="9461" width="14.7109375" style="42" customWidth="1"/>
    <col min="9462" max="9465" width="13.7109375" style="42" customWidth="1"/>
    <col min="9466" max="9469" width="15.7109375" style="42" customWidth="1"/>
    <col min="9470" max="9470" width="22.85546875" style="42" customWidth="1"/>
    <col min="9471" max="9471" width="20.7109375" style="42" customWidth="1"/>
    <col min="9472" max="9472" width="17.7109375" style="42" customWidth="1"/>
    <col min="9473" max="9481" width="14.7109375" style="42" customWidth="1"/>
    <col min="9482" max="9712" width="10.7109375" style="42"/>
    <col min="9713" max="9714" width="15.7109375" style="42" customWidth="1"/>
    <col min="9715" max="9717" width="14.7109375" style="42" customWidth="1"/>
    <col min="9718" max="9721" width="13.7109375" style="42" customWidth="1"/>
    <col min="9722" max="9725" width="15.7109375" style="42" customWidth="1"/>
    <col min="9726" max="9726" width="22.85546875" style="42" customWidth="1"/>
    <col min="9727" max="9727" width="20.7109375" style="42" customWidth="1"/>
    <col min="9728" max="9728" width="17.7109375" style="42" customWidth="1"/>
    <col min="9729" max="9737" width="14.7109375" style="42" customWidth="1"/>
    <col min="9738" max="9968" width="10.7109375" style="42"/>
    <col min="9969" max="9970" width="15.7109375" style="42" customWidth="1"/>
    <col min="9971" max="9973" width="14.7109375" style="42" customWidth="1"/>
    <col min="9974" max="9977" width="13.7109375" style="42" customWidth="1"/>
    <col min="9978" max="9981" width="15.7109375" style="42" customWidth="1"/>
    <col min="9982" max="9982" width="22.85546875" style="42" customWidth="1"/>
    <col min="9983" max="9983" width="20.7109375" style="42" customWidth="1"/>
    <col min="9984" max="9984" width="17.7109375" style="42" customWidth="1"/>
    <col min="9985" max="9993" width="14.7109375" style="42" customWidth="1"/>
    <col min="9994" max="10224" width="10.7109375" style="42"/>
    <col min="10225" max="10226" width="15.7109375" style="42" customWidth="1"/>
    <col min="10227" max="10229" width="14.7109375" style="42" customWidth="1"/>
    <col min="10230" max="10233" width="13.7109375" style="42" customWidth="1"/>
    <col min="10234" max="10237" width="15.7109375" style="42" customWidth="1"/>
    <col min="10238" max="10238" width="22.85546875" style="42" customWidth="1"/>
    <col min="10239" max="10239" width="20.7109375" style="42" customWidth="1"/>
    <col min="10240" max="10240" width="17.7109375" style="42" customWidth="1"/>
    <col min="10241" max="10249" width="14.7109375" style="42" customWidth="1"/>
    <col min="10250" max="10480" width="10.7109375" style="42"/>
    <col min="10481" max="10482" width="15.7109375" style="42" customWidth="1"/>
    <col min="10483" max="10485" width="14.7109375" style="42" customWidth="1"/>
    <col min="10486" max="10489" width="13.7109375" style="42" customWidth="1"/>
    <col min="10490" max="10493" width="15.7109375" style="42" customWidth="1"/>
    <col min="10494" max="10494" width="22.85546875" style="42" customWidth="1"/>
    <col min="10495" max="10495" width="20.7109375" style="42" customWidth="1"/>
    <col min="10496" max="10496" width="17.7109375" style="42" customWidth="1"/>
    <col min="10497" max="10505" width="14.7109375" style="42" customWidth="1"/>
    <col min="10506" max="10736" width="10.7109375" style="42"/>
    <col min="10737" max="10738" width="15.7109375" style="42" customWidth="1"/>
    <col min="10739" max="10741" width="14.7109375" style="42" customWidth="1"/>
    <col min="10742" max="10745" width="13.7109375" style="42" customWidth="1"/>
    <col min="10746" max="10749" width="15.7109375" style="42" customWidth="1"/>
    <col min="10750" max="10750" width="22.85546875" style="42" customWidth="1"/>
    <col min="10751" max="10751" width="20.7109375" style="42" customWidth="1"/>
    <col min="10752" max="10752" width="17.7109375" style="42" customWidth="1"/>
    <col min="10753" max="10761" width="14.7109375" style="42" customWidth="1"/>
    <col min="10762" max="10992" width="10.7109375" style="42"/>
    <col min="10993" max="10994" width="15.7109375" style="42" customWidth="1"/>
    <col min="10995" max="10997" width="14.7109375" style="42" customWidth="1"/>
    <col min="10998" max="11001" width="13.7109375" style="42" customWidth="1"/>
    <col min="11002" max="11005" width="15.7109375" style="42" customWidth="1"/>
    <col min="11006" max="11006" width="22.85546875" style="42" customWidth="1"/>
    <col min="11007" max="11007" width="20.7109375" style="42" customWidth="1"/>
    <col min="11008" max="11008" width="17.7109375" style="42" customWidth="1"/>
    <col min="11009" max="11017" width="14.7109375" style="42" customWidth="1"/>
    <col min="11018" max="11248" width="10.7109375" style="42"/>
    <col min="11249" max="11250" width="15.7109375" style="42" customWidth="1"/>
    <col min="11251" max="11253" width="14.7109375" style="42" customWidth="1"/>
    <col min="11254" max="11257" width="13.7109375" style="42" customWidth="1"/>
    <col min="11258" max="11261" width="15.7109375" style="42" customWidth="1"/>
    <col min="11262" max="11262" width="22.85546875" style="42" customWidth="1"/>
    <col min="11263" max="11263" width="20.7109375" style="42" customWidth="1"/>
    <col min="11264" max="11264" width="17.7109375" style="42" customWidth="1"/>
    <col min="11265" max="11273" width="14.7109375" style="42" customWidth="1"/>
    <col min="11274" max="11504" width="10.7109375" style="42"/>
    <col min="11505" max="11506" width="15.7109375" style="42" customWidth="1"/>
    <col min="11507" max="11509" width="14.7109375" style="42" customWidth="1"/>
    <col min="11510" max="11513" width="13.7109375" style="42" customWidth="1"/>
    <col min="11514" max="11517" width="15.7109375" style="42" customWidth="1"/>
    <col min="11518" max="11518" width="22.85546875" style="42" customWidth="1"/>
    <col min="11519" max="11519" width="20.7109375" style="42" customWidth="1"/>
    <col min="11520" max="11520" width="17.7109375" style="42" customWidth="1"/>
    <col min="11521" max="11529" width="14.7109375" style="42" customWidth="1"/>
    <col min="11530" max="11760" width="10.7109375" style="42"/>
    <col min="11761" max="11762" width="15.7109375" style="42" customWidth="1"/>
    <col min="11763" max="11765" width="14.7109375" style="42" customWidth="1"/>
    <col min="11766" max="11769" width="13.7109375" style="42" customWidth="1"/>
    <col min="11770" max="11773" width="15.7109375" style="42" customWidth="1"/>
    <col min="11774" max="11774" width="22.85546875" style="42" customWidth="1"/>
    <col min="11775" max="11775" width="20.7109375" style="42" customWidth="1"/>
    <col min="11776" max="11776" width="17.7109375" style="42" customWidth="1"/>
    <col min="11777" max="11785" width="14.7109375" style="42" customWidth="1"/>
    <col min="11786" max="12016" width="10.7109375" style="42"/>
    <col min="12017" max="12018" width="15.7109375" style="42" customWidth="1"/>
    <col min="12019" max="12021" width="14.7109375" style="42" customWidth="1"/>
    <col min="12022" max="12025" width="13.7109375" style="42" customWidth="1"/>
    <col min="12026" max="12029" width="15.7109375" style="42" customWidth="1"/>
    <col min="12030" max="12030" width="22.85546875" style="42" customWidth="1"/>
    <col min="12031" max="12031" width="20.7109375" style="42" customWidth="1"/>
    <col min="12032" max="12032" width="17.7109375" style="42" customWidth="1"/>
    <col min="12033" max="12041" width="14.7109375" style="42" customWidth="1"/>
    <col min="12042" max="12272" width="10.7109375" style="42"/>
    <col min="12273" max="12274" width="15.7109375" style="42" customWidth="1"/>
    <col min="12275" max="12277" width="14.7109375" style="42" customWidth="1"/>
    <col min="12278" max="12281" width="13.7109375" style="42" customWidth="1"/>
    <col min="12282" max="12285" width="15.7109375" style="42" customWidth="1"/>
    <col min="12286" max="12286" width="22.85546875" style="42" customWidth="1"/>
    <col min="12287" max="12287" width="20.7109375" style="42" customWidth="1"/>
    <col min="12288" max="12288" width="17.7109375" style="42" customWidth="1"/>
    <col min="12289" max="12297" width="14.7109375" style="42" customWidth="1"/>
    <col min="12298" max="12528" width="10.7109375" style="42"/>
    <col min="12529" max="12530" width="15.7109375" style="42" customWidth="1"/>
    <col min="12531" max="12533" width="14.7109375" style="42" customWidth="1"/>
    <col min="12534" max="12537" width="13.7109375" style="42" customWidth="1"/>
    <col min="12538" max="12541" width="15.7109375" style="42" customWidth="1"/>
    <col min="12542" max="12542" width="22.85546875" style="42" customWidth="1"/>
    <col min="12543" max="12543" width="20.7109375" style="42" customWidth="1"/>
    <col min="12544" max="12544" width="17.7109375" style="42" customWidth="1"/>
    <col min="12545" max="12553" width="14.7109375" style="42" customWidth="1"/>
    <col min="12554" max="12784" width="10.7109375" style="42"/>
    <col min="12785" max="12786" width="15.7109375" style="42" customWidth="1"/>
    <col min="12787" max="12789" width="14.7109375" style="42" customWidth="1"/>
    <col min="12790" max="12793" width="13.7109375" style="42" customWidth="1"/>
    <col min="12794" max="12797" width="15.7109375" style="42" customWidth="1"/>
    <col min="12798" max="12798" width="22.85546875" style="42" customWidth="1"/>
    <col min="12799" max="12799" width="20.7109375" style="42" customWidth="1"/>
    <col min="12800" max="12800" width="17.7109375" style="42" customWidth="1"/>
    <col min="12801" max="12809" width="14.7109375" style="42" customWidth="1"/>
    <col min="12810" max="13040" width="10.7109375" style="42"/>
    <col min="13041" max="13042" width="15.7109375" style="42" customWidth="1"/>
    <col min="13043" max="13045" width="14.7109375" style="42" customWidth="1"/>
    <col min="13046" max="13049" width="13.7109375" style="42" customWidth="1"/>
    <col min="13050" max="13053" width="15.7109375" style="42" customWidth="1"/>
    <col min="13054" max="13054" width="22.85546875" style="42" customWidth="1"/>
    <col min="13055" max="13055" width="20.7109375" style="42" customWidth="1"/>
    <col min="13056" max="13056" width="17.7109375" style="42" customWidth="1"/>
    <col min="13057" max="13065" width="14.7109375" style="42" customWidth="1"/>
    <col min="13066" max="13296" width="10.7109375" style="42"/>
    <col min="13297" max="13298" width="15.7109375" style="42" customWidth="1"/>
    <col min="13299" max="13301" width="14.7109375" style="42" customWidth="1"/>
    <col min="13302" max="13305" width="13.7109375" style="42" customWidth="1"/>
    <col min="13306" max="13309" width="15.7109375" style="42" customWidth="1"/>
    <col min="13310" max="13310" width="22.85546875" style="42" customWidth="1"/>
    <col min="13311" max="13311" width="20.7109375" style="42" customWidth="1"/>
    <col min="13312" max="13312" width="17.7109375" style="42" customWidth="1"/>
    <col min="13313" max="13321" width="14.7109375" style="42" customWidth="1"/>
    <col min="13322" max="13552" width="10.7109375" style="42"/>
    <col min="13553" max="13554" width="15.7109375" style="42" customWidth="1"/>
    <col min="13555" max="13557" width="14.7109375" style="42" customWidth="1"/>
    <col min="13558" max="13561" width="13.7109375" style="42" customWidth="1"/>
    <col min="13562" max="13565" width="15.7109375" style="42" customWidth="1"/>
    <col min="13566" max="13566" width="22.85546875" style="42" customWidth="1"/>
    <col min="13567" max="13567" width="20.7109375" style="42" customWidth="1"/>
    <col min="13568" max="13568" width="17.7109375" style="42" customWidth="1"/>
    <col min="13569" max="13577" width="14.7109375" style="42" customWidth="1"/>
    <col min="13578" max="13808" width="10.7109375" style="42"/>
    <col min="13809" max="13810" width="15.7109375" style="42" customWidth="1"/>
    <col min="13811" max="13813" width="14.7109375" style="42" customWidth="1"/>
    <col min="13814" max="13817" width="13.7109375" style="42" customWidth="1"/>
    <col min="13818" max="13821" width="15.7109375" style="42" customWidth="1"/>
    <col min="13822" max="13822" width="22.85546875" style="42" customWidth="1"/>
    <col min="13823" max="13823" width="20.7109375" style="42" customWidth="1"/>
    <col min="13824" max="13824" width="17.7109375" style="42" customWidth="1"/>
    <col min="13825" max="13833" width="14.7109375" style="42" customWidth="1"/>
    <col min="13834" max="14064" width="10.7109375" style="42"/>
    <col min="14065" max="14066" width="15.7109375" style="42" customWidth="1"/>
    <col min="14067" max="14069" width="14.7109375" style="42" customWidth="1"/>
    <col min="14070" max="14073" width="13.7109375" style="42" customWidth="1"/>
    <col min="14074" max="14077" width="15.7109375" style="42" customWidth="1"/>
    <col min="14078" max="14078" width="22.85546875" style="42" customWidth="1"/>
    <col min="14079" max="14079" width="20.7109375" style="42" customWidth="1"/>
    <col min="14080" max="14080" width="17.7109375" style="42" customWidth="1"/>
    <col min="14081" max="14089" width="14.7109375" style="42" customWidth="1"/>
    <col min="14090" max="14320" width="10.7109375" style="42"/>
    <col min="14321" max="14322" width="15.7109375" style="42" customWidth="1"/>
    <col min="14323" max="14325" width="14.7109375" style="42" customWidth="1"/>
    <col min="14326" max="14329" width="13.7109375" style="42" customWidth="1"/>
    <col min="14330" max="14333" width="15.7109375" style="42" customWidth="1"/>
    <col min="14334" max="14334" width="22.85546875" style="42" customWidth="1"/>
    <col min="14335" max="14335" width="20.7109375" style="42" customWidth="1"/>
    <col min="14336" max="14336" width="17.7109375" style="42" customWidth="1"/>
    <col min="14337" max="14345" width="14.7109375" style="42" customWidth="1"/>
    <col min="14346" max="14576" width="10.7109375" style="42"/>
    <col min="14577" max="14578" width="15.7109375" style="42" customWidth="1"/>
    <col min="14579" max="14581" width="14.7109375" style="42" customWidth="1"/>
    <col min="14582" max="14585" width="13.7109375" style="42" customWidth="1"/>
    <col min="14586" max="14589" width="15.7109375" style="42" customWidth="1"/>
    <col min="14590" max="14590" width="22.85546875" style="42" customWidth="1"/>
    <col min="14591" max="14591" width="20.7109375" style="42" customWidth="1"/>
    <col min="14592" max="14592" width="17.7109375" style="42" customWidth="1"/>
    <col min="14593" max="14601" width="14.7109375" style="42" customWidth="1"/>
    <col min="14602" max="14832" width="10.7109375" style="42"/>
    <col min="14833" max="14834" width="15.7109375" style="42" customWidth="1"/>
    <col min="14835" max="14837" width="14.7109375" style="42" customWidth="1"/>
    <col min="14838" max="14841" width="13.7109375" style="42" customWidth="1"/>
    <col min="14842" max="14845" width="15.7109375" style="42" customWidth="1"/>
    <col min="14846" max="14846" width="22.85546875" style="42" customWidth="1"/>
    <col min="14847" max="14847" width="20.7109375" style="42" customWidth="1"/>
    <col min="14848" max="14848" width="17.7109375" style="42" customWidth="1"/>
    <col min="14849" max="14857" width="14.7109375" style="42" customWidth="1"/>
    <col min="14858" max="15088" width="10.7109375" style="42"/>
    <col min="15089" max="15090" width="15.7109375" style="42" customWidth="1"/>
    <col min="15091" max="15093" width="14.7109375" style="42" customWidth="1"/>
    <col min="15094" max="15097" width="13.7109375" style="42" customWidth="1"/>
    <col min="15098" max="15101" width="15.7109375" style="42" customWidth="1"/>
    <col min="15102" max="15102" width="22.85546875" style="42" customWidth="1"/>
    <col min="15103" max="15103" width="20.7109375" style="42" customWidth="1"/>
    <col min="15104" max="15104" width="17.7109375" style="42" customWidth="1"/>
    <col min="15105" max="15113" width="14.7109375" style="42" customWidth="1"/>
    <col min="15114" max="15344" width="10.7109375" style="42"/>
    <col min="15345" max="15346" width="15.7109375" style="42" customWidth="1"/>
    <col min="15347" max="15349" width="14.7109375" style="42" customWidth="1"/>
    <col min="15350" max="15353" width="13.7109375" style="42" customWidth="1"/>
    <col min="15354" max="15357" width="15.7109375" style="42" customWidth="1"/>
    <col min="15358" max="15358" width="22.85546875" style="42" customWidth="1"/>
    <col min="15359" max="15359" width="20.7109375" style="42" customWidth="1"/>
    <col min="15360" max="15360" width="17.7109375" style="42" customWidth="1"/>
    <col min="15361" max="15369" width="14.7109375" style="42" customWidth="1"/>
    <col min="15370" max="15600" width="10.7109375" style="42"/>
    <col min="15601" max="15602" width="15.7109375" style="42" customWidth="1"/>
    <col min="15603" max="15605" width="14.7109375" style="42" customWidth="1"/>
    <col min="15606" max="15609" width="13.7109375" style="42" customWidth="1"/>
    <col min="15610" max="15613" width="15.7109375" style="42" customWidth="1"/>
    <col min="15614" max="15614" width="22.85546875" style="42" customWidth="1"/>
    <col min="15615" max="15615" width="20.7109375" style="42" customWidth="1"/>
    <col min="15616" max="15616" width="17.7109375" style="42" customWidth="1"/>
    <col min="15617" max="15625" width="14.7109375" style="42" customWidth="1"/>
    <col min="15626" max="15856" width="10.7109375" style="42"/>
    <col min="15857" max="15858" width="15.7109375" style="42" customWidth="1"/>
    <col min="15859" max="15861" width="14.7109375" style="42" customWidth="1"/>
    <col min="15862" max="15865" width="13.7109375" style="42" customWidth="1"/>
    <col min="15866" max="15869" width="15.7109375" style="42" customWidth="1"/>
    <col min="15870" max="15870" width="22.85546875" style="42" customWidth="1"/>
    <col min="15871" max="15871" width="20.7109375" style="42" customWidth="1"/>
    <col min="15872" max="15872" width="17.7109375" style="42" customWidth="1"/>
    <col min="15873" max="15881" width="14.7109375" style="42" customWidth="1"/>
    <col min="15882" max="16112" width="10.7109375" style="42"/>
    <col min="16113" max="16114" width="15.7109375" style="42" customWidth="1"/>
    <col min="16115" max="16117" width="14.7109375" style="42" customWidth="1"/>
    <col min="16118" max="16121" width="13.7109375" style="42" customWidth="1"/>
    <col min="16122" max="16125" width="15.7109375" style="42" customWidth="1"/>
    <col min="16126" max="16126" width="22.85546875" style="42" customWidth="1"/>
    <col min="16127" max="16127" width="20.7109375" style="42" customWidth="1"/>
    <col min="16128" max="16128" width="17.7109375" style="42" customWidth="1"/>
    <col min="16129" max="16137" width="14.7109375" style="42" customWidth="1"/>
    <col min="16138" max="16384" width="10.7109375" style="42"/>
  </cols>
  <sheetData>
    <row r="1" spans="1:27" ht="25.5" customHeight="1">
      <c r="AA1" s="35" t="s">
        <v>68</v>
      </c>
    </row>
    <row r="2" spans="1:27" s="11" customFormat="1" ht="18.75" customHeight="1">
      <c r="E2" s="17"/>
      <c r="Q2" s="15"/>
      <c r="R2" s="15"/>
      <c r="AA2" s="14" t="s">
        <v>9</v>
      </c>
    </row>
    <row r="3" spans="1:27" s="11" customFormat="1" ht="18.75" customHeight="1">
      <c r="E3" s="17"/>
      <c r="Q3" s="15"/>
      <c r="R3" s="15"/>
      <c r="AA3" s="14" t="s">
        <v>67</v>
      </c>
    </row>
    <row r="4" spans="1:27" s="11" customFormat="1">
      <c r="E4" s="16"/>
      <c r="Q4" s="15"/>
      <c r="R4" s="15"/>
    </row>
    <row r="5" spans="1:27" s="11" customFormat="1" ht="18.75">
      <c r="A5" s="466" t="str">
        <f>'1. паспорт местоположение'!A5:C5</f>
        <v>Год раскрытия информации: 2020 год</v>
      </c>
      <c r="B5" s="466"/>
      <c r="C5" s="466"/>
      <c r="D5" s="466"/>
      <c r="E5" s="466"/>
      <c r="F5" s="466"/>
      <c r="G5" s="466"/>
      <c r="H5" s="466"/>
      <c r="I5" s="466"/>
      <c r="J5" s="466"/>
      <c r="K5" s="466"/>
      <c r="L5" s="466"/>
      <c r="M5" s="466"/>
      <c r="N5" s="466"/>
      <c r="O5" s="466"/>
      <c r="P5" s="466"/>
      <c r="Q5" s="466"/>
      <c r="R5" s="466"/>
      <c r="S5" s="466"/>
      <c r="T5" s="466"/>
      <c r="U5" s="466"/>
      <c r="V5" s="466"/>
      <c r="W5" s="466"/>
      <c r="X5" s="466"/>
      <c r="Y5" s="466"/>
      <c r="Z5" s="466"/>
      <c r="AA5" s="466"/>
    </row>
    <row r="6" spans="1:27" s="11" customFormat="1">
      <c r="A6" s="112"/>
      <c r="B6" s="112"/>
      <c r="C6" s="112"/>
      <c r="D6" s="112"/>
      <c r="E6" s="112"/>
      <c r="F6" s="112"/>
      <c r="G6" s="112"/>
      <c r="H6" s="112"/>
      <c r="I6" s="112"/>
      <c r="J6" s="112"/>
      <c r="K6" s="112"/>
      <c r="L6" s="112"/>
      <c r="M6" s="112"/>
      <c r="N6" s="112"/>
      <c r="O6" s="112"/>
      <c r="P6" s="112"/>
      <c r="Q6" s="112"/>
      <c r="R6" s="112"/>
      <c r="S6" s="112"/>
      <c r="T6" s="112"/>
    </row>
    <row r="7" spans="1:27" s="11" customFormat="1" ht="18.75">
      <c r="E7" s="449" t="s">
        <v>8</v>
      </c>
      <c r="F7" s="449"/>
      <c r="G7" s="449"/>
      <c r="H7" s="449"/>
      <c r="I7" s="449"/>
      <c r="J7" s="449"/>
      <c r="K7" s="449"/>
      <c r="L7" s="449"/>
      <c r="M7" s="449"/>
      <c r="N7" s="449"/>
      <c r="O7" s="449"/>
      <c r="P7" s="449"/>
      <c r="Q7" s="449"/>
      <c r="R7" s="449"/>
      <c r="S7" s="449"/>
      <c r="T7" s="449"/>
      <c r="U7" s="449"/>
      <c r="V7" s="449"/>
      <c r="W7" s="449"/>
      <c r="X7" s="449"/>
      <c r="Y7" s="449"/>
    </row>
    <row r="8" spans="1:27" s="11" customFormat="1" ht="18.75">
      <c r="E8" s="13"/>
      <c r="F8" s="13"/>
      <c r="G8" s="13"/>
      <c r="H8" s="13"/>
      <c r="I8" s="13"/>
      <c r="J8" s="13"/>
      <c r="K8" s="13"/>
      <c r="L8" s="13"/>
      <c r="M8" s="13"/>
      <c r="N8" s="13"/>
      <c r="O8" s="13"/>
      <c r="P8" s="13"/>
      <c r="Q8" s="13"/>
      <c r="R8" s="13"/>
      <c r="S8" s="12"/>
      <c r="T8" s="12"/>
      <c r="U8" s="12"/>
      <c r="V8" s="12"/>
      <c r="W8" s="12"/>
    </row>
    <row r="9" spans="1:27" s="11" customFormat="1" ht="18.75" customHeight="1">
      <c r="E9" s="466" t="s">
        <v>499</v>
      </c>
      <c r="F9" s="466"/>
      <c r="G9" s="466"/>
      <c r="H9" s="466"/>
      <c r="I9" s="466"/>
      <c r="J9" s="466"/>
      <c r="K9" s="466"/>
      <c r="L9" s="466"/>
      <c r="M9" s="466"/>
      <c r="N9" s="466"/>
      <c r="O9" s="466"/>
      <c r="P9" s="466"/>
      <c r="Q9" s="466"/>
      <c r="R9" s="466"/>
      <c r="S9" s="466"/>
      <c r="T9" s="466"/>
      <c r="U9" s="466"/>
      <c r="V9" s="466"/>
      <c r="W9" s="466"/>
      <c r="X9" s="466"/>
      <c r="Y9" s="466"/>
    </row>
    <row r="10" spans="1:27" s="11" customFormat="1" ht="18.75" customHeight="1">
      <c r="E10" s="446" t="s">
        <v>7</v>
      </c>
      <c r="F10" s="446"/>
      <c r="G10" s="446"/>
      <c r="H10" s="446"/>
      <c r="I10" s="446"/>
      <c r="J10" s="446"/>
      <c r="K10" s="446"/>
      <c r="L10" s="446"/>
      <c r="M10" s="446"/>
      <c r="N10" s="446"/>
      <c r="O10" s="446"/>
      <c r="P10" s="446"/>
      <c r="Q10" s="446"/>
      <c r="R10" s="446"/>
      <c r="S10" s="446"/>
      <c r="T10" s="446"/>
      <c r="U10" s="446"/>
      <c r="V10" s="446"/>
      <c r="W10" s="446"/>
      <c r="X10" s="446"/>
      <c r="Y10" s="446"/>
    </row>
    <row r="11" spans="1:27" s="11" customFormat="1" ht="18.75">
      <c r="E11" s="13"/>
      <c r="F11" s="13"/>
      <c r="G11" s="13"/>
      <c r="H11" s="13"/>
      <c r="I11" s="13"/>
      <c r="J11" s="13"/>
      <c r="K11" s="13"/>
      <c r="L11" s="13"/>
      <c r="M11" s="13"/>
      <c r="N11" s="13"/>
      <c r="O11" s="13"/>
      <c r="P11" s="13"/>
      <c r="Q11" s="13"/>
      <c r="R11" s="13"/>
      <c r="S11" s="12"/>
      <c r="T11" s="12"/>
      <c r="U11" s="12"/>
      <c r="V11" s="12"/>
      <c r="W11" s="12"/>
    </row>
    <row r="12" spans="1:27" s="11" customFormat="1" ht="18.75" customHeight="1">
      <c r="E12" s="448" t="s">
        <v>524</v>
      </c>
      <c r="F12" s="448"/>
      <c r="G12" s="448"/>
      <c r="H12" s="448"/>
      <c r="I12" s="448"/>
      <c r="J12" s="448"/>
      <c r="K12" s="448"/>
      <c r="L12" s="448"/>
      <c r="M12" s="448"/>
      <c r="N12" s="448"/>
      <c r="O12" s="448"/>
      <c r="P12" s="448"/>
      <c r="Q12" s="448"/>
      <c r="R12" s="448"/>
      <c r="S12" s="448"/>
      <c r="T12" s="448"/>
      <c r="U12" s="448"/>
      <c r="V12" s="448"/>
      <c r="W12" s="448"/>
      <c r="X12" s="448"/>
      <c r="Y12" s="448"/>
    </row>
    <row r="13" spans="1:27" s="11" customFormat="1" ht="18.75" customHeight="1">
      <c r="E13" s="446" t="s">
        <v>6</v>
      </c>
      <c r="F13" s="446"/>
      <c r="G13" s="446"/>
      <c r="H13" s="446"/>
      <c r="I13" s="446"/>
      <c r="J13" s="446"/>
      <c r="K13" s="446"/>
      <c r="L13" s="446"/>
      <c r="M13" s="446"/>
      <c r="N13" s="446"/>
      <c r="O13" s="446"/>
      <c r="P13" s="446"/>
      <c r="Q13" s="446"/>
      <c r="R13" s="446"/>
      <c r="S13" s="446"/>
      <c r="T13" s="446"/>
      <c r="U13" s="446"/>
      <c r="V13" s="446"/>
      <c r="W13" s="446"/>
      <c r="X13" s="446"/>
      <c r="Y13" s="446"/>
    </row>
    <row r="14" spans="1:27" s="8" customFormat="1" ht="15.75" customHeight="1">
      <c r="E14" s="9"/>
      <c r="F14" s="9"/>
      <c r="G14" s="9"/>
      <c r="H14" s="9"/>
      <c r="I14" s="9"/>
      <c r="J14" s="9"/>
      <c r="K14" s="9"/>
      <c r="L14" s="9"/>
      <c r="M14" s="9"/>
      <c r="N14" s="9"/>
      <c r="O14" s="9"/>
      <c r="P14" s="9"/>
      <c r="Q14" s="9"/>
      <c r="R14" s="9"/>
      <c r="S14" s="9"/>
      <c r="T14" s="9"/>
      <c r="U14" s="9"/>
      <c r="V14" s="9"/>
      <c r="W14" s="9"/>
    </row>
    <row r="15" spans="1:27" s="3" customFormat="1" ht="18.75">
      <c r="E15" s="448" t="s">
        <v>523</v>
      </c>
      <c r="F15" s="448"/>
      <c r="G15" s="448"/>
      <c r="H15" s="448"/>
      <c r="I15" s="448"/>
      <c r="J15" s="448"/>
      <c r="K15" s="448"/>
      <c r="L15" s="448"/>
      <c r="M15" s="448"/>
      <c r="N15" s="448"/>
      <c r="O15" s="448"/>
      <c r="P15" s="448"/>
      <c r="Q15" s="448"/>
      <c r="R15" s="448"/>
      <c r="S15" s="448"/>
      <c r="T15" s="448"/>
      <c r="U15" s="448"/>
      <c r="V15" s="448"/>
      <c r="W15" s="448"/>
      <c r="X15" s="448"/>
      <c r="Y15" s="448"/>
    </row>
    <row r="16" spans="1:27" s="3" customFormat="1" ht="15" customHeight="1">
      <c r="E16" s="446" t="s">
        <v>5</v>
      </c>
      <c r="F16" s="446"/>
      <c r="G16" s="446"/>
      <c r="H16" s="446"/>
      <c r="I16" s="446"/>
      <c r="J16" s="446"/>
      <c r="K16" s="446"/>
      <c r="L16" s="446"/>
      <c r="M16" s="446"/>
      <c r="N16" s="446"/>
      <c r="O16" s="446"/>
      <c r="P16" s="446"/>
      <c r="Q16" s="446"/>
      <c r="R16" s="446"/>
      <c r="S16" s="446"/>
      <c r="T16" s="446"/>
      <c r="U16" s="446"/>
      <c r="V16" s="446"/>
      <c r="W16" s="446"/>
      <c r="X16" s="446"/>
      <c r="Y16" s="446"/>
    </row>
    <row r="17" spans="1:27" s="3" customFormat="1" ht="15" customHeight="1">
      <c r="E17" s="4"/>
      <c r="F17" s="4"/>
      <c r="G17" s="4"/>
      <c r="H17" s="4"/>
      <c r="I17" s="4"/>
      <c r="J17" s="4"/>
      <c r="K17" s="4"/>
      <c r="L17" s="4"/>
      <c r="M17" s="4"/>
      <c r="N17" s="4"/>
      <c r="O17" s="4"/>
      <c r="P17" s="4"/>
      <c r="Q17" s="4"/>
      <c r="R17" s="4"/>
      <c r="S17" s="4"/>
      <c r="T17" s="4"/>
      <c r="U17" s="4"/>
      <c r="V17" s="4"/>
      <c r="W17" s="4"/>
    </row>
    <row r="18" spans="1:27" s="3" customFormat="1" ht="15" customHeight="1">
      <c r="E18" s="448"/>
      <c r="F18" s="448"/>
      <c r="G18" s="448"/>
      <c r="H18" s="448"/>
      <c r="I18" s="448"/>
      <c r="J18" s="448"/>
      <c r="K18" s="448"/>
      <c r="L18" s="448"/>
      <c r="M18" s="448"/>
      <c r="N18" s="448"/>
      <c r="O18" s="448"/>
      <c r="P18" s="448"/>
      <c r="Q18" s="448"/>
      <c r="R18" s="448"/>
      <c r="S18" s="448"/>
      <c r="T18" s="448"/>
      <c r="U18" s="448"/>
      <c r="V18" s="448"/>
      <c r="W18" s="448"/>
      <c r="X18" s="448"/>
      <c r="Y18" s="448"/>
    </row>
    <row r="19" spans="1:27" ht="25.5" customHeight="1">
      <c r="A19" s="448" t="s">
        <v>393</v>
      </c>
      <c r="B19" s="448"/>
      <c r="C19" s="448"/>
      <c r="D19" s="448"/>
      <c r="E19" s="448"/>
      <c r="F19" s="448"/>
      <c r="G19" s="448"/>
      <c r="H19" s="448"/>
      <c r="I19" s="448"/>
      <c r="J19" s="448"/>
      <c r="K19" s="448"/>
      <c r="L19" s="448"/>
      <c r="M19" s="448"/>
      <c r="N19" s="448"/>
      <c r="O19" s="448"/>
      <c r="P19" s="448"/>
      <c r="Q19" s="448"/>
      <c r="R19" s="448"/>
      <c r="S19" s="448"/>
      <c r="T19" s="448"/>
      <c r="U19" s="448"/>
      <c r="V19" s="448"/>
      <c r="W19" s="448"/>
      <c r="X19" s="448"/>
      <c r="Y19" s="448"/>
      <c r="Z19" s="448"/>
      <c r="AA19" s="448"/>
    </row>
    <row r="20" spans="1:27" s="45" customFormat="1" ht="21" customHeight="1"/>
    <row r="21" spans="1:27" ht="15.75" customHeight="1">
      <c r="A21" s="473" t="s">
        <v>4</v>
      </c>
      <c r="B21" s="476" t="s">
        <v>399</v>
      </c>
      <c r="C21" s="477"/>
      <c r="D21" s="476" t="s">
        <v>401</v>
      </c>
      <c r="E21" s="477"/>
      <c r="F21" s="480" t="s">
        <v>90</v>
      </c>
      <c r="G21" s="481"/>
      <c r="H21" s="481"/>
      <c r="I21" s="482"/>
      <c r="J21" s="473" t="s">
        <v>402</v>
      </c>
      <c r="K21" s="476" t="s">
        <v>403</v>
      </c>
      <c r="L21" s="477"/>
      <c r="M21" s="476" t="s">
        <v>404</v>
      </c>
      <c r="N21" s="477"/>
      <c r="O21" s="476" t="s">
        <v>392</v>
      </c>
      <c r="P21" s="477"/>
      <c r="Q21" s="476" t="s">
        <v>112</v>
      </c>
      <c r="R21" s="477"/>
      <c r="S21" s="473" t="s">
        <v>111</v>
      </c>
      <c r="T21" s="473" t="s">
        <v>405</v>
      </c>
      <c r="U21" s="473" t="s">
        <v>400</v>
      </c>
      <c r="V21" s="476" t="s">
        <v>110</v>
      </c>
      <c r="W21" s="477"/>
      <c r="X21" s="480" t="s">
        <v>102</v>
      </c>
      <c r="Y21" s="481"/>
      <c r="Z21" s="480" t="s">
        <v>101</v>
      </c>
      <c r="AA21" s="481"/>
    </row>
    <row r="22" spans="1:27" ht="216" customHeight="1">
      <c r="A22" s="474"/>
      <c r="B22" s="478"/>
      <c r="C22" s="479"/>
      <c r="D22" s="478"/>
      <c r="E22" s="479"/>
      <c r="F22" s="480" t="s">
        <v>109</v>
      </c>
      <c r="G22" s="482"/>
      <c r="H22" s="480" t="s">
        <v>108</v>
      </c>
      <c r="I22" s="482"/>
      <c r="J22" s="475"/>
      <c r="K22" s="478"/>
      <c r="L22" s="479"/>
      <c r="M22" s="478"/>
      <c r="N22" s="479"/>
      <c r="O22" s="478"/>
      <c r="P22" s="479"/>
      <c r="Q22" s="478"/>
      <c r="R22" s="479"/>
      <c r="S22" s="475"/>
      <c r="T22" s="475"/>
      <c r="U22" s="475"/>
      <c r="V22" s="478"/>
      <c r="W22" s="479"/>
      <c r="X22" s="121" t="s">
        <v>100</v>
      </c>
      <c r="Y22" s="121" t="s">
        <v>390</v>
      </c>
      <c r="Z22" s="121" t="s">
        <v>99</v>
      </c>
      <c r="AA22" s="121" t="s">
        <v>98</v>
      </c>
    </row>
    <row r="23" spans="1:27" ht="60" customHeight="1">
      <c r="A23" s="475"/>
      <c r="B23" s="122" t="s">
        <v>96</v>
      </c>
      <c r="C23" s="122" t="s">
        <v>97</v>
      </c>
      <c r="D23" s="122" t="s">
        <v>96</v>
      </c>
      <c r="E23" s="122" t="s">
        <v>97</v>
      </c>
      <c r="F23" s="122" t="s">
        <v>96</v>
      </c>
      <c r="G23" s="122" t="s">
        <v>97</v>
      </c>
      <c r="H23" s="122" t="s">
        <v>96</v>
      </c>
      <c r="I23" s="122" t="s">
        <v>97</v>
      </c>
      <c r="J23" s="122" t="s">
        <v>96</v>
      </c>
      <c r="K23" s="122" t="s">
        <v>96</v>
      </c>
      <c r="L23" s="122" t="s">
        <v>97</v>
      </c>
      <c r="M23" s="122" t="s">
        <v>96</v>
      </c>
      <c r="N23" s="122" t="s">
        <v>97</v>
      </c>
      <c r="O23" s="122" t="s">
        <v>96</v>
      </c>
      <c r="P23" s="122" t="s">
        <v>97</v>
      </c>
      <c r="Q23" s="122" t="s">
        <v>96</v>
      </c>
      <c r="R23" s="122" t="s">
        <v>97</v>
      </c>
      <c r="S23" s="122" t="s">
        <v>96</v>
      </c>
      <c r="T23" s="122" t="s">
        <v>96</v>
      </c>
      <c r="U23" s="122" t="s">
        <v>96</v>
      </c>
      <c r="V23" s="122" t="s">
        <v>96</v>
      </c>
      <c r="W23" s="122" t="s">
        <v>97</v>
      </c>
      <c r="X23" s="122" t="s">
        <v>96</v>
      </c>
      <c r="Y23" s="122" t="s">
        <v>96</v>
      </c>
      <c r="Z23" s="121" t="s">
        <v>96</v>
      </c>
      <c r="AA23" s="121" t="s">
        <v>96</v>
      </c>
    </row>
    <row r="24" spans="1:27">
      <c r="A24" s="83">
        <v>1</v>
      </c>
      <c r="B24" s="83">
        <v>2</v>
      </c>
      <c r="C24" s="83">
        <v>3</v>
      </c>
      <c r="D24" s="83">
        <v>4</v>
      </c>
      <c r="E24" s="83">
        <v>5</v>
      </c>
      <c r="F24" s="83">
        <v>6</v>
      </c>
      <c r="G24" s="83">
        <v>7</v>
      </c>
      <c r="H24" s="83">
        <v>8</v>
      </c>
      <c r="I24" s="83">
        <v>9</v>
      </c>
      <c r="J24" s="83">
        <v>10</v>
      </c>
      <c r="K24" s="83">
        <v>11</v>
      </c>
      <c r="L24" s="83">
        <v>12</v>
      </c>
      <c r="M24" s="83">
        <v>13</v>
      </c>
      <c r="N24" s="83">
        <v>14</v>
      </c>
      <c r="O24" s="83">
        <v>15</v>
      </c>
      <c r="P24" s="83">
        <v>16</v>
      </c>
      <c r="Q24" s="83">
        <v>19</v>
      </c>
      <c r="R24" s="83">
        <v>20</v>
      </c>
      <c r="S24" s="83">
        <v>21</v>
      </c>
      <c r="T24" s="83">
        <v>22</v>
      </c>
      <c r="U24" s="83">
        <v>23</v>
      </c>
      <c r="V24" s="83">
        <v>24</v>
      </c>
      <c r="W24" s="83">
        <v>25</v>
      </c>
      <c r="X24" s="83">
        <v>26</v>
      </c>
      <c r="Y24" s="83">
        <v>27</v>
      </c>
      <c r="Z24" s="83">
        <v>28</v>
      </c>
      <c r="AA24" s="83">
        <v>29</v>
      </c>
    </row>
    <row r="25" spans="1:27" s="45" customFormat="1" ht="121.5" customHeight="1">
      <c r="A25" s="81" t="s">
        <v>457</v>
      </c>
      <c r="B25" s="81" t="s">
        <v>457</v>
      </c>
      <c r="C25" s="81" t="s">
        <v>457</v>
      </c>
      <c r="D25" s="81" t="s">
        <v>457</v>
      </c>
      <c r="E25" s="81" t="s">
        <v>457</v>
      </c>
      <c r="F25" s="81" t="s">
        <v>457</v>
      </c>
      <c r="G25" s="81" t="s">
        <v>457</v>
      </c>
      <c r="H25" s="81" t="s">
        <v>457</v>
      </c>
      <c r="I25" s="81" t="s">
        <v>457</v>
      </c>
      <c r="J25" s="81" t="s">
        <v>457</v>
      </c>
      <c r="K25" s="81" t="s">
        <v>457</v>
      </c>
      <c r="L25" s="81" t="s">
        <v>457</v>
      </c>
      <c r="M25" s="81" t="s">
        <v>457</v>
      </c>
      <c r="N25" s="81" t="s">
        <v>457</v>
      </c>
      <c r="O25" s="81" t="s">
        <v>457</v>
      </c>
      <c r="P25" s="81" t="s">
        <v>457</v>
      </c>
      <c r="Q25" s="81" t="s">
        <v>457</v>
      </c>
      <c r="R25" s="81" t="s">
        <v>457</v>
      </c>
      <c r="S25" s="81" t="s">
        <v>457</v>
      </c>
      <c r="T25" s="81" t="s">
        <v>457</v>
      </c>
      <c r="U25" s="81" t="s">
        <v>457</v>
      </c>
      <c r="V25" s="81" t="s">
        <v>457</v>
      </c>
      <c r="W25" s="81" t="s">
        <v>457</v>
      </c>
      <c r="X25" s="81" t="s">
        <v>457</v>
      </c>
      <c r="Y25" s="81" t="s">
        <v>457</v>
      </c>
      <c r="Z25" s="81" t="s">
        <v>457</v>
      </c>
      <c r="AA25" s="81" t="s">
        <v>457</v>
      </c>
    </row>
    <row r="26" spans="1:27" s="43" customFormat="1" ht="12.75">
      <c r="A26" s="44"/>
      <c r="B26" s="44"/>
      <c r="C26" s="44"/>
      <c r="E26" s="44"/>
      <c r="X26" s="82"/>
      <c r="Y26" s="82"/>
      <c r="Z26" s="82"/>
      <c r="AA26" s="82"/>
    </row>
    <row r="27" spans="1:27" s="43" customFormat="1" ht="12.75">
      <c r="A27" s="44"/>
      <c r="B27" s="44"/>
      <c r="C27" s="44"/>
    </row>
  </sheetData>
  <mergeCells count="27">
    <mergeCell ref="A5:AA5"/>
    <mergeCell ref="E16:Y16"/>
    <mergeCell ref="E15:Y15"/>
    <mergeCell ref="E7:Y7"/>
    <mergeCell ref="E9:Y9"/>
    <mergeCell ref="E10:Y10"/>
    <mergeCell ref="E12:Y12"/>
    <mergeCell ref="E13:Y13"/>
    <mergeCell ref="Z21:AA21"/>
    <mergeCell ref="U21:U22"/>
    <mergeCell ref="A19:AA19"/>
    <mergeCell ref="O21:P22"/>
    <mergeCell ref="F22:G22"/>
    <mergeCell ref="H22:I22"/>
    <mergeCell ref="B21:C22"/>
    <mergeCell ref="E18:Y18"/>
    <mergeCell ref="A21:A23"/>
    <mergeCell ref="D21:E22"/>
    <mergeCell ref="F21:I21"/>
    <mergeCell ref="J21:J22"/>
    <mergeCell ref="K21:L22"/>
    <mergeCell ref="M21:N22"/>
    <mergeCell ref="Q21:R22"/>
    <mergeCell ref="S21:S22"/>
    <mergeCell ref="T21:T22"/>
    <mergeCell ref="X21:Y21"/>
    <mergeCell ref="V21:W22"/>
  </mergeCells>
  <pageMargins left="0" right="0" top="0.78740157480314965" bottom="0.39370078740157483" header="0.19685039370078741" footer="0.19685039370078741"/>
  <pageSetup paperSize="9" scale="30"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382"/>
  <sheetViews>
    <sheetView view="pageBreakPreview" topLeftCell="A29" zoomScale="85" zoomScaleSheetLayoutView="85" workbookViewId="0">
      <selection activeCell="C43" sqref="C43"/>
    </sheetView>
  </sheetViews>
  <sheetFormatPr defaultRowHeight="15"/>
  <cols>
    <col min="1" max="1" width="6.140625" style="1" customWidth="1"/>
    <col min="2" max="2" width="74" style="1" customWidth="1"/>
    <col min="3" max="3" width="98.28515625" style="1" customWidth="1"/>
    <col min="4" max="4" width="14.42578125" style="1" customWidth="1"/>
    <col min="5" max="5" width="36.5703125" style="1" customWidth="1"/>
    <col min="6" max="6" width="20" style="1" customWidth="1"/>
    <col min="7" max="7" width="25.5703125" style="1" customWidth="1"/>
    <col min="8" max="8" width="16.42578125" style="1" customWidth="1"/>
    <col min="9" max="16384" width="9.140625" style="1"/>
  </cols>
  <sheetData>
    <row r="1" spans="1:29" s="11" customFormat="1" ht="18.75" customHeight="1">
      <c r="A1" s="17"/>
      <c r="C1" s="35" t="s">
        <v>68</v>
      </c>
      <c r="E1" s="15"/>
      <c r="F1" s="15"/>
    </row>
    <row r="2" spans="1:29" s="11" customFormat="1" ht="18.75" customHeight="1">
      <c r="A2" s="17"/>
      <c r="C2" s="14" t="s">
        <v>9</v>
      </c>
      <c r="E2" s="15"/>
      <c r="F2" s="15"/>
    </row>
    <row r="3" spans="1:29" s="11" customFormat="1" ht="18.75">
      <c r="A3" s="16"/>
      <c r="C3" s="14" t="s">
        <v>67</v>
      </c>
      <c r="E3" s="15"/>
      <c r="F3" s="15"/>
    </row>
    <row r="4" spans="1:29" s="11" customFormat="1" ht="18.75">
      <c r="A4" s="16"/>
      <c r="C4" s="14"/>
      <c r="E4" s="15"/>
      <c r="F4" s="15"/>
    </row>
    <row r="5" spans="1:29" s="11" customFormat="1" ht="15.75">
      <c r="A5" s="445" t="str">
        <f>'1. паспорт местоположение'!A5:C5</f>
        <v>Год раскрытия информации: 2020 год</v>
      </c>
      <c r="B5" s="445"/>
      <c r="C5" s="445"/>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row>
    <row r="6" spans="1:29" s="11" customFormat="1" ht="18.75">
      <c r="A6" s="16"/>
      <c r="E6" s="15"/>
      <c r="F6" s="15"/>
      <c r="G6" s="14"/>
    </row>
    <row r="7" spans="1:29" s="11" customFormat="1" ht="18.75">
      <c r="A7" s="449" t="s">
        <v>8</v>
      </c>
      <c r="B7" s="449"/>
      <c r="C7" s="449"/>
      <c r="D7" s="12"/>
      <c r="E7" s="12"/>
      <c r="F7" s="12"/>
      <c r="G7" s="12"/>
      <c r="H7" s="12"/>
      <c r="I7" s="12"/>
      <c r="J7" s="12"/>
      <c r="K7" s="12"/>
      <c r="L7" s="12"/>
      <c r="M7" s="12"/>
      <c r="N7" s="12"/>
      <c r="O7" s="12"/>
      <c r="P7" s="12"/>
      <c r="Q7" s="12"/>
      <c r="R7" s="12"/>
      <c r="S7" s="12"/>
      <c r="T7" s="12"/>
      <c r="U7" s="12"/>
    </row>
    <row r="8" spans="1:29" s="11" customFormat="1" ht="18.75">
      <c r="A8" s="449"/>
      <c r="B8" s="449"/>
      <c r="C8" s="449"/>
      <c r="D8" s="13"/>
      <c r="E8" s="13"/>
      <c r="F8" s="13"/>
      <c r="G8" s="13"/>
      <c r="H8" s="12"/>
      <c r="I8" s="12"/>
      <c r="J8" s="12"/>
      <c r="K8" s="12"/>
      <c r="L8" s="12"/>
      <c r="M8" s="12"/>
      <c r="N8" s="12"/>
      <c r="O8" s="12"/>
      <c r="P8" s="12"/>
      <c r="Q8" s="12"/>
      <c r="R8" s="12"/>
      <c r="S8" s="12"/>
      <c r="T8" s="12"/>
      <c r="U8" s="12"/>
    </row>
    <row r="9" spans="1:29" s="11" customFormat="1" ht="18.75">
      <c r="A9" s="448" t="str">
        <f>'1. паспорт местоположение'!A9:C9</f>
        <v>АО "Крымэнерго"</v>
      </c>
      <c r="B9" s="448"/>
      <c r="C9" s="448"/>
      <c r="D9" s="7"/>
      <c r="E9" s="7"/>
      <c r="F9" s="7"/>
      <c r="G9" s="7"/>
      <c r="H9" s="12"/>
      <c r="I9" s="12"/>
      <c r="J9" s="12"/>
      <c r="K9" s="12"/>
      <c r="L9" s="12"/>
      <c r="M9" s="12"/>
      <c r="N9" s="12"/>
      <c r="O9" s="12"/>
      <c r="P9" s="12"/>
      <c r="Q9" s="12"/>
      <c r="R9" s="12"/>
      <c r="S9" s="12"/>
      <c r="T9" s="12"/>
      <c r="U9" s="12"/>
    </row>
    <row r="10" spans="1:29" s="11" customFormat="1" ht="18.75">
      <c r="A10" s="446" t="s">
        <v>7</v>
      </c>
      <c r="B10" s="446"/>
      <c r="C10" s="446"/>
      <c r="D10" s="5"/>
      <c r="E10" s="5"/>
      <c r="F10" s="5"/>
      <c r="G10" s="5"/>
      <c r="H10" s="12"/>
      <c r="I10" s="12"/>
      <c r="J10" s="12"/>
      <c r="K10" s="12"/>
      <c r="L10" s="12"/>
      <c r="M10" s="12"/>
      <c r="N10" s="12"/>
      <c r="O10" s="12"/>
      <c r="P10" s="12"/>
      <c r="Q10" s="12"/>
      <c r="R10" s="12"/>
      <c r="S10" s="12"/>
      <c r="T10" s="12"/>
      <c r="U10" s="12"/>
    </row>
    <row r="11" spans="1:29" s="11" customFormat="1" ht="18.75">
      <c r="A11" s="449"/>
      <c r="B11" s="449"/>
      <c r="C11" s="449"/>
      <c r="D11" s="13"/>
      <c r="E11" s="13"/>
      <c r="F11" s="13"/>
      <c r="G11" s="13"/>
      <c r="H11" s="12"/>
      <c r="I11" s="12"/>
      <c r="J11" s="12"/>
      <c r="K11" s="12"/>
      <c r="L11" s="12"/>
      <c r="M11" s="12"/>
      <c r="N11" s="12"/>
      <c r="O11" s="12"/>
      <c r="P11" s="12"/>
      <c r="Q11" s="12"/>
      <c r="R11" s="12"/>
      <c r="S11" s="12"/>
      <c r="T11" s="12"/>
      <c r="U11" s="12"/>
    </row>
    <row r="12" spans="1:29" s="11" customFormat="1" ht="18.75">
      <c r="A12" s="448" t="str">
        <f>'1. паспорт местоположение'!A12:C12</f>
        <v>K_1101016</v>
      </c>
      <c r="B12" s="448"/>
      <c r="C12" s="448"/>
      <c r="D12" s="7"/>
      <c r="E12" s="7"/>
      <c r="F12" s="7"/>
      <c r="G12" s="7"/>
      <c r="H12" s="12"/>
      <c r="I12" s="12"/>
      <c r="J12" s="12"/>
      <c r="K12" s="12"/>
      <c r="L12" s="12"/>
      <c r="M12" s="12"/>
      <c r="N12" s="12"/>
      <c r="O12" s="12"/>
      <c r="P12" s="12"/>
      <c r="Q12" s="12"/>
      <c r="R12" s="12"/>
      <c r="S12" s="12"/>
      <c r="T12" s="12"/>
      <c r="U12" s="12"/>
    </row>
    <row r="13" spans="1:29" s="11" customFormat="1" ht="18.75">
      <c r="A13" s="446" t="s">
        <v>6</v>
      </c>
      <c r="B13" s="446"/>
      <c r="C13" s="446"/>
      <c r="D13" s="5"/>
      <c r="E13" s="5"/>
      <c r="F13" s="5"/>
      <c r="G13" s="5"/>
      <c r="H13" s="12"/>
      <c r="I13" s="12"/>
      <c r="J13" s="12"/>
      <c r="K13" s="12"/>
      <c r="L13" s="12"/>
      <c r="M13" s="12"/>
      <c r="N13" s="12"/>
      <c r="O13" s="12"/>
      <c r="P13" s="12"/>
      <c r="Q13" s="12"/>
      <c r="R13" s="12"/>
      <c r="S13" s="12"/>
      <c r="T13" s="12"/>
      <c r="U13" s="12"/>
    </row>
    <row r="14" spans="1:29" s="8" customFormat="1" ht="15.75" customHeight="1">
      <c r="A14" s="453"/>
      <c r="B14" s="453"/>
      <c r="C14" s="453"/>
      <c r="D14" s="9"/>
      <c r="E14" s="9"/>
      <c r="F14" s="9"/>
      <c r="G14" s="9"/>
      <c r="H14" s="9"/>
      <c r="I14" s="9"/>
      <c r="J14" s="9"/>
      <c r="K14" s="9"/>
      <c r="L14" s="9"/>
      <c r="M14" s="9"/>
      <c r="N14" s="9"/>
      <c r="O14" s="9"/>
      <c r="P14" s="9"/>
      <c r="Q14" s="9"/>
      <c r="R14" s="9"/>
      <c r="S14" s="9"/>
      <c r="T14" s="9"/>
      <c r="U14" s="9"/>
    </row>
    <row r="15" spans="1:29" s="3" customFormat="1" ht="47.25" customHeight="1">
      <c r="A15" s="447" t="str">
        <f>'1. паспорт местоположение'!A15:C15</f>
        <v>Реконструкция  АБ на ПС 110 кВ "Массандра"</v>
      </c>
      <c r="B15" s="447"/>
      <c r="C15" s="447"/>
      <c r="D15" s="7"/>
      <c r="E15" s="7"/>
      <c r="F15" s="7"/>
      <c r="G15" s="7"/>
      <c r="H15" s="7"/>
      <c r="I15" s="7"/>
      <c r="J15" s="7"/>
      <c r="K15" s="7"/>
      <c r="L15" s="7"/>
      <c r="M15" s="7"/>
      <c r="N15" s="7"/>
      <c r="O15" s="7"/>
      <c r="P15" s="7"/>
      <c r="Q15" s="7"/>
      <c r="R15" s="7"/>
      <c r="S15" s="7"/>
      <c r="T15" s="7"/>
      <c r="U15" s="7"/>
    </row>
    <row r="16" spans="1:29" s="3" customFormat="1" ht="15" customHeight="1">
      <c r="A16" s="446" t="s">
        <v>5</v>
      </c>
      <c r="B16" s="446"/>
      <c r="C16" s="446"/>
      <c r="D16" s="5"/>
      <c r="E16" s="5"/>
      <c r="F16" s="5"/>
      <c r="G16" s="5"/>
      <c r="H16" s="5"/>
      <c r="I16" s="5"/>
      <c r="J16" s="5"/>
      <c r="K16" s="5"/>
      <c r="L16" s="5"/>
      <c r="M16" s="5"/>
      <c r="N16" s="5"/>
      <c r="O16" s="5"/>
      <c r="P16" s="5"/>
      <c r="Q16" s="5"/>
      <c r="R16" s="5"/>
      <c r="S16" s="5"/>
      <c r="T16" s="5"/>
      <c r="U16" s="5"/>
    </row>
    <row r="17" spans="1:21" s="3" customFormat="1" ht="15" customHeight="1">
      <c r="A17" s="454"/>
      <c r="B17" s="454"/>
      <c r="C17" s="454"/>
      <c r="D17" s="4"/>
      <c r="E17" s="4"/>
      <c r="F17" s="4"/>
      <c r="G17" s="4"/>
      <c r="H17" s="4"/>
      <c r="I17" s="4"/>
      <c r="J17" s="4"/>
      <c r="K17" s="4"/>
      <c r="L17" s="4"/>
      <c r="M17" s="4"/>
      <c r="N17" s="4"/>
      <c r="O17" s="4"/>
      <c r="P17" s="4"/>
      <c r="Q17" s="4"/>
      <c r="R17" s="4"/>
    </row>
    <row r="18" spans="1:21" s="3" customFormat="1" ht="27.75" customHeight="1">
      <c r="A18" s="447" t="s">
        <v>386</v>
      </c>
      <c r="B18" s="447"/>
      <c r="C18" s="447"/>
      <c r="D18" s="6"/>
      <c r="E18" s="6"/>
      <c r="F18" s="6"/>
      <c r="G18" s="6"/>
      <c r="H18" s="6"/>
      <c r="I18" s="6"/>
      <c r="J18" s="6"/>
      <c r="K18" s="6"/>
      <c r="L18" s="6"/>
      <c r="M18" s="6"/>
      <c r="N18" s="6"/>
      <c r="O18" s="6"/>
      <c r="P18" s="6"/>
      <c r="Q18" s="6"/>
      <c r="R18" s="6"/>
      <c r="S18" s="6"/>
      <c r="T18" s="6"/>
      <c r="U18" s="6"/>
    </row>
    <row r="19" spans="1:21" s="3" customFormat="1" ht="15" customHeight="1">
      <c r="A19" s="5"/>
      <c r="B19" s="5"/>
      <c r="C19" s="5"/>
      <c r="D19" s="5"/>
      <c r="E19" s="5"/>
      <c r="F19" s="5"/>
      <c r="G19" s="5"/>
      <c r="H19" s="4"/>
      <c r="I19" s="4"/>
      <c r="J19" s="4"/>
      <c r="K19" s="4"/>
      <c r="L19" s="4"/>
      <c r="M19" s="4"/>
      <c r="N19" s="4"/>
      <c r="O19" s="4"/>
      <c r="P19" s="4"/>
      <c r="Q19" s="4"/>
      <c r="R19" s="4"/>
    </row>
    <row r="20" spans="1:21" s="3" customFormat="1" ht="39.75" customHeight="1">
      <c r="A20" s="23" t="s">
        <v>4</v>
      </c>
      <c r="B20" s="34" t="s">
        <v>66</v>
      </c>
      <c r="C20" s="33" t="s">
        <v>65</v>
      </c>
      <c r="D20" s="26"/>
      <c r="E20" s="26"/>
      <c r="F20" s="26"/>
      <c r="G20" s="26"/>
      <c r="H20" s="25"/>
      <c r="I20" s="25"/>
      <c r="J20" s="25"/>
      <c r="K20" s="25"/>
      <c r="L20" s="25"/>
      <c r="M20" s="25"/>
      <c r="N20" s="25"/>
      <c r="O20" s="25"/>
      <c r="P20" s="25"/>
      <c r="Q20" s="25"/>
      <c r="R20" s="25"/>
      <c r="S20" s="24"/>
      <c r="T20" s="24"/>
      <c r="U20" s="24"/>
    </row>
    <row r="21" spans="1:21" s="3" customFormat="1" ht="16.5" customHeight="1">
      <c r="A21" s="33">
        <v>1</v>
      </c>
      <c r="B21" s="34">
        <v>2</v>
      </c>
      <c r="C21" s="33" t="s">
        <v>505</v>
      </c>
      <c r="D21" s="26"/>
      <c r="E21" s="26"/>
      <c r="F21" s="26"/>
      <c r="G21" s="26"/>
      <c r="H21" s="25"/>
      <c r="I21" s="25"/>
      <c r="J21" s="25"/>
      <c r="K21" s="25"/>
      <c r="L21" s="25"/>
      <c r="M21" s="25"/>
      <c r="N21" s="25"/>
      <c r="O21" s="25"/>
      <c r="P21" s="25"/>
      <c r="Q21" s="25"/>
      <c r="R21" s="25"/>
      <c r="S21" s="24"/>
      <c r="T21" s="24"/>
      <c r="U21" s="24"/>
    </row>
    <row r="22" spans="1:21" s="3" customFormat="1" ht="149.25" customHeight="1">
      <c r="A22" s="22" t="s">
        <v>64</v>
      </c>
      <c r="B22" s="123" t="s">
        <v>397</v>
      </c>
      <c r="C22" s="172" t="s">
        <v>526</v>
      </c>
      <c r="D22" s="26"/>
      <c r="E22" s="26"/>
      <c r="F22" s="25"/>
      <c r="G22" s="25"/>
      <c r="H22" s="25"/>
      <c r="I22" s="25"/>
      <c r="J22" s="25"/>
      <c r="K22" s="25"/>
      <c r="L22" s="25"/>
      <c r="M22" s="25"/>
      <c r="N22" s="25"/>
      <c r="O22" s="25"/>
      <c r="P22" s="25"/>
      <c r="Q22" s="24"/>
      <c r="R22" s="24"/>
      <c r="S22" s="24"/>
      <c r="T22" s="24"/>
      <c r="U22" s="24"/>
    </row>
    <row r="23" spans="1:21" ht="113.25" customHeight="1">
      <c r="A23" s="22" t="s">
        <v>62</v>
      </c>
      <c r="B23" s="124" t="s">
        <v>59</v>
      </c>
      <c r="C23" s="172" t="s">
        <v>527</v>
      </c>
      <c r="D23" s="21"/>
      <c r="E23" s="21"/>
      <c r="F23" s="21"/>
      <c r="G23" s="21"/>
      <c r="H23" s="21"/>
      <c r="I23" s="21"/>
      <c r="J23" s="21"/>
      <c r="K23" s="21"/>
      <c r="L23" s="21"/>
      <c r="M23" s="21"/>
      <c r="N23" s="21"/>
      <c r="O23" s="21"/>
      <c r="P23" s="21"/>
      <c r="Q23" s="21"/>
      <c r="R23" s="21"/>
      <c r="S23" s="21"/>
      <c r="T23" s="21"/>
      <c r="U23" s="21"/>
    </row>
    <row r="24" spans="1:21" ht="63" customHeight="1">
      <c r="A24" s="22" t="s">
        <v>61</v>
      </c>
      <c r="B24" s="124" t="s">
        <v>417</v>
      </c>
      <c r="C24" s="23" t="s">
        <v>457</v>
      </c>
      <c r="D24" s="21"/>
      <c r="E24" s="21"/>
      <c r="F24" s="21"/>
      <c r="G24" s="21"/>
      <c r="H24" s="21"/>
      <c r="I24" s="21"/>
      <c r="J24" s="21"/>
      <c r="K24" s="21"/>
      <c r="L24" s="21"/>
      <c r="M24" s="21"/>
      <c r="N24" s="21"/>
      <c r="O24" s="21"/>
      <c r="P24" s="21"/>
      <c r="Q24" s="21"/>
      <c r="R24" s="21"/>
      <c r="S24" s="21"/>
      <c r="T24" s="21"/>
      <c r="U24" s="21"/>
    </row>
    <row r="25" spans="1:21" ht="63" customHeight="1">
      <c r="A25" s="22" t="s">
        <v>60</v>
      </c>
      <c r="B25" s="124" t="s">
        <v>418</v>
      </c>
      <c r="C25" s="23" t="s">
        <v>457</v>
      </c>
      <c r="D25" s="21"/>
      <c r="E25" s="21"/>
      <c r="F25" s="21"/>
      <c r="G25" s="21"/>
      <c r="H25" s="21"/>
      <c r="I25" s="21"/>
      <c r="J25" s="21"/>
      <c r="K25" s="21"/>
      <c r="L25" s="21"/>
      <c r="M25" s="21"/>
      <c r="N25" s="21"/>
      <c r="O25" s="21"/>
      <c r="P25" s="21"/>
      <c r="Q25" s="21"/>
      <c r="R25" s="21"/>
      <c r="S25" s="21"/>
      <c r="T25" s="21"/>
      <c r="U25" s="21"/>
    </row>
    <row r="26" spans="1:21" ht="42.75" customHeight="1">
      <c r="A26" s="22" t="s">
        <v>58</v>
      </c>
      <c r="B26" s="124" t="s">
        <v>217</v>
      </c>
      <c r="C26" s="23" t="s">
        <v>510</v>
      </c>
      <c r="D26" s="21"/>
      <c r="E26" s="21"/>
      <c r="F26" s="21"/>
      <c r="G26" s="21"/>
      <c r="H26" s="21"/>
      <c r="I26" s="21"/>
      <c r="J26" s="21"/>
      <c r="K26" s="21"/>
      <c r="L26" s="21"/>
      <c r="M26" s="21"/>
      <c r="N26" s="21"/>
      <c r="O26" s="21"/>
      <c r="P26" s="21"/>
      <c r="Q26" s="21"/>
      <c r="R26" s="21"/>
      <c r="S26" s="21"/>
      <c r="T26" s="21"/>
      <c r="U26" s="21"/>
    </row>
    <row r="27" spans="1:21" ht="122.25" customHeight="1">
      <c r="A27" s="22" t="s">
        <v>57</v>
      </c>
      <c r="B27" s="124" t="s">
        <v>398</v>
      </c>
      <c r="C27" s="23" t="s">
        <v>528</v>
      </c>
      <c r="D27" s="21"/>
      <c r="E27" s="21"/>
      <c r="F27" s="21"/>
      <c r="G27" s="21"/>
      <c r="H27" s="21"/>
      <c r="I27" s="21"/>
      <c r="J27" s="21"/>
      <c r="K27" s="21"/>
      <c r="L27" s="21"/>
      <c r="M27" s="21"/>
      <c r="N27" s="21"/>
      <c r="O27" s="21"/>
      <c r="P27" s="21"/>
      <c r="Q27" s="21"/>
      <c r="R27" s="21"/>
      <c r="S27" s="21"/>
      <c r="T27" s="21"/>
      <c r="U27" s="21"/>
    </row>
    <row r="28" spans="1:21" ht="42.75" customHeight="1">
      <c r="A28" s="22" t="s">
        <v>55</v>
      </c>
      <c r="B28" s="124" t="s">
        <v>56</v>
      </c>
      <c r="C28" s="125" t="s">
        <v>441</v>
      </c>
      <c r="D28" s="21"/>
      <c r="E28" s="21"/>
      <c r="F28" s="21"/>
      <c r="G28" s="21"/>
      <c r="H28" s="21"/>
      <c r="I28" s="21"/>
      <c r="J28" s="21"/>
      <c r="K28" s="21"/>
      <c r="L28" s="21"/>
      <c r="M28" s="21"/>
      <c r="N28" s="21"/>
      <c r="O28" s="21"/>
      <c r="P28" s="21"/>
      <c r="Q28" s="21"/>
      <c r="R28" s="21"/>
      <c r="S28" s="21"/>
      <c r="T28" s="21"/>
      <c r="U28" s="21"/>
    </row>
    <row r="29" spans="1:21" ht="42.75" customHeight="1">
      <c r="A29" s="22" t="s">
        <v>53</v>
      </c>
      <c r="B29" s="125" t="s">
        <v>54</v>
      </c>
      <c r="C29" s="125" t="s">
        <v>525</v>
      </c>
      <c r="D29" s="21"/>
      <c r="E29" s="21"/>
      <c r="F29" s="21"/>
      <c r="G29" s="21"/>
      <c r="H29" s="21"/>
      <c r="I29" s="21"/>
      <c r="J29" s="21"/>
      <c r="K29" s="21"/>
      <c r="L29" s="21"/>
      <c r="M29" s="21"/>
      <c r="N29" s="21"/>
      <c r="O29" s="21"/>
      <c r="P29" s="21"/>
      <c r="Q29" s="21"/>
      <c r="R29" s="21"/>
      <c r="S29" s="21"/>
      <c r="T29" s="21"/>
      <c r="U29" s="21"/>
    </row>
    <row r="30" spans="1:21" ht="42.75" customHeight="1">
      <c r="A30" s="22" t="s">
        <v>72</v>
      </c>
      <c r="B30" s="125" t="s">
        <v>52</v>
      </c>
      <c r="C30" s="125" t="s">
        <v>456</v>
      </c>
      <c r="D30" s="21"/>
      <c r="E30" s="21"/>
      <c r="F30" s="21"/>
      <c r="G30" s="21"/>
      <c r="H30" s="21"/>
      <c r="I30" s="21"/>
      <c r="J30" s="21"/>
      <c r="K30" s="21"/>
      <c r="L30" s="21"/>
      <c r="M30" s="21"/>
      <c r="N30" s="21"/>
      <c r="O30" s="21"/>
      <c r="P30" s="21"/>
      <c r="Q30" s="21"/>
      <c r="R30" s="21"/>
      <c r="S30" s="21"/>
      <c r="T30" s="21"/>
      <c r="U30" s="21"/>
    </row>
    <row r="31" spans="1:21">
      <c r="A31" s="21"/>
      <c r="B31" s="21"/>
      <c r="C31" s="21"/>
      <c r="D31" s="21"/>
      <c r="E31" s="21"/>
      <c r="F31" s="21"/>
      <c r="G31" s="21"/>
      <c r="H31" s="21"/>
      <c r="I31" s="21"/>
      <c r="J31" s="21"/>
      <c r="K31" s="21"/>
      <c r="L31" s="21"/>
      <c r="M31" s="21"/>
      <c r="N31" s="21"/>
      <c r="O31" s="21"/>
      <c r="P31" s="21"/>
      <c r="Q31" s="21"/>
      <c r="R31" s="21"/>
      <c r="S31" s="21"/>
      <c r="T31" s="21"/>
      <c r="U31" s="21"/>
    </row>
    <row r="32" spans="1:21">
      <c r="A32" s="21"/>
      <c r="B32" s="21"/>
      <c r="C32" s="21"/>
      <c r="D32" s="21"/>
      <c r="E32" s="21"/>
      <c r="F32" s="21"/>
      <c r="G32" s="21"/>
      <c r="H32" s="21"/>
      <c r="I32" s="21"/>
      <c r="J32" s="21"/>
      <c r="K32" s="21"/>
      <c r="L32" s="21"/>
      <c r="M32" s="21"/>
      <c r="N32" s="21"/>
      <c r="O32" s="21"/>
      <c r="P32" s="21"/>
      <c r="Q32" s="21"/>
      <c r="R32" s="21"/>
      <c r="S32" s="21"/>
      <c r="T32" s="21"/>
      <c r="U32" s="21"/>
    </row>
    <row r="33" spans="1:21">
      <c r="A33" s="21"/>
      <c r="B33" s="21"/>
      <c r="C33" s="21"/>
      <c r="D33" s="21"/>
      <c r="E33" s="21"/>
      <c r="F33" s="21"/>
      <c r="G33" s="21"/>
      <c r="H33" s="21"/>
      <c r="I33" s="21"/>
      <c r="J33" s="21"/>
      <c r="K33" s="21"/>
      <c r="L33" s="21"/>
      <c r="M33" s="21"/>
      <c r="N33" s="21"/>
      <c r="O33" s="21"/>
      <c r="P33" s="21"/>
      <c r="Q33" s="21"/>
      <c r="R33" s="21"/>
      <c r="S33" s="21"/>
      <c r="T33" s="21"/>
      <c r="U33" s="21"/>
    </row>
    <row r="34" spans="1:21">
      <c r="A34" s="21"/>
      <c r="B34" s="21"/>
      <c r="C34" s="21"/>
      <c r="D34" s="21"/>
      <c r="E34" s="21"/>
      <c r="F34" s="21"/>
      <c r="G34" s="21"/>
      <c r="H34" s="21"/>
      <c r="I34" s="21"/>
      <c r="J34" s="21"/>
      <c r="K34" s="21"/>
      <c r="L34" s="21"/>
      <c r="M34" s="21"/>
      <c r="N34" s="21"/>
      <c r="O34" s="21"/>
      <c r="P34" s="21"/>
      <c r="Q34" s="21"/>
      <c r="R34" s="21"/>
      <c r="S34" s="21"/>
      <c r="T34" s="21"/>
      <c r="U34" s="21"/>
    </row>
    <row r="35" spans="1:21">
      <c r="A35" s="21"/>
      <c r="B35" s="21"/>
      <c r="C35" s="21"/>
      <c r="D35" s="21"/>
      <c r="E35" s="21"/>
      <c r="F35" s="21"/>
      <c r="G35" s="21"/>
      <c r="H35" s="21"/>
      <c r="I35" s="21"/>
      <c r="J35" s="21"/>
      <c r="K35" s="21"/>
      <c r="L35" s="21"/>
      <c r="M35" s="21"/>
      <c r="N35" s="21"/>
      <c r="O35" s="21"/>
      <c r="P35" s="21"/>
      <c r="Q35" s="21"/>
      <c r="R35" s="21"/>
      <c r="S35" s="21"/>
      <c r="T35" s="21"/>
      <c r="U35" s="21"/>
    </row>
    <row r="36" spans="1:21">
      <c r="A36" s="21"/>
      <c r="B36" s="21"/>
      <c r="C36" s="21"/>
      <c r="D36" s="21"/>
      <c r="E36" s="21"/>
      <c r="F36" s="21"/>
      <c r="G36" s="21"/>
      <c r="H36" s="21"/>
      <c r="I36" s="21"/>
      <c r="J36" s="21"/>
      <c r="K36" s="21"/>
      <c r="L36" s="21"/>
      <c r="M36" s="21"/>
      <c r="N36" s="21"/>
      <c r="O36" s="21"/>
      <c r="P36" s="21"/>
      <c r="Q36" s="21"/>
      <c r="R36" s="21"/>
      <c r="S36" s="21"/>
      <c r="T36" s="21"/>
      <c r="U36" s="21"/>
    </row>
    <row r="37" spans="1:21">
      <c r="A37" s="21"/>
      <c r="B37" s="21"/>
      <c r="C37" s="21"/>
      <c r="D37" s="21"/>
      <c r="E37" s="21"/>
      <c r="F37" s="21"/>
      <c r="G37" s="21"/>
      <c r="H37" s="21"/>
      <c r="I37" s="21"/>
      <c r="J37" s="21"/>
      <c r="K37" s="21"/>
      <c r="L37" s="21"/>
      <c r="M37" s="21"/>
      <c r="N37" s="21"/>
      <c r="O37" s="21"/>
      <c r="P37" s="21"/>
      <c r="Q37" s="21"/>
      <c r="R37" s="21"/>
      <c r="S37" s="21"/>
      <c r="T37" s="21"/>
      <c r="U37" s="21"/>
    </row>
    <row r="38" spans="1:21">
      <c r="A38" s="21"/>
      <c r="B38" s="21"/>
      <c r="C38" s="21"/>
      <c r="D38" s="21"/>
      <c r="E38" s="21"/>
      <c r="F38" s="21"/>
      <c r="G38" s="21"/>
      <c r="H38" s="21"/>
      <c r="I38" s="21"/>
      <c r="J38" s="21"/>
      <c r="K38" s="21"/>
      <c r="L38" s="21"/>
      <c r="M38" s="21"/>
      <c r="N38" s="21"/>
      <c r="O38" s="21"/>
      <c r="P38" s="21"/>
      <c r="Q38" s="21"/>
      <c r="R38" s="21"/>
      <c r="S38" s="21"/>
      <c r="T38" s="21"/>
      <c r="U38" s="21"/>
    </row>
    <row r="39" spans="1:21">
      <c r="A39" s="21"/>
      <c r="B39" s="21"/>
      <c r="C39" s="21"/>
      <c r="D39" s="21"/>
      <c r="E39" s="21"/>
      <c r="F39" s="21"/>
      <c r="G39" s="21"/>
      <c r="H39" s="21"/>
      <c r="I39" s="21"/>
      <c r="J39" s="21"/>
      <c r="K39" s="21"/>
      <c r="L39" s="21"/>
      <c r="M39" s="21"/>
      <c r="N39" s="21"/>
      <c r="O39" s="21"/>
      <c r="P39" s="21"/>
      <c r="Q39" s="21"/>
      <c r="R39" s="21"/>
      <c r="S39" s="21"/>
      <c r="T39" s="21"/>
      <c r="U39" s="21"/>
    </row>
    <row r="40" spans="1:21">
      <c r="A40" s="21"/>
      <c r="B40" s="21"/>
      <c r="C40" s="21"/>
      <c r="D40" s="21"/>
      <c r="E40" s="21"/>
      <c r="F40" s="21"/>
      <c r="G40" s="21"/>
      <c r="H40" s="21"/>
      <c r="I40" s="21"/>
      <c r="J40" s="21"/>
      <c r="K40" s="21"/>
      <c r="L40" s="21"/>
      <c r="M40" s="21"/>
      <c r="N40" s="21"/>
      <c r="O40" s="21"/>
      <c r="P40" s="21"/>
      <c r="Q40" s="21"/>
      <c r="R40" s="21"/>
      <c r="S40" s="21"/>
      <c r="T40" s="21"/>
      <c r="U40" s="21"/>
    </row>
    <row r="41" spans="1:21">
      <c r="A41" s="21"/>
      <c r="B41" s="21"/>
      <c r="C41" s="21"/>
      <c r="D41" s="21"/>
      <c r="E41" s="21"/>
      <c r="F41" s="21"/>
      <c r="G41" s="21"/>
      <c r="H41" s="21"/>
      <c r="I41" s="21"/>
      <c r="J41" s="21"/>
      <c r="K41" s="21"/>
      <c r="L41" s="21"/>
      <c r="M41" s="21"/>
      <c r="N41" s="21"/>
      <c r="O41" s="21"/>
      <c r="P41" s="21"/>
      <c r="Q41" s="21"/>
      <c r="R41" s="21"/>
      <c r="S41" s="21"/>
      <c r="T41" s="21"/>
      <c r="U41" s="21"/>
    </row>
    <row r="42" spans="1:21">
      <c r="A42" s="21"/>
      <c r="B42" s="21"/>
      <c r="C42" s="21"/>
      <c r="D42" s="21"/>
      <c r="E42" s="21"/>
      <c r="F42" s="21"/>
      <c r="G42" s="21"/>
      <c r="H42" s="21"/>
      <c r="I42" s="21"/>
      <c r="J42" s="21"/>
      <c r="K42" s="21"/>
      <c r="L42" s="21"/>
      <c r="M42" s="21"/>
      <c r="N42" s="21"/>
      <c r="O42" s="21"/>
      <c r="P42" s="21"/>
      <c r="Q42" s="21"/>
      <c r="R42" s="21"/>
      <c r="S42" s="21"/>
      <c r="T42" s="21"/>
      <c r="U42" s="21"/>
    </row>
    <row r="43" spans="1:21">
      <c r="A43" s="21"/>
      <c r="B43" s="21"/>
      <c r="C43" s="21"/>
      <c r="D43" s="21"/>
      <c r="E43" s="21"/>
      <c r="F43" s="21"/>
      <c r="G43" s="21"/>
      <c r="H43" s="21"/>
      <c r="I43" s="21"/>
      <c r="J43" s="21"/>
      <c r="K43" s="21"/>
      <c r="L43" s="21"/>
      <c r="M43" s="21"/>
      <c r="N43" s="21"/>
      <c r="O43" s="21"/>
      <c r="P43" s="21"/>
      <c r="Q43" s="21"/>
      <c r="R43" s="21"/>
      <c r="S43" s="21"/>
      <c r="T43" s="21"/>
      <c r="U43" s="21"/>
    </row>
    <row r="44" spans="1:21">
      <c r="A44" s="21"/>
      <c r="B44" s="21"/>
      <c r="C44" s="21"/>
      <c r="D44" s="21"/>
      <c r="E44" s="21"/>
      <c r="F44" s="21"/>
      <c r="G44" s="21"/>
      <c r="H44" s="21"/>
      <c r="I44" s="21"/>
      <c r="J44" s="21"/>
      <c r="K44" s="21"/>
      <c r="L44" s="21"/>
      <c r="M44" s="21"/>
      <c r="N44" s="21"/>
      <c r="O44" s="21"/>
      <c r="P44" s="21"/>
      <c r="Q44" s="21"/>
      <c r="R44" s="21"/>
      <c r="S44" s="21"/>
      <c r="T44" s="21"/>
      <c r="U44" s="21"/>
    </row>
    <row r="45" spans="1:21">
      <c r="A45" s="21"/>
      <c r="B45" s="21"/>
      <c r="C45" s="21"/>
      <c r="D45" s="21"/>
      <c r="E45" s="21"/>
      <c r="F45" s="21"/>
      <c r="G45" s="21"/>
      <c r="H45" s="21"/>
      <c r="I45" s="21"/>
      <c r="J45" s="21"/>
      <c r="K45" s="21"/>
      <c r="L45" s="21"/>
      <c r="M45" s="21"/>
      <c r="N45" s="21"/>
      <c r="O45" s="21"/>
      <c r="P45" s="21"/>
      <c r="Q45" s="21"/>
      <c r="R45" s="21"/>
      <c r="S45" s="21"/>
      <c r="T45" s="21"/>
      <c r="U45" s="21"/>
    </row>
    <row r="46" spans="1:21">
      <c r="A46" s="21"/>
      <c r="B46" s="21"/>
      <c r="C46" s="21"/>
      <c r="D46" s="21"/>
      <c r="E46" s="21"/>
      <c r="F46" s="21"/>
      <c r="G46" s="21"/>
      <c r="H46" s="21"/>
      <c r="I46" s="21"/>
      <c r="J46" s="21"/>
      <c r="K46" s="21"/>
      <c r="L46" s="21"/>
      <c r="M46" s="21"/>
      <c r="N46" s="21"/>
      <c r="O46" s="21"/>
      <c r="P46" s="21"/>
      <c r="Q46" s="21"/>
      <c r="R46" s="21"/>
      <c r="S46" s="21"/>
      <c r="T46" s="21"/>
      <c r="U46" s="21"/>
    </row>
    <row r="47" spans="1:21">
      <c r="A47" s="21"/>
      <c r="B47" s="21"/>
      <c r="C47" s="21"/>
      <c r="D47" s="21"/>
      <c r="E47" s="21"/>
      <c r="F47" s="21"/>
      <c r="G47" s="21"/>
      <c r="H47" s="21"/>
      <c r="I47" s="21"/>
      <c r="J47" s="21"/>
      <c r="K47" s="21"/>
      <c r="L47" s="21"/>
      <c r="M47" s="21"/>
      <c r="N47" s="21"/>
      <c r="O47" s="21"/>
      <c r="P47" s="21"/>
      <c r="Q47" s="21"/>
      <c r="R47" s="21"/>
      <c r="S47" s="21"/>
      <c r="T47" s="21"/>
      <c r="U47" s="21"/>
    </row>
    <row r="48" spans="1:21">
      <c r="A48" s="21"/>
      <c r="B48" s="21"/>
      <c r="C48" s="21"/>
      <c r="D48" s="21"/>
      <c r="E48" s="21"/>
      <c r="F48" s="21"/>
      <c r="G48" s="21"/>
      <c r="H48" s="21"/>
      <c r="I48" s="21"/>
      <c r="J48" s="21"/>
      <c r="K48" s="21"/>
      <c r="L48" s="21"/>
      <c r="M48" s="21"/>
      <c r="N48" s="21"/>
      <c r="O48" s="21"/>
      <c r="P48" s="21"/>
      <c r="Q48" s="21"/>
      <c r="R48" s="21"/>
      <c r="S48" s="21"/>
      <c r="T48" s="21"/>
      <c r="U48" s="21"/>
    </row>
    <row r="49" spans="1:21">
      <c r="A49" s="21"/>
      <c r="B49" s="21"/>
      <c r="C49" s="21"/>
      <c r="D49" s="21"/>
      <c r="E49" s="21"/>
      <c r="F49" s="21"/>
      <c r="G49" s="21"/>
      <c r="H49" s="21"/>
      <c r="I49" s="21"/>
      <c r="J49" s="21"/>
      <c r="K49" s="21"/>
      <c r="L49" s="21"/>
      <c r="M49" s="21"/>
      <c r="N49" s="21"/>
      <c r="O49" s="21"/>
      <c r="P49" s="21"/>
      <c r="Q49" s="21"/>
      <c r="R49" s="21"/>
      <c r="S49" s="21"/>
      <c r="T49" s="21"/>
      <c r="U49" s="21"/>
    </row>
    <row r="50" spans="1:21">
      <c r="A50" s="21"/>
      <c r="B50" s="21"/>
      <c r="C50" s="21"/>
      <c r="D50" s="21"/>
      <c r="E50" s="21"/>
      <c r="F50" s="21"/>
      <c r="G50" s="21"/>
      <c r="H50" s="21"/>
      <c r="I50" s="21"/>
      <c r="J50" s="21"/>
      <c r="K50" s="21"/>
      <c r="L50" s="21"/>
      <c r="M50" s="21"/>
      <c r="N50" s="21"/>
      <c r="O50" s="21"/>
      <c r="P50" s="21"/>
      <c r="Q50" s="21"/>
      <c r="R50" s="21"/>
      <c r="S50" s="21"/>
      <c r="T50" s="21"/>
      <c r="U50" s="21"/>
    </row>
    <row r="51" spans="1:21">
      <c r="A51" s="21"/>
      <c r="B51" s="21"/>
      <c r="C51" s="21"/>
      <c r="D51" s="21"/>
      <c r="E51" s="21"/>
      <c r="F51" s="21"/>
      <c r="G51" s="21"/>
      <c r="H51" s="21"/>
      <c r="I51" s="21"/>
      <c r="J51" s="21"/>
      <c r="K51" s="21"/>
      <c r="L51" s="21"/>
      <c r="M51" s="21"/>
      <c r="N51" s="21"/>
      <c r="O51" s="21"/>
      <c r="P51" s="21"/>
      <c r="Q51" s="21"/>
      <c r="R51" s="21"/>
      <c r="S51" s="21"/>
      <c r="T51" s="21"/>
      <c r="U51" s="21"/>
    </row>
    <row r="52" spans="1:21">
      <c r="A52" s="21"/>
      <c r="B52" s="21"/>
      <c r="C52" s="21"/>
      <c r="D52" s="21"/>
      <c r="E52" s="21"/>
      <c r="F52" s="21"/>
      <c r="G52" s="21"/>
      <c r="H52" s="21"/>
      <c r="I52" s="21"/>
      <c r="J52" s="21"/>
      <c r="K52" s="21"/>
      <c r="L52" s="21"/>
      <c r="M52" s="21"/>
      <c r="N52" s="21"/>
      <c r="O52" s="21"/>
      <c r="P52" s="21"/>
      <c r="Q52" s="21"/>
      <c r="R52" s="21"/>
      <c r="S52" s="21"/>
      <c r="T52" s="21"/>
      <c r="U52" s="21"/>
    </row>
    <row r="53" spans="1:21">
      <c r="A53" s="21"/>
      <c r="B53" s="21"/>
      <c r="C53" s="21"/>
      <c r="D53" s="21"/>
      <c r="E53" s="21"/>
      <c r="F53" s="21"/>
      <c r="G53" s="21"/>
      <c r="H53" s="21"/>
      <c r="I53" s="21"/>
      <c r="J53" s="21"/>
      <c r="K53" s="21"/>
      <c r="L53" s="21"/>
      <c r="M53" s="21"/>
      <c r="N53" s="21"/>
      <c r="O53" s="21"/>
      <c r="P53" s="21"/>
      <c r="Q53" s="21"/>
      <c r="R53" s="21"/>
      <c r="S53" s="21"/>
      <c r="T53" s="21"/>
      <c r="U53" s="21"/>
    </row>
    <row r="54" spans="1:21">
      <c r="A54" s="21"/>
      <c r="B54" s="21"/>
      <c r="C54" s="21"/>
      <c r="D54" s="21"/>
      <c r="E54" s="21"/>
      <c r="F54" s="21"/>
      <c r="G54" s="21"/>
      <c r="H54" s="21"/>
      <c r="I54" s="21"/>
      <c r="J54" s="21"/>
      <c r="K54" s="21"/>
      <c r="L54" s="21"/>
      <c r="M54" s="21"/>
      <c r="N54" s="21"/>
      <c r="O54" s="21"/>
      <c r="P54" s="21"/>
      <c r="Q54" s="21"/>
      <c r="R54" s="21"/>
      <c r="S54" s="21"/>
      <c r="T54" s="21"/>
      <c r="U54" s="21"/>
    </row>
    <row r="55" spans="1:21">
      <c r="A55" s="21"/>
      <c r="B55" s="21"/>
      <c r="C55" s="21"/>
      <c r="D55" s="21"/>
      <c r="E55" s="21"/>
      <c r="F55" s="21"/>
      <c r="G55" s="21"/>
      <c r="H55" s="21"/>
      <c r="I55" s="21"/>
      <c r="J55" s="21"/>
      <c r="K55" s="21"/>
      <c r="L55" s="21"/>
      <c r="M55" s="21"/>
      <c r="N55" s="21"/>
      <c r="O55" s="21"/>
      <c r="P55" s="21"/>
      <c r="Q55" s="21"/>
      <c r="R55" s="21"/>
      <c r="S55" s="21"/>
      <c r="T55" s="21"/>
      <c r="U55" s="21"/>
    </row>
    <row r="56" spans="1:21">
      <c r="A56" s="21"/>
      <c r="B56" s="21"/>
      <c r="C56" s="21"/>
      <c r="D56" s="21"/>
      <c r="E56" s="21"/>
      <c r="F56" s="21"/>
      <c r="G56" s="21"/>
      <c r="H56" s="21"/>
      <c r="I56" s="21"/>
      <c r="J56" s="21"/>
      <c r="K56" s="21"/>
      <c r="L56" s="21"/>
      <c r="M56" s="21"/>
      <c r="N56" s="21"/>
      <c r="O56" s="21"/>
      <c r="P56" s="21"/>
      <c r="Q56" s="21"/>
      <c r="R56" s="21"/>
      <c r="S56" s="21"/>
      <c r="T56" s="21"/>
      <c r="U56" s="21"/>
    </row>
    <row r="57" spans="1:21">
      <c r="A57" s="21"/>
      <c r="B57" s="21"/>
      <c r="C57" s="21"/>
      <c r="D57" s="21"/>
      <c r="E57" s="21"/>
      <c r="F57" s="21"/>
      <c r="G57" s="21"/>
      <c r="H57" s="21"/>
      <c r="I57" s="21"/>
      <c r="J57" s="21"/>
      <c r="K57" s="21"/>
      <c r="L57" s="21"/>
      <c r="M57" s="21"/>
      <c r="N57" s="21"/>
      <c r="O57" s="21"/>
      <c r="P57" s="21"/>
      <c r="Q57" s="21"/>
      <c r="R57" s="21"/>
      <c r="S57" s="21"/>
      <c r="T57" s="21"/>
      <c r="U57" s="21"/>
    </row>
    <row r="58" spans="1:21">
      <c r="A58" s="21"/>
      <c r="B58" s="21"/>
      <c r="C58" s="21"/>
      <c r="D58" s="21"/>
      <c r="E58" s="21"/>
      <c r="F58" s="21"/>
      <c r="G58" s="21"/>
      <c r="H58" s="21"/>
      <c r="I58" s="21"/>
      <c r="J58" s="21"/>
      <c r="K58" s="21"/>
      <c r="L58" s="21"/>
      <c r="M58" s="21"/>
      <c r="N58" s="21"/>
      <c r="O58" s="21"/>
      <c r="P58" s="21"/>
      <c r="Q58" s="21"/>
      <c r="R58" s="21"/>
      <c r="S58" s="21"/>
      <c r="T58" s="21"/>
      <c r="U58" s="21"/>
    </row>
    <row r="59" spans="1:21">
      <c r="A59" s="21"/>
      <c r="B59" s="21"/>
      <c r="C59" s="21"/>
      <c r="D59" s="21"/>
      <c r="E59" s="21"/>
      <c r="F59" s="21"/>
      <c r="G59" s="21"/>
      <c r="H59" s="21"/>
      <c r="I59" s="21"/>
      <c r="J59" s="21"/>
      <c r="K59" s="21"/>
      <c r="L59" s="21"/>
      <c r="M59" s="21"/>
      <c r="N59" s="21"/>
      <c r="O59" s="21"/>
      <c r="P59" s="21"/>
      <c r="Q59" s="21"/>
      <c r="R59" s="21"/>
      <c r="S59" s="21"/>
      <c r="T59" s="21"/>
      <c r="U59" s="21"/>
    </row>
    <row r="60" spans="1:21">
      <c r="A60" s="21"/>
      <c r="B60" s="21"/>
      <c r="C60" s="21"/>
      <c r="D60" s="21"/>
      <c r="E60" s="21"/>
      <c r="F60" s="21"/>
      <c r="G60" s="21"/>
      <c r="H60" s="21"/>
      <c r="I60" s="21"/>
      <c r="J60" s="21"/>
      <c r="K60" s="21"/>
      <c r="L60" s="21"/>
      <c r="M60" s="21"/>
      <c r="N60" s="21"/>
      <c r="O60" s="21"/>
      <c r="P60" s="21"/>
      <c r="Q60" s="21"/>
      <c r="R60" s="21"/>
      <c r="S60" s="21"/>
      <c r="T60" s="21"/>
      <c r="U60" s="21"/>
    </row>
    <row r="61" spans="1:21">
      <c r="A61" s="21"/>
      <c r="B61" s="21"/>
      <c r="C61" s="21"/>
      <c r="D61" s="21"/>
      <c r="E61" s="21"/>
      <c r="F61" s="21"/>
      <c r="G61" s="21"/>
      <c r="H61" s="21"/>
      <c r="I61" s="21"/>
      <c r="J61" s="21"/>
      <c r="K61" s="21"/>
      <c r="L61" s="21"/>
      <c r="M61" s="21"/>
      <c r="N61" s="21"/>
      <c r="O61" s="21"/>
      <c r="P61" s="21"/>
      <c r="Q61" s="21"/>
      <c r="R61" s="21"/>
      <c r="S61" s="21"/>
      <c r="T61" s="21"/>
      <c r="U61" s="21"/>
    </row>
    <row r="62" spans="1:21">
      <c r="A62" s="21"/>
      <c r="B62" s="21"/>
      <c r="C62" s="21"/>
      <c r="D62" s="21"/>
      <c r="E62" s="21"/>
      <c r="F62" s="21"/>
      <c r="G62" s="21"/>
      <c r="H62" s="21"/>
      <c r="I62" s="21"/>
      <c r="J62" s="21"/>
      <c r="K62" s="21"/>
      <c r="L62" s="21"/>
      <c r="M62" s="21"/>
      <c r="N62" s="21"/>
      <c r="O62" s="21"/>
      <c r="P62" s="21"/>
      <c r="Q62" s="21"/>
      <c r="R62" s="21"/>
      <c r="S62" s="21"/>
      <c r="T62" s="21"/>
      <c r="U62" s="21"/>
    </row>
    <row r="63" spans="1:21">
      <c r="A63" s="21"/>
      <c r="B63" s="21"/>
      <c r="C63" s="21"/>
      <c r="D63" s="21"/>
      <c r="E63" s="21"/>
      <c r="F63" s="21"/>
      <c r="G63" s="21"/>
      <c r="H63" s="21"/>
      <c r="I63" s="21"/>
      <c r="J63" s="21"/>
      <c r="K63" s="21"/>
      <c r="L63" s="21"/>
      <c r="M63" s="21"/>
      <c r="N63" s="21"/>
      <c r="O63" s="21"/>
      <c r="P63" s="21"/>
      <c r="Q63" s="21"/>
      <c r="R63" s="21"/>
      <c r="S63" s="21"/>
      <c r="T63" s="21"/>
      <c r="U63" s="21"/>
    </row>
    <row r="64" spans="1:21">
      <c r="A64" s="21"/>
      <c r="B64" s="21"/>
      <c r="C64" s="21"/>
      <c r="D64" s="21"/>
      <c r="E64" s="21"/>
      <c r="F64" s="21"/>
      <c r="G64" s="21"/>
      <c r="H64" s="21"/>
      <c r="I64" s="21"/>
      <c r="J64" s="21"/>
      <c r="K64" s="21"/>
      <c r="L64" s="21"/>
      <c r="M64" s="21"/>
      <c r="N64" s="21"/>
      <c r="O64" s="21"/>
      <c r="P64" s="21"/>
      <c r="Q64" s="21"/>
      <c r="R64" s="21"/>
      <c r="S64" s="21"/>
      <c r="T64" s="21"/>
      <c r="U64" s="21"/>
    </row>
    <row r="65" spans="1:21">
      <c r="A65" s="21"/>
      <c r="B65" s="21"/>
      <c r="C65" s="21"/>
      <c r="D65" s="21"/>
      <c r="E65" s="21"/>
      <c r="F65" s="21"/>
      <c r="G65" s="21"/>
      <c r="H65" s="21"/>
      <c r="I65" s="21"/>
      <c r="J65" s="21"/>
      <c r="K65" s="21"/>
      <c r="L65" s="21"/>
      <c r="M65" s="21"/>
      <c r="N65" s="21"/>
      <c r="O65" s="21"/>
      <c r="P65" s="21"/>
      <c r="Q65" s="21"/>
      <c r="R65" s="21"/>
      <c r="S65" s="21"/>
      <c r="T65" s="21"/>
      <c r="U65" s="21"/>
    </row>
    <row r="66" spans="1:21">
      <c r="A66" s="21"/>
      <c r="B66" s="21"/>
      <c r="C66" s="21"/>
      <c r="D66" s="21"/>
      <c r="E66" s="21"/>
      <c r="F66" s="21"/>
      <c r="G66" s="21"/>
      <c r="H66" s="21"/>
      <c r="I66" s="21"/>
      <c r="J66" s="21"/>
      <c r="K66" s="21"/>
      <c r="L66" s="21"/>
      <c r="M66" s="21"/>
      <c r="N66" s="21"/>
      <c r="O66" s="21"/>
      <c r="P66" s="21"/>
      <c r="Q66" s="21"/>
      <c r="R66" s="21"/>
      <c r="S66" s="21"/>
      <c r="T66" s="21"/>
      <c r="U66" s="21"/>
    </row>
    <row r="67" spans="1:21">
      <c r="A67" s="21"/>
      <c r="B67" s="21"/>
      <c r="C67" s="21"/>
      <c r="D67" s="21"/>
      <c r="E67" s="21"/>
      <c r="F67" s="21"/>
      <c r="G67" s="21"/>
      <c r="H67" s="21"/>
      <c r="I67" s="21"/>
      <c r="J67" s="21"/>
      <c r="K67" s="21"/>
      <c r="L67" s="21"/>
      <c r="M67" s="21"/>
      <c r="N67" s="21"/>
      <c r="O67" s="21"/>
      <c r="P67" s="21"/>
      <c r="Q67" s="21"/>
      <c r="R67" s="21"/>
      <c r="S67" s="21"/>
      <c r="T67" s="21"/>
      <c r="U67" s="21"/>
    </row>
    <row r="68" spans="1:21">
      <c r="A68" s="21"/>
      <c r="B68" s="21"/>
      <c r="C68" s="21"/>
      <c r="D68" s="21"/>
      <c r="E68" s="21"/>
      <c r="F68" s="21"/>
      <c r="G68" s="21"/>
      <c r="H68" s="21"/>
      <c r="I68" s="21"/>
      <c r="J68" s="21"/>
      <c r="K68" s="21"/>
      <c r="L68" s="21"/>
      <c r="M68" s="21"/>
      <c r="N68" s="21"/>
      <c r="O68" s="21"/>
      <c r="P68" s="21"/>
      <c r="Q68" s="21"/>
      <c r="R68" s="21"/>
      <c r="S68" s="21"/>
      <c r="T68" s="21"/>
      <c r="U68" s="21"/>
    </row>
    <row r="69" spans="1:21">
      <c r="A69" s="21"/>
      <c r="B69" s="21"/>
      <c r="C69" s="21"/>
      <c r="D69" s="21"/>
      <c r="E69" s="21"/>
      <c r="F69" s="21"/>
      <c r="G69" s="21"/>
      <c r="H69" s="21"/>
      <c r="I69" s="21"/>
      <c r="J69" s="21"/>
      <c r="K69" s="21"/>
      <c r="L69" s="21"/>
      <c r="M69" s="21"/>
      <c r="N69" s="21"/>
      <c r="O69" s="21"/>
      <c r="P69" s="21"/>
      <c r="Q69" s="21"/>
      <c r="R69" s="21"/>
      <c r="S69" s="21"/>
      <c r="T69" s="21"/>
      <c r="U69" s="21"/>
    </row>
    <row r="70" spans="1:21">
      <c r="A70" s="21"/>
      <c r="B70" s="21"/>
      <c r="C70" s="21"/>
      <c r="D70" s="21"/>
      <c r="E70" s="21"/>
      <c r="F70" s="21"/>
      <c r="G70" s="21"/>
      <c r="H70" s="21"/>
      <c r="I70" s="21"/>
      <c r="J70" s="21"/>
      <c r="K70" s="21"/>
      <c r="L70" s="21"/>
      <c r="M70" s="21"/>
      <c r="N70" s="21"/>
      <c r="O70" s="21"/>
      <c r="P70" s="21"/>
      <c r="Q70" s="21"/>
      <c r="R70" s="21"/>
      <c r="S70" s="21"/>
      <c r="T70" s="21"/>
      <c r="U70" s="21"/>
    </row>
    <row r="71" spans="1:21">
      <c r="A71" s="21"/>
      <c r="B71" s="21"/>
      <c r="C71" s="21"/>
      <c r="D71" s="21"/>
      <c r="E71" s="21"/>
      <c r="F71" s="21"/>
      <c r="G71" s="21"/>
      <c r="H71" s="21"/>
      <c r="I71" s="21"/>
      <c r="J71" s="21"/>
      <c r="K71" s="21"/>
      <c r="L71" s="21"/>
      <c r="M71" s="21"/>
      <c r="N71" s="21"/>
      <c r="O71" s="21"/>
      <c r="P71" s="21"/>
      <c r="Q71" s="21"/>
      <c r="R71" s="21"/>
      <c r="S71" s="21"/>
      <c r="T71" s="21"/>
      <c r="U71" s="21"/>
    </row>
    <row r="72" spans="1:21">
      <c r="A72" s="21"/>
      <c r="B72" s="21"/>
      <c r="C72" s="21"/>
      <c r="D72" s="21"/>
      <c r="E72" s="21"/>
      <c r="F72" s="21"/>
      <c r="G72" s="21"/>
      <c r="H72" s="21"/>
      <c r="I72" s="21"/>
      <c r="J72" s="21"/>
      <c r="K72" s="21"/>
      <c r="L72" s="21"/>
      <c r="M72" s="21"/>
      <c r="N72" s="21"/>
      <c r="O72" s="21"/>
      <c r="P72" s="21"/>
      <c r="Q72" s="21"/>
      <c r="R72" s="21"/>
      <c r="S72" s="21"/>
      <c r="T72" s="21"/>
      <c r="U72" s="21"/>
    </row>
    <row r="73" spans="1:21">
      <c r="A73" s="21"/>
      <c r="B73" s="21"/>
      <c r="C73" s="21"/>
      <c r="D73" s="21"/>
      <c r="E73" s="21"/>
      <c r="F73" s="21"/>
      <c r="G73" s="21"/>
      <c r="H73" s="21"/>
      <c r="I73" s="21"/>
      <c r="J73" s="21"/>
      <c r="K73" s="21"/>
      <c r="L73" s="21"/>
      <c r="M73" s="21"/>
      <c r="N73" s="21"/>
      <c r="O73" s="21"/>
      <c r="P73" s="21"/>
      <c r="Q73" s="21"/>
      <c r="R73" s="21"/>
      <c r="S73" s="21"/>
      <c r="T73" s="21"/>
      <c r="U73" s="21"/>
    </row>
    <row r="74" spans="1:21">
      <c r="A74" s="21"/>
      <c r="B74" s="21"/>
      <c r="C74" s="21"/>
      <c r="D74" s="21"/>
      <c r="E74" s="21"/>
      <c r="F74" s="21"/>
      <c r="G74" s="21"/>
      <c r="H74" s="21"/>
      <c r="I74" s="21"/>
      <c r="J74" s="21"/>
      <c r="K74" s="21"/>
      <c r="L74" s="21"/>
      <c r="M74" s="21"/>
      <c r="N74" s="21"/>
      <c r="O74" s="21"/>
      <c r="P74" s="21"/>
      <c r="Q74" s="21"/>
      <c r="R74" s="21"/>
      <c r="S74" s="21"/>
      <c r="T74" s="21"/>
      <c r="U74" s="21"/>
    </row>
    <row r="75" spans="1:21">
      <c r="A75" s="21"/>
      <c r="B75" s="21"/>
      <c r="C75" s="21"/>
      <c r="D75" s="21"/>
      <c r="E75" s="21"/>
      <c r="F75" s="21"/>
      <c r="G75" s="21"/>
      <c r="H75" s="21"/>
      <c r="I75" s="21"/>
      <c r="J75" s="21"/>
      <c r="K75" s="21"/>
      <c r="L75" s="21"/>
      <c r="M75" s="21"/>
      <c r="N75" s="21"/>
      <c r="O75" s="21"/>
      <c r="P75" s="21"/>
      <c r="Q75" s="21"/>
      <c r="R75" s="21"/>
      <c r="S75" s="21"/>
      <c r="T75" s="21"/>
      <c r="U75" s="21"/>
    </row>
    <row r="76" spans="1:21">
      <c r="A76" s="21"/>
      <c r="B76" s="21"/>
      <c r="C76" s="21"/>
      <c r="D76" s="21"/>
      <c r="E76" s="21"/>
      <c r="F76" s="21"/>
      <c r="G76" s="21"/>
      <c r="H76" s="21"/>
      <c r="I76" s="21"/>
      <c r="J76" s="21"/>
      <c r="K76" s="21"/>
      <c r="L76" s="21"/>
      <c r="M76" s="21"/>
      <c r="N76" s="21"/>
      <c r="O76" s="21"/>
      <c r="P76" s="21"/>
      <c r="Q76" s="21"/>
      <c r="R76" s="21"/>
      <c r="S76" s="21"/>
      <c r="T76" s="21"/>
      <c r="U76" s="21"/>
    </row>
    <row r="77" spans="1:21">
      <c r="A77" s="21"/>
      <c r="B77" s="21"/>
      <c r="C77" s="21"/>
      <c r="D77" s="21"/>
      <c r="E77" s="21"/>
      <c r="F77" s="21"/>
      <c r="G77" s="21"/>
      <c r="H77" s="21"/>
      <c r="I77" s="21"/>
      <c r="J77" s="21"/>
      <c r="K77" s="21"/>
      <c r="L77" s="21"/>
      <c r="M77" s="21"/>
      <c r="N77" s="21"/>
      <c r="O77" s="21"/>
      <c r="P77" s="21"/>
      <c r="Q77" s="21"/>
      <c r="R77" s="21"/>
      <c r="S77" s="21"/>
      <c r="T77" s="21"/>
      <c r="U77" s="21"/>
    </row>
    <row r="78" spans="1:21">
      <c r="A78" s="21"/>
      <c r="B78" s="21"/>
      <c r="C78" s="21"/>
      <c r="D78" s="21"/>
      <c r="E78" s="21"/>
      <c r="F78" s="21"/>
      <c r="G78" s="21"/>
      <c r="H78" s="21"/>
      <c r="I78" s="21"/>
      <c r="J78" s="21"/>
      <c r="K78" s="21"/>
      <c r="L78" s="21"/>
      <c r="M78" s="21"/>
      <c r="N78" s="21"/>
      <c r="O78" s="21"/>
      <c r="P78" s="21"/>
      <c r="Q78" s="21"/>
      <c r="R78" s="21"/>
      <c r="S78" s="21"/>
      <c r="T78" s="21"/>
      <c r="U78" s="21"/>
    </row>
    <row r="79" spans="1:21">
      <c r="A79" s="21"/>
      <c r="B79" s="21"/>
      <c r="C79" s="21"/>
      <c r="D79" s="21"/>
      <c r="E79" s="21"/>
      <c r="F79" s="21"/>
      <c r="G79" s="21"/>
      <c r="H79" s="21"/>
      <c r="I79" s="21"/>
      <c r="J79" s="21"/>
      <c r="K79" s="21"/>
      <c r="L79" s="21"/>
      <c r="M79" s="21"/>
      <c r="N79" s="21"/>
      <c r="O79" s="21"/>
      <c r="P79" s="21"/>
      <c r="Q79" s="21"/>
      <c r="R79" s="21"/>
      <c r="S79" s="21"/>
      <c r="T79" s="21"/>
      <c r="U79" s="21"/>
    </row>
    <row r="80" spans="1:21">
      <c r="A80" s="21"/>
      <c r="B80" s="21"/>
      <c r="C80" s="21"/>
      <c r="D80" s="21"/>
      <c r="E80" s="21"/>
      <c r="F80" s="21"/>
      <c r="G80" s="21"/>
      <c r="H80" s="21"/>
      <c r="I80" s="21"/>
      <c r="J80" s="21"/>
      <c r="K80" s="21"/>
      <c r="L80" s="21"/>
      <c r="M80" s="21"/>
      <c r="N80" s="21"/>
      <c r="O80" s="21"/>
      <c r="P80" s="21"/>
      <c r="Q80" s="21"/>
      <c r="R80" s="21"/>
      <c r="S80" s="21"/>
      <c r="T80" s="21"/>
      <c r="U80" s="21"/>
    </row>
    <row r="81" spans="1:21">
      <c r="A81" s="21"/>
      <c r="B81" s="21"/>
      <c r="C81" s="21"/>
      <c r="D81" s="21"/>
      <c r="E81" s="21"/>
      <c r="F81" s="21"/>
      <c r="G81" s="21"/>
      <c r="H81" s="21"/>
      <c r="I81" s="21"/>
      <c r="J81" s="21"/>
      <c r="K81" s="21"/>
      <c r="L81" s="21"/>
      <c r="M81" s="21"/>
      <c r="N81" s="21"/>
      <c r="O81" s="21"/>
      <c r="P81" s="21"/>
      <c r="Q81" s="21"/>
      <c r="R81" s="21"/>
      <c r="S81" s="21"/>
      <c r="T81" s="21"/>
      <c r="U81" s="21"/>
    </row>
    <row r="82" spans="1:21">
      <c r="A82" s="21"/>
      <c r="B82" s="21"/>
      <c r="C82" s="21"/>
      <c r="D82" s="21"/>
      <c r="E82" s="21"/>
      <c r="F82" s="21"/>
      <c r="G82" s="21"/>
      <c r="H82" s="21"/>
      <c r="I82" s="21"/>
      <c r="J82" s="21"/>
      <c r="K82" s="21"/>
      <c r="L82" s="21"/>
      <c r="M82" s="21"/>
      <c r="N82" s="21"/>
      <c r="O82" s="21"/>
      <c r="P82" s="21"/>
      <c r="Q82" s="21"/>
      <c r="R82" s="21"/>
      <c r="S82" s="21"/>
      <c r="T82" s="21"/>
      <c r="U82" s="21"/>
    </row>
    <row r="83" spans="1:21">
      <c r="A83" s="21"/>
      <c r="B83" s="21"/>
      <c r="C83" s="21"/>
      <c r="D83" s="21"/>
      <c r="E83" s="21"/>
      <c r="F83" s="21"/>
      <c r="G83" s="21"/>
      <c r="H83" s="21"/>
      <c r="I83" s="21"/>
      <c r="J83" s="21"/>
      <c r="K83" s="21"/>
      <c r="L83" s="21"/>
      <c r="M83" s="21"/>
      <c r="N83" s="21"/>
      <c r="O83" s="21"/>
      <c r="P83" s="21"/>
      <c r="Q83" s="21"/>
      <c r="R83" s="21"/>
      <c r="S83" s="21"/>
      <c r="T83" s="21"/>
      <c r="U83" s="21"/>
    </row>
    <row r="84" spans="1:21">
      <c r="A84" s="21"/>
      <c r="B84" s="21"/>
      <c r="C84" s="21"/>
      <c r="D84" s="21"/>
      <c r="E84" s="21"/>
      <c r="F84" s="21"/>
      <c r="G84" s="21"/>
      <c r="H84" s="21"/>
      <c r="I84" s="21"/>
      <c r="J84" s="21"/>
      <c r="K84" s="21"/>
      <c r="L84" s="21"/>
      <c r="M84" s="21"/>
      <c r="N84" s="21"/>
      <c r="O84" s="21"/>
      <c r="P84" s="21"/>
      <c r="Q84" s="21"/>
      <c r="R84" s="21"/>
      <c r="S84" s="21"/>
      <c r="T84" s="21"/>
      <c r="U84" s="21"/>
    </row>
    <row r="85" spans="1:21">
      <c r="A85" s="21"/>
      <c r="B85" s="21"/>
      <c r="C85" s="21"/>
      <c r="D85" s="21"/>
      <c r="E85" s="21"/>
      <c r="F85" s="21"/>
      <c r="G85" s="21"/>
      <c r="H85" s="21"/>
      <c r="I85" s="21"/>
      <c r="J85" s="21"/>
      <c r="K85" s="21"/>
      <c r="L85" s="21"/>
      <c r="M85" s="21"/>
      <c r="N85" s="21"/>
      <c r="O85" s="21"/>
      <c r="P85" s="21"/>
      <c r="Q85" s="21"/>
      <c r="R85" s="21"/>
      <c r="S85" s="21"/>
      <c r="T85" s="21"/>
      <c r="U85" s="21"/>
    </row>
    <row r="86" spans="1:21">
      <c r="A86" s="21"/>
      <c r="B86" s="21"/>
      <c r="C86" s="21"/>
      <c r="D86" s="21"/>
      <c r="E86" s="21"/>
      <c r="F86" s="21"/>
      <c r="G86" s="21"/>
      <c r="H86" s="21"/>
      <c r="I86" s="21"/>
      <c r="J86" s="21"/>
      <c r="K86" s="21"/>
      <c r="L86" s="21"/>
      <c r="M86" s="21"/>
      <c r="N86" s="21"/>
      <c r="O86" s="21"/>
      <c r="P86" s="21"/>
      <c r="Q86" s="21"/>
      <c r="R86" s="21"/>
      <c r="S86" s="21"/>
      <c r="T86" s="21"/>
      <c r="U86" s="21"/>
    </row>
    <row r="87" spans="1:21">
      <c r="A87" s="21"/>
      <c r="B87" s="21"/>
      <c r="C87" s="21"/>
      <c r="D87" s="21"/>
      <c r="E87" s="21"/>
      <c r="F87" s="21"/>
      <c r="G87" s="21"/>
      <c r="H87" s="21"/>
      <c r="I87" s="21"/>
      <c r="J87" s="21"/>
      <c r="K87" s="21"/>
      <c r="L87" s="21"/>
      <c r="M87" s="21"/>
      <c r="N87" s="21"/>
      <c r="O87" s="21"/>
      <c r="P87" s="21"/>
      <c r="Q87" s="21"/>
      <c r="R87" s="21"/>
      <c r="S87" s="21"/>
      <c r="T87" s="21"/>
      <c r="U87" s="21"/>
    </row>
    <row r="88" spans="1:21">
      <c r="A88" s="21"/>
      <c r="B88" s="21"/>
      <c r="C88" s="21"/>
      <c r="D88" s="21"/>
      <c r="E88" s="21"/>
      <c r="F88" s="21"/>
      <c r="G88" s="21"/>
      <c r="H88" s="21"/>
      <c r="I88" s="21"/>
      <c r="J88" s="21"/>
      <c r="K88" s="21"/>
      <c r="L88" s="21"/>
      <c r="M88" s="21"/>
      <c r="N88" s="21"/>
      <c r="O88" s="21"/>
      <c r="P88" s="21"/>
      <c r="Q88" s="21"/>
      <c r="R88" s="21"/>
      <c r="S88" s="21"/>
      <c r="T88" s="21"/>
      <c r="U88" s="21"/>
    </row>
    <row r="89" spans="1:21">
      <c r="A89" s="21"/>
      <c r="B89" s="21"/>
      <c r="C89" s="21"/>
      <c r="D89" s="21"/>
      <c r="E89" s="21"/>
      <c r="F89" s="21"/>
      <c r="G89" s="21"/>
      <c r="H89" s="21"/>
      <c r="I89" s="21"/>
      <c r="J89" s="21"/>
      <c r="K89" s="21"/>
      <c r="L89" s="21"/>
      <c r="M89" s="21"/>
      <c r="N89" s="21"/>
      <c r="O89" s="21"/>
      <c r="P89" s="21"/>
      <c r="Q89" s="21"/>
      <c r="R89" s="21"/>
      <c r="S89" s="21"/>
      <c r="T89" s="21"/>
      <c r="U89" s="21"/>
    </row>
    <row r="90" spans="1:21">
      <c r="A90" s="21"/>
      <c r="B90" s="21"/>
      <c r="C90" s="21"/>
      <c r="D90" s="21"/>
      <c r="E90" s="21"/>
      <c r="F90" s="21"/>
      <c r="G90" s="21"/>
      <c r="H90" s="21"/>
      <c r="I90" s="21"/>
      <c r="J90" s="21"/>
      <c r="K90" s="21"/>
      <c r="L90" s="21"/>
      <c r="M90" s="21"/>
      <c r="N90" s="21"/>
      <c r="O90" s="21"/>
      <c r="P90" s="21"/>
      <c r="Q90" s="21"/>
      <c r="R90" s="21"/>
      <c r="S90" s="21"/>
      <c r="T90" s="21"/>
      <c r="U90" s="21"/>
    </row>
    <row r="91" spans="1:21">
      <c r="A91" s="21"/>
      <c r="B91" s="21"/>
      <c r="C91" s="21"/>
      <c r="D91" s="21"/>
      <c r="E91" s="21"/>
      <c r="F91" s="21"/>
      <c r="G91" s="21"/>
      <c r="H91" s="21"/>
      <c r="I91" s="21"/>
      <c r="J91" s="21"/>
      <c r="K91" s="21"/>
      <c r="L91" s="21"/>
      <c r="M91" s="21"/>
      <c r="N91" s="21"/>
      <c r="O91" s="21"/>
      <c r="P91" s="21"/>
      <c r="Q91" s="21"/>
      <c r="R91" s="21"/>
      <c r="S91" s="21"/>
      <c r="T91" s="21"/>
      <c r="U91" s="21"/>
    </row>
    <row r="92" spans="1:21">
      <c r="A92" s="21"/>
      <c r="B92" s="21"/>
      <c r="C92" s="21"/>
      <c r="D92" s="21"/>
      <c r="E92" s="21"/>
      <c r="F92" s="21"/>
      <c r="G92" s="21"/>
      <c r="H92" s="21"/>
      <c r="I92" s="21"/>
      <c r="J92" s="21"/>
      <c r="K92" s="21"/>
      <c r="L92" s="21"/>
      <c r="M92" s="21"/>
      <c r="N92" s="21"/>
      <c r="O92" s="21"/>
      <c r="P92" s="21"/>
      <c r="Q92" s="21"/>
      <c r="R92" s="21"/>
      <c r="S92" s="21"/>
      <c r="T92" s="21"/>
      <c r="U92" s="21"/>
    </row>
    <row r="93" spans="1:21">
      <c r="A93" s="21"/>
      <c r="B93" s="21"/>
      <c r="C93" s="21"/>
      <c r="D93" s="21"/>
      <c r="E93" s="21"/>
      <c r="F93" s="21"/>
      <c r="G93" s="21"/>
      <c r="H93" s="21"/>
      <c r="I93" s="21"/>
      <c r="J93" s="21"/>
      <c r="K93" s="21"/>
      <c r="L93" s="21"/>
      <c r="M93" s="21"/>
      <c r="N93" s="21"/>
      <c r="O93" s="21"/>
      <c r="P93" s="21"/>
      <c r="Q93" s="21"/>
      <c r="R93" s="21"/>
      <c r="S93" s="21"/>
      <c r="T93" s="21"/>
      <c r="U93" s="21"/>
    </row>
    <row r="94" spans="1:21">
      <c r="A94" s="21"/>
      <c r="B94" s="21"/>
      <c r="C94" s="21"/>
      <c r="D94" s="21"/>
      <c r="E94" s="21"/>
      <c r="F94" s="21"/>
      <c r="G94" s="21"/>
      <c r="H94" s="21"/>
      <c r="I94" s="21"/>
      <c r="J94" s="21"/>
      <c r="K94" s="21"/>
      <c r="L94" s="21"/>
      <c r="M94" s="21"/>
      <c r="N94" s="21"/>
      <c r="O94" s="21"/>
      <c r="P94" s="21"/>
      <c r="Q94" s="21"/>
      <c r="R94" s="21"/>
      <c r="S94" s="21"/>
      <c r="T94" s="21"/>
      <c r="U94" s="21"/>
    </row>
    <row r="95" spans="1:21">
      <c r="A95" s="21"/>
      <c r="B95" s="21"/>
      <c r="C95" s="21"/>
      <c r="D95" s="21"/>
      <c r="E95" s="21"/>
      <c r="F95" s="21"/>
      <c r="G95" s="21"/>
      <c r="H95" s="21"/>
      <c r="I95" s="21"/>
      <c r="J95" s="21"/>
      <c r="K95" s="21"/>
      <c r="L95" s="21"/>
      <c r="M95" s="21"/>
      <c r="N95" s="21"/>
      <c r="O95" s="21"/>
      <c r="P95" s="21"/>
      <c r="Q95" s="21"/>
      <c r="R95" s="21"/>
      <c r="S95" s="21"/>
      <c r="T95" s="21"/>
      <c r="U95" s="21"/>
    </row>
    <row r="96" spans="1:21">
      <c r="A96" s="21"/>
      <c r="B96" s="21"/>
      <c r="C96" s="21"/>
      <c r="D96" s="21"/>
      <c r="E96" s="21"/>
      <c r="F96" s="21"/>
      <c r="G96" s="21"/>
      <c r="H96" s="21"/>
      <c r="I96" s="21"/>
      <c r="J96" s="21"/>
      <c r="K96" s="21"/>
      <c r="L96" s="21"/>
      <c r="M96" s="21"/>
      <c r="N96" s="21"/>
      <c r="O96" s="21"/>
      <c r="P96" s="21"/>
      <c r="Q96" s="21"/>
      <c r="R96" s="21"/>
      <c r="S96" s="21"/>
      <c r="T96" s="21"/>
      <c r="U96" s="21"/>
    </row>
    <row r="97" spans="1:21">
      <c r="A97" s="21"/>
      <c r="B97" s="21"/>
      <c r="C97" s="21"/>
      <c r="D97" s="21"/>
      <c r="E97" s="21"/>
      <c r="F97" s="21"/>
      <c r="G97" s="21"/>
      <c r="H97" s="21"/>
      <c r="I97" s="21"/>
      <c r="J97" s="21"/>
      <c r="K97" s="21"/>
      <c r="L97" s="21"/>
      <c r="M97" s="21"/>
      <c r="N97" s="21"/>
      <c r="O97" s="21"/>
      <c r="P97" s="21"/>
      <c r="Q97" s="21"/>
      <c r="R97" s="21"/>
      <c r="S97" s="21"/>
      <c r="T97" s="21"/>
      <c r="U97" s="21"/>
    </row>
    <row r="98" spans="1:21">
      <c r="A98" s="21"/>
      <c r="B98" s="21"/>
      <c r="C98" s="21"/>
      <c r="D98" s="21"/>
      <c r="E98" s="21"/>
      <c r="F98" s="21"/>
      <c r="G98" s="21"/>
      <c r="H98" s="21"/>
      <c r="I98" s="21"/>
      <c r="J98" s="21"/>
      <c r="K98" s="21"/>
      <c r="L98" s="21"/>
      <c r="M98" s="21"/>
      <c r="N98" s="21"/>
      <c r="O98" s="21"/>
      <c r="P98" s="21"/>
      <c r="Q98" s="21"/>
      <c r="R98" s="21"/>
      <c r="S98" s="21"/>
      <c r="T98" s="21"/>
      <c r="U98" s="21"/>
    </row>
    <row r="99" spans="1:21">
      <c r="A99" s="21"/>
      <c r="B99" s="21"/>
      <c r="C99" s="21"/>
      <c r="D99" s="21"/>
      <c r="E99" s="21"/>
      <c r="F99" s="21"/>
      <c r="G99" s="21"/>
      <c r="H99" s="21"/>
      <c r="I99" s="21"/>
      <c r="J99" s="21"/>
      <c r="K99" s="21"/>
      <c r="L99" s="21"/>
      <c r="M99" s="21"/>
      <c r="N99" s="21"/>
      <c r="O99" s="21"/>
      <c r="P99" s="21"/>
      <c r="Q99" s="21"/>
      <c r="R99" s="21"/>
      <c r="S99" s="21"/>
      <c r="T99" s="21"/>
      <c r="U99" s="21"/>
    </row>
    <row r="100" spans="1:21">
      <c r="A100" s="21"/>
      <c r="B100" s="21"/>
      <c r="C100" s="21"/>
      <c r="D100" s="21"/>
      <c r="E100" s="21"/>
      <c r="F100" s="21"/>
      <c r="G100" s="21"/>
      <c r="H100" s="21"/>
      <c r="I100" s="21"/>
      <c r="J100" s="21"/>
      <c r="K100" s="21"/>
      <c r="L100" s="21"/>
      <c r="M100" s="21"/>
      <c r="N100" s="21"/>
      <c r="O100" s="21"/>
      <c r="P100" s="21"/>
      <c r="Q100" s="21"/>
      <c r="R100" s="21"/>
      <c r="S100" s="21"/>
      <c r="T100" s="21"/>
      <c r="U100" s="21"/>
    </row>
    <row r="101" spans="1:21">
      <c r="A101" s="21"/>
      <c r="B101" s="21"/>
      <c r="C101" s="21"/>
      <c r="D101" s="21"/>
      <c r="E101" s="21"/>
      <c r="F101" s="21"/>
      <c r="G101" s="21"/>
      <c r="H101" s="21"/>
      <c r="I101" s="21"/>
      <c r="J101" s="21"/>
      <c r="K101" s="21"/>
      <c r="L101" s="21"/>
      <c r="M101" s="21"/>
      <c r="N101" s="21"/>
      <c r="O101" s="21"/>
      <c r="P101" s="21"/>
      <c r="Q101" s="21"/>
      <c r="R101" s="21"/>
      <c r="S101" s="21"/>
      <c r="T101" s="21"/>
      <c r="U101" s="21"/>
    </row>
    <row r="102" spans="1:21">
      <c r="A102" s="21"/>
      <c r="B102" s="21"/>
      <c r="C102" s="21"/>
      <c r="D102" s="21"/>
      <c r="E102" s="21"/>
      <c r="F102" s="21"/>
      <c r="G102" s="21"/>
      <c r="H102" s="21"/>
      <c r="I102" s="21"/>
      <c r="J102" s="21"/>
      <c r="K102" s="21"/>
      <c r="L102" s="21"/>
      <c r="M102" s="21"/>
      <c r="N102" s="21"/>
      <c r="O102" s="21"/>
      <c r="P102" s="21"/>
      <c r="Q102" s="21"/>
      <c r="R102" s="21"/>
      <c r="S102" s="21"/>
      <c r="T102" s="21"/>
      <c r="U102" s="21"/>
    </row>
    <row r="103" spans="1:21">
      <c r="A103" s="21"/>
      <c r="B103" s="21"/>
      <c r="C103" s="21"/>
      <c r="D103" s="21"/>
      <c r="E103" s="21"/>
      <c r="F103" s="21"/>
      <c r="G103" s="21"/>
      <c r="H103" s="21"/>
      <c r="I103" s="21"/>
      <c r="J103" s="21"/>
      <c r="K103" s="21"/>
      <c r="L103" s="21"/>
      <c r="M103" s="21"/>
      <c r="N103" s="21"/>
      <c r="O103" s="21"/>
      <c r="P103" s="21"/>
      <c r="Q103" s="21"/>
      <c r="R103" s="21"/>
      <c r="S103" s="21"/>
      <c r="T103" s="21"/>
      <c r="U103" s="21"/>
    </row>
    <row r="104" spans="1:21">
      <c r="A104" s="21"/>
      <c r="B104" s="21"/>
      <c r="C104" s="21"/>
      <c r="D104" s="21"/>
      <c r="E104" s="21"/>
      <c r="F104" s="21"/>
      <c r="G104" s="21"/>
      <c r="H104" s="21"/>
      <c r="I104" s="21"/>
      <c r="J104" s="21"/>
      <c r="K104" s="21"/>
      <c r="L104" s="21"/>
      <c r="M104" s="21"/>
      <c r="N104" s="21"/>
      <c r="O104" s="21"/>
      <c r="P104" s="21"/>
      <c r="Q104" s="21"/>
      <c r="R104" s="21"/>
      <c r="S104" s="21"/>
      <c r="T104" s="21"/>
      <c r="U104" s="21"/>
    </row>
    <row r="105" spans="1:21">
      <c r="A105" s="21"/>
      <c r="B105" s="21"/>
      <c r="C105" s="21"/>
      <c r="D105" s="21"/>
      <c r="E105" s="21"/>
      <c r="F105" s="21"/>
      <c r="G105" s="21"/>
      <c r="H105" s="21"/>
      <c r="I105" s="21"/>
      <c r="J105" s="21"/>
      <c r="K105" s="21"/>
      <c r="L105" s="21"/>
      <c r="M105" s="21"/>
      <c r="N105" s="21"/>
      <c r="O105" s="21"/>
      <c r="P105" s="21"/>
      <c r="Q105" s="21"/>
      <c r="R105" s="21"/>
      <c r="S105" s="21"/>
      <c r="T105" s="21"/>
      <c r="U105" s="21"/>
    </row>
    <row r="106" spans="1:21">
      <c r="A106" s="21"/>
      <c r="B106" s="21"/>
      <c r="C106" s="21"/>
      <c r="D106" s="21"/>
      <c r="E106" s="21"/>
      <c r="F106" s="21"/>
      <c r="G106" s="21"/>
      <c r="H106" s="21"/>
      <c r="I106" s="21"/>
      <c r="J106" s="21"/>
      <c r="K106" s="21"/>
      <c r="L106" s="21"/>
      <c r="M106" s="21"/>
      <c r="N106" s="21"/>
      <c r="O106" s="21"/>
      <c r="P106" s="21"/>
      <c r="Q106" s="21"/>
      <c r="R106" s="21"/>
      <c r="S106" s="21"/>
      <c r="T106" s="21"/>
      <c r="U106" s="21"/>
    </row>
    <row r="107" spans="1:21">
      <c r="A107" s="21"/>
      <c r="B107" s="21"/>
      <c r="C107" s="21"/>
      <c r="D107" s="21"/>
      <c r="E107" s="21"/>
      <c r="F107" s="21"/>
      <c r="G107" s="21"/>
      <c r="H107" s="21"/>
      <c r="I107" s="21"/>
      <c r="J107" s="21"/>
      <c r="K107" s="21"/>
      <c r="L107" s="21"/>
      <c r="M107" s="21"/>
      <c r="N107" s="21"/>
      <c r="O107" s="21"/>
      <c r="P107" s="21"/>
      <c r="Q107" s="21"/>
      <c r="R107" s="21"/>
      <c r="S107" s="21"/>
      <c r="T107" s="21"/>
      <c r="U107" s="21"/>
    </row>
    <row r="108" spans="1:21">
      <c r="A108" s="21"/>
      <c r="B108" s="21"/>
      <c r="C108" s="21"/>
      <c r="D108" s="21"/>
      <c r="E108" s="21"/>
      <c r="F108" s="21"/>
      <c r="G108" s="21"/>
      <c r="H108" s="21"/>
      <c r="I108" s="21"/>
      <c r="J108" s="21"/>
      <c r="K108" s="21"/>
      <c r="L108" s="21"/>
      <c r="M108" s="21"/>
      <c r="N108" s="21"/>
      <c r="O108" s="21"/>
      <c r="P108" s="21"/>
      <c r="Q108" s="21"/>
      <c r="R108" s="21"/>
      <c r="S108" s="21"/>
      <c r="T108" s="21"/>
      <c r="U108" s="21"/>
    </row>
    <row r="109" spans="1:21">
      <c r="A109" s="21"/>
      <c r="B109" s="21"/>
      <c r="C109" s="21"/>
      <c r="D109" s="21"/>
      <c r="E109" s="21"/>
      <c r="F109" s="21"/>
      <c r="G109" s="21"/>
      <c r="H109" s="21"/>
      <c r="I109" s="21"/>
      <c r="J109" s="21"/>
      <c r="K109" s="21"/>
      <c r="L109" s="21"/>
      <c r="M109" s="21"/>
      <c r="N109" s="21"/>
      <c r="O109" s="21"/>
      <c r="P109" s="21"/>
      <c r="Q109" s="21"/>
      <c r="R109" s="21"/>
      <c r="S109" s="21"/>
      <c r="T109" s="21"/>
      <c r="U109" s="21"/>
    </row>
    <row r="110" spans="1:21">
      <c r="A110" s="21"/>
      <c r="B110" s="21"/>
      <c r="C110" s="21"/>
      <c r="D110" s="21"/>
      <c r="E110" s="21"/>
      <c r="F110" s="21"/>
      <c r="G110" s="21"/>
      <c r="H110" s="21"/>
      <c r="I110" s="21"/>
      <c r="J110" s="21"/>
      <c r="K110" s="21"/>
      <c r="L110" s="21"/>
      <c r="M110" s="21"/>
      <c r="N110" s="21"/>
      <c r="O110" s="21"/>
      <c r="P110" s="21"/>
      <c r="Q110" s="21"/>
      <c r="R110" s="21"/>
      <c r="S110" s="21"/>
      <c r="T110" s="21"/>
      <c r="U110" s="21"/>
    </row>
    <row r="111" spans="1:21">
      <c r="A111" s="21"/>
      <c r="B111" s="21"/>
      <c r="C111" s="21"/>
      <c r="D111" s="21"/>
      <c r="E111" s="21"/>
      <c r="F111" s="21"/>
      <c r="G111" s="21"/>
      <c r="H111" s="21"/>
      <c r="I111" s="21"/>
      <c r="J111" s="21"/>
      <c r="K111" s="21"/>
      <c r="L111" s="21"/>
      <c r="M111" s="21"/>
      <c r="N111" s="21"/>
      <c r="O111" s="21"/>
      <c r="P111" s="21"/>
      <c r="Q111" s="21"/>
      <c r="R111" s="21"/>
      <c r="S111" s="21"/>
      <c r="T111" s="21"/>
      <c r="U111" s="21"/>
    </row>
    <row r="112" spans="1:21">
      <c r="A112" s="21"/>
      <c r="B112" s="21"/>
      <c r="C112" s="21"/>
      <c r="D112" s="21"/>
      <c r="E112" s="21"/>
      <c r="F112" s="21"/>
      <c r="G112" s="21"/>
      <c r="H112" s="21"/>
      <c r="I112" s="21"/>
      <c r="J112" s="21"/>
      <c r="K112" s="21"/>
      <c r="L112" s="21"/>
      <c r="M112" s="21"/>
      <c r="N112" s="21"/>
      <c r="O112" s="21"/>
      <c r="P112" s="21"/>
      <c r="Q112" s="21"/>
      <c r="R112" s="21"/>
      <c r="S112" s="21"/>
      <c r="T112" s="21"/>
      <c r="U112" s="21"/>
    </row>
    <row r="113" spans="1:21">
      <c r="A113" s="21"/>
      <c r="B113" s="21"/>
      <c r="C113" s="21"/>
      <c r="D113" s="21"/>
      <c r="E113" s="21"/>
      <c r="F113" s="21"/>
      <c r="G113" s="21"/>
      <c r="H113" s="21"/>
      <c r="I113" s="21"/>
      <c r="J113" s="21"/>
      <c r="K113" s="21"/>
      <c r="L113" s="21"/>
      <c r="M113" s="21"/>
      <c r="N113" s="21"/>
      <c r="O113" s="21"/>
      <c r="P113" s="21"/>
      <c r="Q113" s="21"/>
      <c r="R113" s="21"/>
      <c r="S113" s="21"/>
      <c r="T113" s="21"/>
      <c r="U113" s="21"/>
    </row>
    <row r="114" spans="1:21">
      <c r="A114" s="21"/>
      <c r="B114" s="21"/>
      <c r="C114" s="21"/>
      <c r="D114" s="21"/>
      <c r="E114" s="21"/>
      <c r="F114" s="21"/>
      <c r="G114" s="21"/>
      <c r="H114" s="21"/>
      <c r="I114" s="21"/>
      <c r="J114" s="21"/>
      <c r="K114" s="21"/>
      <c r="L114" s="21"/>
      <c r="M114" s="21"/>
      <c r="N114" s="21"/>
      <c r="O114" s="21"/>
      <c r="P114" s="21"/>
      <c r="Q114" s="21"/>
      <c r="R114" s="21"/>
      <c r="S114" s="21"/>
      <c r="T114" s="21"/>
      <c r="U114" s="21"/>
    </row>
    <row r="115" spans="1:21">
      <c r="A115" s="21"/>
      <c r="B115" s="21"/>
      <c r="C115" s="21"/>
      <c r="D115" s="21"/>
      <c r="E115" s="21"/>
      <c r="F115" s="21"/>
      <c r="G115" s="21"/>
      <c r="H115" s="21"/>
      <c r="I115" s="21"/>
      <c r="J115" s="21"/>
      <c r="K115" s="21"/>
      <c r="L115" s="21"/>
      <c r="M115" s="21"/>
      <c r="N115" s="21"/>
      <c r="O115" s="21"/>
      <c r="P115" s="21"/>
      <c r="Q115" s="21"/>
      <c r="R115" s="21"/>
      <c r="S115" s="21"/>
      <c r="T115" s="21"/>
      <c r="U115" s="21"/>
    </row>
    <row r="116" spans="1:21">
      <c r="A116" s="21"/>
      <c r="B116" s="21"/>
      <c r="C116" s="21"/>
      <c r="D116" s="21"/>
      <c r="E116" s="21"/>
      <c r="F116" s="21"/>
      <c r="G116" s="21"/>
      <c r="H116" s="21"/>
      <c r="I116" s="21"/>
      <c r="J116" s="21"/>
      <c r="K116" s="21"/>
      <c r="L116" s="21"/>
      <c r="M116" s="21"/>
      <c r="N116" s="21"/>
      <c r="O116" s="21"/>
      <c r="P116" s="21"/>
      <c r="Q116" s="21"/>
      <c r="R116" s="21"/>
      <c r="S116" s="21"/>
      <c r="T116" s="21"/>
      <c r="U116" s="21"/>
    </row>
    <row r="117" spans="1:21">
      <c r="A117" s="21"/>
      <c r="B117" s="21"/>
      <c r="C117" s="21"/>
      <c r="D117" s="21"/>
      <c r="E117" s="21"/>
      <c r="F117" s="21"/>
      <c r="G117" s="21"/>
      <c r="H117" s="21"/>
      <c r="I117" s="21"/>
      <c r="J117" s="21"/>
      <c r="K117" s="21"/>
      <c r="L117" s="21"/>
      <c r="M117" s="21"/>
      <c r="N117" s="21"/>
      <c r="O117" s="21"/>
      <c r="P117" s="21"/>
      <c r="Q117" s="21"/>
      <c r="R117" s="21"/>
      <c r="S117" s="21"/>
      <c r="T117" s="21"/>
      <c r="U117" s="21"/>
    </row>
    <row r="118" spans="1:21">
      <c r="A118" s="21"/>
      <c r="B118" s="21"/>
      <c r="C118" s="21"/>
      <c r="D118" s="21"/>
      <c r="E118" s="21"/>
      <c r="F118" s="21"/>
      <c r="G118" s="21"/>
      <c r="H118" s="21"/>
      <c r="I118" s="21"/>
      <c r="J118" s="21"/>
      <c r="K118" s="21"/>
      <c r="L118" s="21"/>
      <c r="M118" s="21"/>
      <c r="N118" s="21"/>
      <c r="O118" s="21"/>
      <c r="P118" s="21"/>
      <c r="Q118" s="21"/>
      <c r="R118" s="21"/>
      <c r="S118" s="21"/>
      <c r="T118" s="21"/>
      <c r="U118" s="21"/>
    </row>
    <row r="119" spans="1:21">
      <c r="A119" s="21"/>
      <c r="B119" s="21"/>
      <c r="C119" s="21"/>
      <c r="D119" s="21"/>
      <c r="E119" s="21"/>
      <c r="F119" s="21"/>
      <c r="G119" s="21"/>
      <c r="H119" s="21"/>
      <c r="I119" s="21"/>
      <c r="J119" s="21"/>
      <c r="K119" s="21"/>
      <c r="L119" s="21"/>
      <c r="M119" s="21"/>
      <c r="N119" s="21"/>
      <c r="O119" s="21"/>
      <c r="P119" s="21"/>
      <c r="Q119" s="21"/>
      <c r="R119" s="21"/>
      <c r="S119" s="21"/>
      <c r="T119" s="21"/>
      <c r="U119" s="21"/>
    </row>
    <row r="120" spans="1:21">
      <c r="A120" s="21"/>
      <c r="B120" s="21"/>
      <c r="C120" s="21"/>
      <c r="D120" s="21"/>
      <c r="E120" s="21"/>
      <c r="F120" s="21"/>
      <c r="G120" s="21"/>
      <c r="H120" s="21"/>
      <c r="I120" s="21"/>
      <c r="J120" s="21"/>
      <c r="K120" s="21"/>
      <c r="L120" s="21"/>
      <c r="M120" s="21"/>
      <c r="N120" s="21"/>
      <c r="O120" s="21"/>
      <c r="P120" s="21"/>
      <c r="Q120" s="21"/>
      <c r="R120" s="21"/>
      <c r="S120" s="21"/>
      <c r="T120" s="21"/>
      <c r="U120" s="21"/>
    </row>
    <row r="121" spans="1:21">
      <c r="A121" s="21"/>
      <c r="B121" s="21"/>
      <c r="C121" s="21"/>
      <c r="D121" s="21"/>
      <c r="E121" s="21"/>
      <c r="F121" s="21"/>
      <c r="G121" s="21"/>
      <c r="H121" s="21"/>
      <c r="I121" s="21"/>
      <c r="J121" s="21"/>
      <c r="K121" s="21"/>
      <c r="L121" s="21"/>
      <c r="M121" s="21"/>
      <c r="N121" s="21"/>
      <c r="O121" s="21"/>
      <c r="P121" s="21"/>
      <c r="Q121" s="21"/>
      <c r="R121" s="21"/>
      <c r="S121" s="21"/>
      <c r="T121" s="21"/>
      <c r="U121" s="21"/>
    </row>
    <row r="122" spans="1:21">
      <c r="A122" s="21"/>
      <c r="B122" s="21"/>
      <c r="C122" s="21"/>
      <c r="D122" s="21"/>
      <c r="E122" s="21"/>
      <c r="F122" s="21"/>
      <c r="G122" s="21"/>
      <c r="H122" s="21"/>
      <c r="I122" s="21"/>
      <c r="J122" s="21"/>
      <c r="K122" s="21"/>
      <c r="L122" s="21"/>
      <c r="M122" s="21"/>
      <c r="N122" s="21"/>
      <c r="O122" s="21"/>
      <c r="P122" s="21"/>
      <c r="Q122" s="21"/>
      <c r="R122" s="21"/>
      <c r="S122" s="21"/>
      <c r="T122" s="21"/>
      <c r="U122" s="21"/>
    </row>
    <row r="123" spans="1:21">
      <c r="A123" s="21"/>
      <c r="B123" s="21"/>
      <c r="C123" s="21"/>
      <c r="D123" s="21"/>
      <c r="E123" s="21"/>
      <c r="F123" s="21"/>
      <c r="G123" s="21"/>
      <c r="H123" s="21"/>
      <c r="I123" s="21"/>
      <c r="J123" s="21"/>
      <c r="K123" s="21"/>
      <c r="L123" s="21"/>
      <c r="M123" s="21"/>
      <c r="N123" s="21"/>
      <c r="O123" s="21"/>
      <c r="P123" s="21"/>
      <c r="Q123" s="21"/>
      <c r="R123" s="21"/>
      <c r="S123" s="21"/>
      <c r="T123" s="21"/>
      <c r="U123" s="21"/>
    </row>
    <row r="124" spans="1:21">
      <c r="A124" s="21"/>
      <c r="B124" s="21"/>
      <c r="C124" s="21"/>
      <c r="D124" s="21"/>
      <c r="E124" s="21"/>
      <c r="F124" s="21"/>
      <c r="G124" s="21"/>
      <c r="H124" s="21"/>
      <c r="I124" s="21"/>
      <c r="J124" s="21"/>
      <c r="K124" s="21"/>
      <c r="L124" s="21"/>
      <c r="M124" s="21"/>
      <c r="N124" s="21"/>
      <c r="O124" s="21"/>
      <c r="P124" s="21"/>
      <c r="Q124" s="21"/>
      <c r="R124" s="21"/>
      <c r="S124" s="21"/>
      <c r="T124" s="21"/>
      <c r="U124" s="21"/>
    </row>
    <row r="125" spans="1:21">
      <c r="A125" s="21"/>
      <c r="B125" s="21"/>
      <c r="C125" s="21"/>
      <c r="D125" s="21"/>
      <c r="E125" s="21"/>
      <c r="F125" s="21"/>
      <c r="G125" s="21"/>
      <c r="H125" s="21"/>
      <c r="I125" s="21"/>
      <c r="J125" s="21"/>
      <c r="K125" s="21"/>
      <c r="L125" s="21"/>
      <c r="M125" s="21"/>
      <c r="N125" s="21"/>
      <c r="O125" s="21"/>
      <c r="P125" s="21"/>
      <c r="Q125" s="21"/>
      <c r="R125" s="21"/>
      <c r="S125" s="21"/>
      <c r="T125" s="21"/>
      <c r="U125" s="21"/>
    </row>
    <row r="126" spans="1:21">
      <c r="A126" s="21"/>
      <c r="B126" s="21"/>
      <c r="C126" s="21"/>
      <c r="D126" s="21"/>
      <c r="E126" s="21"/>
      <c r="F126" s="21"/>
      <c r="G126" s="21"/>
      <c r="H126" s="21"/>
      <c r="I126" s="21"/>
      <c r="J126" s="21"/>
      <c r="K126" s="21"/>
      <c r="L126" s="21"/>
      <c r="M126" s="21"/>
      <c r="N126" s="21"/>
      <c r="O126" s="21"/>
      <c r="P126" s="21"/>
      <c r="Q126" s="21"/>
      <c r="R126" s="21"/>
      <c r="S126" s="21"/>
      <c r="T126" s="21"/>
      <c r="U126" s="21"/>
    </row>
    <row r="127" spans="1:21">
      <c r="A127" s="21"/>
      <c r="B127" s="21"/>
      <c r="C127" s="21"/>
      <c r="D127" s="21"/>
      <c r="E127" s="21"/>
      <c r="F127" s="21"/>
      <c r="G127" s="21"/>
      <c r="H127" s="21"/>
      <c r="I127" s="21"/>
      <c r="J127" s="21"/>
      <c r="K127" s="21"/>
      <c r="L127" s="21"/>
      <c r="M127" s="21"/>
      <c r="N127" s="21"/>
      <c r="O127" s="21"/>
      <c r="P127" s="21"/>
      <c r="Q127" s="21"/>
      <c r="R127" s="21"/>
      <c r="S127" s="21"/>
      <c r="T127" s="21"/>
      <c r="U127" s="21"/>
    </row>
    <row r="128" spans="1:21">
      <c r="A128" s="21"/>
      <c r="B128" s="21"/>
      <c r="C128" s="21"/>
      <c r="D128" s="21"/>
      <c r="E128" s="21"/>
      <c r="F128" s="21"/>
      <c r="G128" s="21"/>
      <c r="H128" s="21"/>
      <c r="I128" s="21"/>
      <c r="J128" s="21"/>
      <c r="K128" s="21"/>
      <c r="L128" s="21"/>
      <c r="M128" s="21"/>
      <c r="N128" s="21"/>
      <c r="O128" s="21"/>
      <c r="P128" s="21"/>
      <c r="Q128" s="21"/>
      <c r="R128" s="21"/>
      <c r="S128" s="21"/>
      <c r="T128" s="21"/>
      <c r="U128" s="21"/>
    </row>
    <row r="129" spans="1:21">
      <c r="A129" s="21"/>
      <c r="B129" s="21"/>
      <c r="C129" s="21"/>
      <c r="D129" s="21"/>
      <c r="E129" s="21"/>
      <c r="F129" s="21"/>
      <c r="G129" s="21"/>
      <c r="H129" s="21"/>
      <c r="I129" s="21"/>
      <c r="J129" s="21"/>
      <c r="K129" s="21"/>
      <c r="L129" s="21"/>
      <c r="M129" s="21"/>
      <c r="N129" s="21"/>
      <c r="O129" s="21"/>
      <c r="P129" s="21"/>
      <c r="Q129" s="21"/>
      <c r="R129" s="21"/>
      <c r="S129" s="21"/>
      <c r="T129" s="21"/>
      <c r="U129" s="21"/>
    </row>
    <row r="130" spans="1:21">
      <c r="A130" s="21"/>
      <c r="B130" s="21"/>
      <c r="C130" s="21"/>
      <c r="D130" s="21"/>
      <c r="E130" s="21"/>
      <c r="F130" s="21"/>
      <c r="G130" s="21"/>
      <c r="H130" s="21"/>
      <c r="I130" s="21"/>
      <c r="J130" s="21"/>
      <c r="K130" s="21"/>
      <c r="L130" s="21"/>
      <c r="M130" s="21"/>
      <c r="N130" s="21"/>
      <c r="O130" s="21"/>
      <c r="P130" s="21"/>
      <c r="Q130" s="21"/>
      <c r="R130" s="21"/>
      <c r="S130" s="21"/>
      <c r="T130" s="21"/>
      <c r="U130" s="21"/>
    </row>
    <row r="131" spans="1:21">
      <c r="A131" s="21"/>
      <c r="B131" s="21"/>
      <c r="C131" s="21"/>
      <c r="D131" s="21"/>
      <c r="E131" s="21"/>
      <c r="F131" s="21"/>
      <c r="G131" s="21"/>
      <c r="H131" s="21"/>
      <c r="I131" s="21"/>
      <c r="J131" s="21"/>
      <c r="K131" s="21"/>
      <c r="L131" s="21"/>
      <c r="M131" s="21"/>
      <c r="N131" s="21"/>
      <c r="O131" s="21"/>
      <c r="P131" s="21"/>
      <c r="Q131" s="21"/>
      <c r="R131" s="21"/>
      <c r="S131" s="21"/>
      <c r="T131" s="21"/>
      <c r="U131" s="21"/>
    </row>
    <row r="132" spans="1:21">
      <c r="A132" s="21"/>
      <c r="B132" s="21"/>
      <c r="C132" s="21"/>
      <c r="D132" s="21"/>
      <c r="E132" s="21"/>
      <c r="F132" s="21"/>
      <c r="G132" s="21"/>
      <c r="H132" s="21"/>
      <c r="I132" s="21"/>
      <c r="J132" s="21"/>
      <c r="K132" s="21"/>
      <c r="L132" s="21"/>
      <c r="M132" s="21"/>
      <c r="N132" s="21"/>
      <c r="O132" s="21"/>
      <c r="P132" s="21"/>
      <c r="Q132" s="21"/>
      <c r="R132" s="21"/>
      <c r="S132" s="21"/>
      <c r="T132" s="21"/>
      <c r="U132" s="21"/>
    </row>
    <row r="133" spans="1:21">
      <c r="A133" s="21"/>
      <c r="B133" s="21"/>
      <c r="C133" s="21"/>
      <c r="D133" s="21"/>
      <c r="E133" s="21"/>
      <c r="F133" s="21"/>
      <c r="G133" s="21"/>
      <c r="H133" s="21"/>
      <c r="I133" s="21"/>
      <c r="J133" s="21"/>
      <c r="K133" s="21"/>
      <c r="L133" s="21"/>
      <c r="M133" s="21"/>
      <c r="N133" s="21"/>
      <c r="O133" s="21"/>
      <c r="P133" s="21"/>
      <c r="Q133" s="21"/>
      <c r="R133" s="21"/>
      <c r="S133" s="21"/>
      <c r="T133" s="21"/>
      <c r="U133" s="21"/>
    </row>
    <row r="134" spans="1:21">
      <c r="A134" s="21"/>
      <c r="B134" s="21"/>
      <c r="C134" s="21"/>
      <c r="D134" s="21"/>
      <c r="E134" s="21"/>
      <c r="F134" s="21"/>
      <c r="G134" s="21"/>
      <c r="H134" s="21"/>
      <c r="I134" s="21"/>
      <c r="J134" s="21"/>
      <c r="K134" s="21"/>
      <c r="L134" s="21"/>
      <c r="M134" s="21"/>
      <c r="N134" s="21"/>
      <c r="O134" s="21"/>
      <c r="P134" s="21"/>
      <c r="Q134" s="21"/>
      <c r="R134" s="21"/>
      <c r="S134" s="21"/>
      <c r="T134" s="21"/>
      <c r="U134" s="21"/>
    </row>
    <row r="135" spans="1:21">
      <c r="A135" s="21"/>
      <c r="B135" s="21"/>
      <c r="C135" s="21"/>
      <c r="D135" s="21"/>
      <c r="E135" s="21"/>
      <c r="F135" s="21"/>
      <c r="G135" s="21"/>
      <c r="H135" s="21"/>
      <c r="I135" s="21"/>
      <c r="J135" s="21"/>
      <c r="K135" s="21"/>
      <c r="L135" s="21"/>
      <c r="M135" s="21"/>
      <c r="N135" s="21"/>
      <c r="O135" s="21"/>
      <c r="P135" s="21"/>
      <c r="Q135" s="21"/>
      <c r="R135" s="21"/>
      <c r="S135" s="21"/>
      <c r="T135" s="21"/>
      <c r="U135" s="21"/>
    </row>
    <row r="136" spans="1:21">
      <c r="A136" s="21"/>
      <c r="B136" s="21"/>
      <c r="C136" s="21"/>
      <c r="D136" s="21"/>
      <c r="E136" s="21"/>
      <c r="F136" s="21"/>
      <c r="G136" s="21"/>
      <c r="H136" s="21"/>
      <c r="I136" s="21"/>
      <c r="J136" s="21"/>
      <c r="K136" s="21"/>
      <c r="L136" s="21"/>
      <c r="M136" s="21"/>
      <c r="N136" s="21"/>
      <c r="O136" s="21"/>
      <c r="P136" s="21"/>
      <c r="Q136" s="21"/>
      <c r="R136" s="21"/>
      <c r="S136" s="21"/>
      <c r="T136" s="21"/>
      <c r="U136" s="21"/>
    </row>
    <row r="137" spans="1:21">
      <c r="A137" s="21"/>
      <c r="B137" s="21"/>
      <c r="C137" s="21"/>
      <c r="D137" s="21"/>
      <c r="E137" s="21"/>
      <c r="F137" s="21"/>
      <c r="G137" s="21"/>
      <c r="H137" s="21"/>
      <c r="I137" s="21"/>
      <c r="J137" s="21"/>
      <c r="K137" s="21"/>
      <c r="L137" s="21"/>
      <c r="M137" s="21"/>
      <c r="N137" s="21"/>
      <c r="O137" s="21"/>
      <c r="P137" s="21"/>
      <c r="Q137" s="21"/>
      <c r="R137" s="21"/>
      <c r="S137" s="21"/>
      <c r="T137" s="21"/>
      <c r="U137" s="21"/>
    </row>
    <row r="138" spans="1:21">
      <c r="A138" s="21"/>
      <c r="B138" s="21"/>
      <c r="C138" s="21"/>
      <c r="D138" s="21"/>
      <c r="E138" s="21"/>
      <c r="F138" s="21"/>
      <c r="G138" s="21"/>
      <c r="H138" s="21"/>
      <c r="I138" s="21"/>
      <c r="J138" s="21"/>
      <c r="K138" s="21"/>
      <c r="L138" s="21"/>
      <c r="M138" s="21"/>
      <c r="N138" s="21"/>
      <c r="O138" s="21"/>
      <c r="P138" s="21"/>
      <c r="Q138" s="21"/>
      <c r="R138" s="21"/>
      <c r="S138" s="21"/>
      <c r="T138" s="21"/>
      <c r="U138" s="21"/>
    </row>
    <row r="139" spans="1:21">
      <c r="A139" s="21"/>
      <c r="B139" s="21"/>
      <c r="C139" s="21"/>
      <c r="D139" s="21"/>
      <c r="E139" s="21"/>
      <c r="F139" s="21"/>
      <c r="G139" s="21"/>
      <c r="H139" s="21"/>
      <c r="I139" s="21"/>
      <c r="J139" s="21"/>
      <c r="K139" s="21"/>
      <c r="L139" s="21"/>
      <c r="M139" s="21"/>
      <c r="N139" s="21"/>
      <c r="O139" s="21"/>
      <c r="P139" s="21"/>
      <c r="Q139" s="21"/>
      <c r="R139" s="21"/>
      <c r="S139" s="21"/>
      <c r="T139" s="21"/>
      <c r="U139" s="21"/>
    </row>
    <row r="140" spans="1:21">
      <c r="A140" s="21"/>
      <c r="B140" s="21"/>
      <c r="C140" s="21"/>
      <c r="D140" s="21"/>
      <c r="E140" s="21"/>
      <c r="F140" s="21"/>
      <c r="G140" s="21"/>
      <c r="H140" s="21"/>
      <c r="I140" s="21"/>
      <c r="J140" s="21"/>
      <c r="K140" s="21"/>
      <c r="L140" s="21"/>
      <c r="M140" s="21"/>
      <c r="N140" s="21"/>
      <c r="O140" s="21"/>
      <c r="P140" s="21"/>
      <c r="Q140" s="21"/>
      <c r="R140" s="21"/>
      <c r="S140" s="21"/>
      <c r="T140" s="21"/>
      <c r="U140" s="21"/>
    </row>
    <row r="141" spans="1:21">
      <c r="A141" s="21"/>
      <c r="B141" s="21"/>
      <c r="C141" s="21"/>
      <c r="D141" s="21"/>
      <c r="E141" s="21"/>
      <c r="F141" s="21"/>
      <c r="G141" s="21"/>
      <c r="H141" s="21"/>
      <c r="I141" s="21"/>
      <c r="J141" s="21"/>
      <c r="K141" s="21"/>
      <c r="L141" s="21"/>
      <c r="M141" s="21"/>
      <c r="N141" s="21"/>
      <c r="O141" s="21"/>
      <c r="P141" s="21"/>
      <c r="Q141" s="21"/>
      <c r="R141" s="21"/>
      <c r="S141" s="21"/>
      <c r="T141" s="21"/>
      <c r="U141" s="21"/>
    </row>
    <row r="142" spans="1:21">
      <c r="A142" s="21"/>
      <c r="B142" s="21"/>
      <c r="C142" s="21"/>
      <c r="D142" s="21"/>
      <c r="E142" s="21"/>
      <c r="F142" s="21"/>
      <c r="G142" s="21"/>
      <c r="H142" s="21"/>
      <c r="I142" s="21"/>
      <c r="J142" s="21"/>
      <c r="K142" s="21"/>
      <c r="L142" s="21"/>
      <c r="M142" s="21"/>
      <c r="N142" s="21"/>
      <c r="O142" s="21"/>
      <c r="P142" s="21"/>
      <c r="Q142" s="21"/>
      <c r="R142" s="21"/>
      <c r="S142" s="21"/>
      <c r="T142" s="21"/>
      <c r="U142" s="21"/>
    </row>
    <row r="143" spans="1:21">
      <c r="A143" s="21"/>
      <c r="B143" s="21"/>
      <c r="C143" s="21"/>
      <c r="D143" s="21"/>
      <c r="E143" s="21"/>
      <c r="F143" s="21"/>
      <c r="G143" s="21"/>
      <c r="H143" s="21"/>
      <c r="I143" s="21"/>
      <c r="J143" s="21"/>
      <c r="K143" s="21"/>
      <c r="L143" s="21"/>
      <c r="M143" s="21"/>
      <c r="N143" s="21"/>
      <c r="O143" s="21"/>
      <c r="P143" s="21"/>
      <c r="Q143" s="21"/>
      <c r="R143" s="21"/>
      <c r="S143" s="21"/>
      <c r="T143" s="21"/>
      <c r="U143" s="21"/>
    </row>
    <row r="144" spans="1:21">
      <c r="A144" s="21"/>
      <c r="B144" s="21"/>
      <c r="C144" s="21"/>
      <c r="D144" s="21"/>
      <c r="E144" s="21"/>
      <c r="F144" s="21"/>
      <c r="G144" s="21"/>
      <c r="H144" s="21"/>
      <c r="I144" s="21"/>
      <c r="J144" s="21"/>
      <c r="K144" s="21"/>
      <c r="L144" s="21"/>
      <c r="M144" s="21"/>
      <c r="N144" s="21"/>
      <c r="O144" s="21"/>
      <c r="P144" s="21"/>
      <c r="Q144" s="21"/>
      <c r="R144" s="21"/>
      <c r="S144" s="21"/>
      <c r="T144" s="21"/>
      <c r="U144" s="21"/>
    </row>
    <row r="145" spans="1:21">
      <c r="A145" s="21"/>
      <c r="B145" s="21"/>
      <c r="C145" s="21"/>
      <c r="D145" s="21"/>
      <c r="E145" s="21"/>
      <c r="F145" s="21"/>
      <c r="G145" s="21"/>
      <c r="H145" s="21"/>
      <c r="I145" s="21"/>
      <c r="J145" s="21"/>
      <c r="K145" s="21"/>
      <c r="L145" s="21"/>
      <c r="M145" s="21"/>
      <c r="N145" s="21"/>
      <c r="O145" s="21"/>
      <c r="P145" s="21"/>
      <c r="Q145" s="21"/>
      <c r="R145" s="21"/>
      <c r="S145" s="21"/>
      <c r="T145" s="21"/>
      <c r="U145" s="21"/>
    </row>
    <row r="146" spans="1:21">
      <c r="A146" s="21"/>
      <c r="B146" s="21"/>
      <c r="C146" s="21"/>
      <c r="D146" s="21"/>
      <c r="E146" s="21"/>
      <c r="F146" s="21"/>
      <c r="G146" s="21"/>
      <c r="H146" s="21"/>
      <c r="I146" s="21"/>
      <c r="J146" s="21"/>
      <c r="K146" s="21"/>
      <c r="L146" s="21"/>
      <c r="M146" s="21"/>
      <c r="N146" s="21"/>
      <c r="O146" s="21"/>
      <c r="P146" s="21"/>
      <c r="Q146" s="21"/>
      <c r="R146" s="21"/>
      <c r="S146" s="21"/>
      <c r="T146" s="21"/>
      <c r="U146" s="21"/>
    </row>
    <row r="147" spans="1:21">
      <c r="A147" s="21"/>
      <c r="B147" s="21"/>
      <c r="C147" s="21"/>
      <c r="D147" s="21"/>
      <c r="E147" s="21"/>
      <c r="F147" s="21"/>
      <c r="G147" s="21"/>
      <c r="H147" s="21"/>
      <c r="I147" s="21"/>
      <c r="J147" s="21"/>
      <c r="K147" s="21"/>
      <c r="L147" s="21"/>
      <c r="M147" s="21"/>
      <c r="N147" s="21"/>
      <c r="O147" s="21"/>
      <c r="P147" s="21"/>
      <c r="Q147" s="21"/>
      <c r="R147" s="21"/>
      <c r="S147" s="21"/>
      <c r="T147" s="21"/>
      <c r="U147" s="21"/>
    </row>
    <row r="148" spans="1:21">
      <c r="A148" s="21"/>
      <c r="B148" s="21"/>
      <c r="C148" s="21"/>
      <c r="D148" s="21"/>
      <c r="E148" s="21"/>
      <c r="F148" s="21"/>
      <c r="G148" s="21"/>
      <c r="H148" s="21"/>
      <c r="I148" s="21"/>
      <c r="J148" s="21"/>
      <c r="K148" s="21"/>
      <c r="L148" s="21"/>
      <c r="M148" s="21"/>
      <c r="N148" s="21"/>
      <c r="O148" s="21"/>
      <c r="P148" s="21"/>
      <c r="Q148" s="21"/>
      <c r="R148" s="21"/>
      <c r="S148" s="21"/>
      <c r="T148" s="21"/>
      <c r="U148" s="21"/>
    </row>
    <row r="149" spans="1:21">
      <c r="A149" s="21"/>
      <c r="B149" s="21"/>
      <c r="C149" s="21"/>
      <c r="D149" s="21"/>
      <c r="E149" s="21"/>
      <c r="F149" s="21"/>
      <c r="G149" s="21"/>
      <c r="H149" s="21"/>
      <c r="I149" s="21"/>
      <c r="J149" s="21"/>
      <c r="K149" s="21"/>
      <c r="L149" s="21"/>
      <c r="M149" s="21"/>
      <c r="N149" s="21"/>
      <c r="O149" s="21"/>
      <c r="P149" s="21"/>
      <c r="Q149" s="21"/>
      <c r="R149" s="21"/>
      <c r="S149" s="21"/>
      <c r="T149" s="21"/>
      <c r="U149" s="21"/>
    </row>
    <row r="150" spans="1:21">
      <c r="A150" s="21"/>
      <c r="B150" s="21"/>
      <c r="C150" s="21"/>
      <c r="D150" s="21"/>
      <c r="E150" s="21"/>
      <c r="F150" s="21"/>
      <c r="G150" s="21"/>
      <c r="H150" s="21"/>
      <c r="I150" s="21"/>
      <c r="J150" s="21"/>
      <c r="K150" s="21"/>
      <c r="L150" s="21"/>
      <c r="M150" s="21"/>
      <c r="N150" s="21"/>
      <c r="O150" s="21"/>
      <c r="P150" s="21"/>
      <c r="Q150" s="21"/>
      <c r="R150" s="21"/>
      <c r="S150" s="21"/>
      <c r="T150" s="21"/>
      <c r="U150" s="21"/>
    </row>
    <row r="151" spans="1:21">
      <c r="A151" s="21"/>
      <c r="B151" s="21"/>
      <c r="C151" s="21"/>
      <c r="D151" s="21"/>
      <c r="E151" s="21"/>
      <c r="F151" s="21"/>
      <c r="G151" s="21"/>
      <c r="H151" s="21"/>
      <c r="I151" s="21"/>
      <c r="J151" s="21"/>
      <c r="K151" s="21"/>
      <c r="L151" s="21"/>
      <c r="M151" s="21"/>
      <c r="N151" s="21"/>
      <c r="O151" s="21"/>
      <c r="P151" s="21"/>
      <c r="Q151" s="21"/>
      <c r="R151" s="21"/>
      <c r="S151" s="21"/>
      <c r="T151" s="21"/>
      <c r="U151" s="21"/>
    </row>
    <row r="152" spans="1:21">
      <c r="A152" s="21"/>
      <c r="B152" s="21"/>
      <c r="C152" s="21"/>
      <c r="D152" s="21"/>
      <c r="E152" s="21"/>
      <c r="F152" s="21"/>
      <c r="G152" s="21"/>
      <c r="H152" s="21"/>
      <c r="I152" s="21"/>
      <c r="J152" s="21"/>
      <c r="K152" s="21"/>
      <c r="L152" s="21"/>
      <c r="M152" s="21"/>
      <c r="N152" s="21"/>
      <c r="O152" s="21"/>
      <c r="P152" s="21"/>
      <c r="Q152" s="21"/>
      <c r="R152" s="21"/>
      <c r="S152" s="21"/>
      <c r="T152" s="21"/>
      <c r="U152" s="21"/>
    </row>
    <row r="153" spans="1:21">
      <c r="A153" s="21"/>
      <c r="B153" s="21"/>
      <c r="C153" s="21"/>
      <c r="D153" s="21"/>
      <c r="E153" s="21"/>
      <c r="F153" s="21"/>
      <c r="G153" s="21"/>
      <c r="H153" s="21"/>
      <c r="I153" s="21"/>
      <c r="J153" s="21"/>
      <c r="K153" s="21"/>
      <c r="L153" s="21"/>
      <c r="M153" s="21"/>
      <c r="N153" s="21"/>
      <c r="O153" s="21"/>
      <c r="P153" s="21"/>
      <c r="Q153" s="21"/>
      <c r="R153" s="21"/>
      <c r="S153" s="21"/>
      <c r="T153" s="21"/>
      <c r="U153" s="21"/>
    </row>
    <row r="154" spans="1:21">
      <c r="A154" s="21"/>
      <c r="B154" s="21"/>
      <c r="C154" s="21"/>
      <c r="D154" s="21"/>
      <c r="E154" s="21"/>
      <c r="F154" s="21"/>
      <c r="G154" s="21"/>
      <c r="H154" s="21"/>
      <c r="I154" s="21"/>
      <c r="J154" s="21"/>
      <c r="K154" s="21"/>
      <c r="L154" s="21"/>
      <c r="M154" s="21"/>
      <c r="N154" s="21"/>
      <c r="O154" s="21"/>
      <c r="P154" s="21"/>
      <c r="Q154" s="21"/>
      <c r="R154" s="21"/>
      <c r="S154" s="21"/>
      <c r="T154" s="21"/>
      <c r="U154" s="21"/>
    </row>
    <row r="155" spans="1:21">
      <c r="A155" s="21"/>
      <c r="B155" s="21"/>
      <c r="C155" s="21"/>
      <c r="D155" s="21"/>
      <c r="E155" s="21"/>
      <c r="F155" s="21"/>
      <c r="G155" s="21"/>
      <c r="H155" s="21"/>
      <c r="I155" s="21"/>
      <c r="J155" s="21"/>
      <c r="K155" s="21"/>
      <c r="L155" s="21"/>
      <c r="M155" s="21"/>
      <c r="N155" s="21"/>
      <c r="O155" s="21"/>
      <c r="P155" s="21"/>
      <c r="Q155" s="21"/>
      <c r="R155" s="21"/>
      <c r="S155" s="21"/>
      <c r="T155" s="21"/>
      <c r="U155" s="21"/>
    </row>
    <row r="156" spans="1:21">
      <c r="A156" s="21"/>
      <c r="B156" s="21"/>
      <c r="C156" s="21"/>
      <c r="D156" s="21"/>
      <c r="E156" s="21"/>
      <c r="F156" s="21"/>
      <c r="G156" s="21"/>
      <c r="H156" s="21"/>
      <c r="I156" s="21"/>
      <c r="J156" s="21"/>
      <c r="K156" s="21"/>
      <c r="L156" s="21"/>
      <c r="M156" s="21"/>
      <c r="N156" s="21"/>
      <c r="O156" s="21"/>
      <c r="P156" s="21"/>
      <c r="Q156" s="21"/>
      <c r="R156" s="21"/>
      <c r="S156" s="21"/>
      <c r="T156" s="21"/>
      <c r="U156" s="21"/>
    </row>
    <row r="157" spans="1:21">
      <c r="A157" s="21"/>
      <c r="B157" s="21"/>
      <c r="C157" s="21"/>
      <c r="D157" s="21"/>
      <c r="E157" s="21"/>
      <c r="F157" s="21"/>
      <c r="G157" s="21"/>
      <c r="H157" s="21"/>
      <c r="I157" s="21"/>
      <c r="J157" s="21"/>
      <c r="K157" s="21"/>
      <c r="L157" s="21"/>
      <c r="M157" s="21"/>
      <c r="N157" s="21"/>
      <c r="O157" s="21"/>
      <c r="P157" s="21"/>
      <c r="Q157" s="21"/>
      <c r="R157" s="21"/>
      <c r="S157" s="21"/>
      <c r="T157" s="21"/>
      <c r="U157" s="21"/>
    </row>
    <row r="158" spans="1:21">
      <c r="A158" s="21"/>
      <c r="B158" s="21"/>
      <c r="C158" s="21"/>
      <c r="D158" s="21"/>
      <c r="E158" s="21"/>
      <c r="F158" s="21"/>
      <c r="G158" s="21"/>
      <c r="H158" s="21"/>
      <c r="I158" s="21"/>
      <c r="J158" s="21"/>
      <c r="K158" s="21"/>
      <c r="L158" s="21"/>
      <c r="M158" s="21"/>
      <c r="N158" s="21"/>
      <c r="O158" s="21"/>
      <c r="P158" s="21"/>
      <c r="Q158" s="21"/>
      <c r="R158" s="21"/>
      <c r="S158" s="21"/>
      <c r="T158" s="21"/>
      <c r="U158" s="21"/>
    </row>
    <row r="159" spans="1:21">
      <c r="A159" s="21"/>
      <c r="B159" s="21"/>
      <c r="C159" s="21"/>
      <c r="D159" s="21"/>
      <c r="E159" s="21"/>
      <c r="F159" s="21"/>
      <c r="G159" s="21"/>
      <c r="H159" s="21"/>
      <c r="I159" s="21"/>
      <c r="J159" s="21"/>
      <c r="K159" s="21"/>
      <c r="L159" s="21"/>
      <c r="M159" s="21"/>
      <c r="N159" s="21"/>
      <c r="O159" s="21"/>
      <c r="P159" s="21"/>
      <c r="Q159" s="21"/>
      <c r="R159" s="21"/>
      <c r="S159" s="21"/>
      <c r="T159" s="21"/>
      <c r="U159" s="21"/>
    </row>
    <row r="160" spans="1:21">
      <c r="A160" s="21"/>
      <c r="B160" s="21"/>
      <c r="C160" s="21"/>
      <c r="D160" s="21"/>
      <c r="E160" s="21"/>
      <c r="F160" s="21"/>
      <c r="G160" s="21"/>
      <c r="H160" s="21"/>
      <c r="I160" s="21"/>
      <c r="J160" s="21"/>
      <c r="K160" s="21"/>
      <c r="L160" s="21"/>
      <c r="M160" s="21"/>
      <c r="N160" s="21"/>
      <c r="O160" s="21"/>
      <c r="P160" s="21"/>
      <c r="Q160" s="21"/>
      <c r="R160" s="21"/>
      <c r="S160" s="21"/>
      <c r="T160" s="21"/>
      <c r="U160" s="21"/>
    </row>
    <row r="161" spans="1:21">
      <c r="A161" s="21"/>
      <c r="B161" s="21"/>
      <c r="C161" s="21"/>
      <c r="D161" s="21"/>
      <c r="E161" s="21"/>
      <c r="F161" s="21"/>
      <c r="G161" s="21"/>
      <c r="H161" s="21"/>
      <c r="I161" s="21"/>
      <c r="J161" s="21"/>
      <c r="K161" s="21"/>
      <c r="L161" s="21"/>
      <c r="M161" s="21"/>
      <c r="N161" s="21"/>
      <c r="O161" s="21"/>
      <c r="P161" s="21"/>
      <c r="Q161" s="21"/>
      <c r="R161" s="21"/>
      <c r="S161" s="21"/>
      <c r="T161" s="21"/>
      <c r="U161" s="21"/>
    </row>
    <row r="162" spans="1:21">
      <c r="A162" s="21"/>
      <c r="B162" s="21"/>
      <c r="C162" s="21"/>
      <c r="D162" s="21"/>
      <c r="E162" s="21"/>
      <c r="F162" s="21"/>
      <c r="G162" s="21"/>
      <c r="H162" s="21"/>
      <c r="I162" s="21"/>
      <c r="J162" s="21"/>
      <c r="K162" s="21"/>
      <c r="L162" s="21"/>
      <c r="M162" s="21"/>
      <c r="N162" s="21"/>
      <c r="O162" s="21"/>
      <c r="P162" s="21"/>
      <c r="Q162" s="21"/>
      <c r="R162" s="21"/>
      <c r="S162" s="21"/>
      <c r="T162" s="21"/>
      <c r="U162" s="21"/>
    </row>
    <row r="163" spans="1:21">
      <c r="A163" s="21"/>
      <c r="B163" s="21"/>
      <c r="C163" s="21"/>
      <c r="D163" s="21"/>
      <c r="E163" s="21"/>
      <c r="F163" s="21"/>
      <c r="G163" s="21"/>
      <c r="H163" s="21"/>
      <c r="I163" s="21"/>
      <c r="J163" s="21"/>
      <c r="K163" s="21"/>
      <c r="L163" s="21"/>
      <c r="M163" s="21"/>
      <c r="N163" s="21"/>
      <c r="O163" s="21"/>
      <c r="P163" s="21"/>
      <c r="Q163" s="21"/>
      <c r="R163" s="21"/>
      <c r="S163" s="21"/>
      <c r="T163" s="21"/>
      <c r="U163" s="21"/>
    </row>
    <row r="164" spans="1:21">
      <c r="A164" s="21"/>
      <c r="B164" s="21"/>
      <c r="C164" s="21"/>
      <c r="D164" s="21"/>
      <c r="E164" s="21"/>
      <c r="F164" s="21"/>
      <c r="G164" s="21"/>
      <c r="H164" s="21"/>
      <c r="I164" s="21"/>
      <c r="J164" s="21"/>
      <c r="K164" s="21"/>
      <c r="L164" s="21"/>
      <c r="M164" s="21"/>
      <c r="N164" s="21"/>
      <c r="O164" s="21"/>
      <c r="P164" s="21"/>
      <c r="Q164" s="21"/>
      <c r="R164" s="21"/>
      <c r="S164" s="21"/>
      <c r="T164" s="21"/>
      <c r="U164" s="21"/>
    </row>
    <row r="165" spans="1:21">
      <c r="A165" s="21"/>
      <c r="B165" s="21"/>
      <c r="C165" s="21"/>
      <c r="D165" s="21"/>
      <c r="E165" s="21"/>
      <c r="F165" s="21"/>
      <c r="G165" s="21"/>
      <c r="H165" s="21"/>
      <c r="I165" s="21"/>
      <c r="J165" s="21"/>
      <c r="K165" s="21"/>
      <c r="L165" s="21"/>
      <c r="M165" s="21"/>
      <c r="N165" s="21"/>
      <c r="O165" s="21"/>
      <c r="P165" s="21"/>
      <c r="Q165" s="21"/>
      <c r="R165" s="21"/>
      <c r="S165" s="21"/>
      <c r="T165" s="21"/>
      <c r="U165" s="21"/>
    </row>
    <row r="166" spans="1:21">
      <c r="A166" s="21"/>
      <c r="B166" s="21"/>
      <c r="C166" s="21"/>
      <c r="D166" s="21"/>
      <c r="E166" s="21"/>
      <c r="F166" s="21"/>
      <c r="G166" s="21"/>
      <c r="H166" s="21"/>
      <c r="I166" s="21"/>
      <c r="J166" s="21"/>
      <c r="K166" s="21"/>
      <c r="L166" s="21"/>
      <c r="M166" s="21"/>
      <c r="N166" s="21"/>
      <c r="O166" s="21"/>
      <c r="P166" s="21"/>
      <c r="Q166" s="21"/>
      <c r="R166" s="21"/>
      <c r="S166" s="21"/>
      <c r="T166" s="21"/>
      <c r="U166" s="21"/>
    </row>
    <row r="167" spans="1:21">
      <c r="A167" s="21"/>
      <c r="B167" s="21"/>
      <c r="C167" s="21"/>
      <c r="D167" s="21"/>
      <c r="E167" s="21"/>
      <c r="F167" s="21"/>
      <c r="G167" s="21"/>
      <c r="H167" s="21"/>
      <c r="I167" s="21"/>
      <c r="J167" s="21"/>
      <c r="K167" s="21"/>
      <c r="L167" s="21"/>
      <c r="M167" s="21"/>
      <c r="N167" s="21"/>
      <c r="O167" s="21"/>
      <c r="P167" s="21"/>
      <c r="Q167" s="21"/>
      <c r="R167" s="21"/>
      <c r="S167" s="21"/>
      <c r="T167" s="21"/>
      <c r="U167" s="21"/>
    </row>
    <row r="168" spans="1:21">
      <c r="A168" s="21"/>
      <c r="B168" s="21"/>
      <c r="C168" s="21"/>
      <c r="D168" s="21"/>
      <c r="E168" s="21"/>
      <c r="F168" s="21"/>
      <c r="G168" s="21"/>
      <c r="H168" s="21"/>
      <c r="I168" s="21"/>
      <c r="J168" s="21"/>
      <c r="K168" s="21"/>
      <c r="L168" s="21"/>
      <c r="M168" s="21"/>
      <c r="N168" s="21"/>
      <c r="O168" s="21"/>
      <c r="P168" s="21"/>
      <c r="Q168" s="21"/>
      <c r="R168" s="21"/>
      <c r="S168" s="21"/>
      <c r="T168" s="21"/>
      <c r="U168" s="21"/>
    </row>
    <row r="169" spans="1:21">
      <c r="A169" s="21"/>
      <c r="B169" s="21"/>
      <c r="C169" s="21"/>
      <c r="D169" s="21"/>
      <c r="E169" s="21"/>
      <c r="F169" s="21"/>
      <c r="G169" s="21"/>
      <c r="H169" s="21"/>
      <c r="I169" s="21"/>
      <c r="J169" s="21"/>
      <c r="K169" s="21"/>
      <c r="L169" s="21"/>
      <c r="M169" s="21"/>
      <c r="N169" s="21"/>
      <c r="O169" s="21"/>
      <c r="P169" s="21"/>
      <c r="Q169" s="21"/>
      <c r="R169" s="21"/>
      <c r="S169" s="21"/>
      <c r="T169" s="21"/>
      <c r="U169" s="21"/>
    </row>
    <row r="170" spans="1:21">
      <c r="A170" s="21"/>
      <c r="B170" s="21"/>
      <c r="C170" s="21"/>
      <c r="D170" s="21"/>
      <c r="E170" s="21"/>
      <c r="F170" s="21"/>
      <c r="G170" s="21"/>
      <c r="H170" s="21"/>
      <c r="I170" s="21"/>
      <c r="J170" s="21"/>
      <c r="K170" s="21"/>
      <c r="L170" s="21"/>
      <c r="M170" s="21"/>
      <c r="N170" s="21"/>
      <c r="O170" s="21"/>
      <c r="P170" s="21"/>
      <c r="Q170" s="21"/>
      <c r="R170" s="21"/>
      <c r="S170" s="21"/>
      <c r="T170" s="21"/>
      <c r="U170" s="21"/>
    </row>
    <row r="171" spans="1:21">
      <c r="A171" s="21"/>
      <c r="B171" s="21"/>
      <c r="C171" s="21"/>
      <c r="D171" s="21"/>
      <c r="E171" s="21"/>
      <c r="F171" s="21"/>
      <c r="G171" s="21"/>
      <c r="H171" s="21"/>
      <c r="I171" s="21"/>
      <c r="J171" s="21"/>
      <c r="K171" s="21"/>
      <c r="L171" s="21"/>
      <c r="M171" s="21"/>
      <c r="N171" s="21"/>
      <c r="O171" s="21"/>
      <c r="P171" s="21"/>
      <c r="Q171" s="21"/>
      <c r="R171" s="21"/>
      <c r="S171" s="21"/>
      <c r="T171" s="21"/>
      <c r="U171" s="21"/>
    </row>
    <row r="172" spans="1:21">
      <c r="A172" s="21"/>
      <c r="B172" s="21"/>
      <c r="C172" s="21"/>
      <c r="D172" s="21"/>
      <c r="E172" s="21"/>
      <c r="F172" s="21"/>
      <c r="G172" s="21"/>
      <c r="H172" s="21"/>
      <c r="I172" s="21"/>
      <c r="J172" s="21"/>
      <c r="K172" s="21"/>
      <c r="L172" s="21"/>
      <c r="M172" s="21"/>
      <c r="N172" s="21"/>
      <c r="O172" s="21"/>
      <c r="P172" s="21"/>
      <c r="Q172" s="21"/>
      <c r="R172" s="21"/>
      <c r="S172" s="21"/>
      <c r="T172" s="21"/>
      <c r="U172" s="21"/>
    </row>
    <row r="173" spans="1:21">
      <c r="A173" s="21"/>
      <c r="B173" s="21"/>
      <c r="C173" s="21"/>
      <c r="D173" s="21"/>
      <c r="E173" s="21"/>
      <c r="F173" s="21"/>
      <c r="G173" s="21"/>
      <c r="H173" s="21"/>
      <c r="I173" s="21"/>
      <c r="J173" s="21"/>
      <c r="K173" s="21"/>
      <c r="L173" s="21"/>
      <c r="M173" s="21"/>
      <c r="N173" s="21"/>
      <c r="O173" s="21"/>
      <c r="P173" s="21"/>
      <c r="Q173" s="21"/>
      <c r="R173" s="21"/>
      <c r="S173" s="21"/>
      <c r="T173" s="21"/>
      <c r="U173" s="21"/>
    </row>
    <row r="174" spans="1:21">
      <c r="A174" s="21"/>
      <c r="B174" s="21"/>
      <c r="C174" s="21"/>
      <c r="D174" s="21"/>
      <c r="E174" s="21"/>
      <c r="F174" s="21"/>
      <c r="G174" s="21"/>
      <c r="H174" s="21"/>
      <c r="I174" s="21"/>
      <c r="J174" s="21"/>
      <c r="K174" s="21"/>
      <c r="L174" s="21"/>
      <c r="M174" s="21"/>
      <c r="N174" s="21"/>
      <c r="O174" s="21"/>
      <c r="P174" s="21"/>
      <c r="Q174" s="21"/>
      <c r="R174" s="21"/>
      <c r="S174" s="21"/>
      <c r="T174" s="21"/>
      <c r="U174" s="21"/>
    </row>
    <row r="175" spans="1:21">
      <c r="A175" s="21"/>
      <c r="B175" s="21"/>
      <c r="C175" s="21"/>
      <c r="D175" s="21"/>
      <c r="E175" s="21"/>
      <c r="F175" s="21"/>
      <c r="G175" s="21"/>
      <c r="H175" s="21"/>
      <c r="I175" s="21"/>
      <c r="J175" s="21"/>
      <c r="K175" s="21"/>
      <c r="L175" s="21"/>
      <c r="M175" s="21"/>
      <c r="N175" s="21"/>
      <c r="O175" s="21"/>
      <c r="P175" s="21"/>
      <c r="Q175" s="21"/>
      <c r="R175" s="21"/>
      <c r="S175" s="21"/>
      <c r="T175" s="21"/>
      <c r="U175" s="21"/>
    </row>
    <row r="176" spans="1:21">
      <c r="A176" s="21"/>
      <c r="B176" s="21"/>
      <c r="C176" s="21"/>
      <c r="D176" s="21"/>
      <c r="E176" s="21"/>
      <c r="F176" s="21"/>
      <c r="G176" s="21"/>
      <c r="H176" s="21"/>
      <c r="I176" s="21"/>
      <c r="J176" s="21"/>
      <c r="K176" s="21"/>
      <c r="L176" s="21"/>
      <c r="M176" s="21"/>
      <c r="N176" s="21"/>
      <c r="O176" s="21"/>
      <c r="P176" s="21"/>
      <c r="Q176" s="21"/>
      <c r="R176" s="21"/>
      <c r="S176" s="21"/>
      <c r="T176" s="21"/>
      <c r="U176" s="21"/>
    </row>
    <row r="177" spans="1:21">
      <c r="A177" s="21"/>
      <c r="B177" s="21"/>
      <c r="C177" s="21"/>
      <c r="D177" s="21"/>
      <c r="E177" s="21"/>
      <c r="F177" s="21"/>
      <c r="G177" s="21"/>
      <c r="H177" s="21"/>
      <c r="I177" s="21"/>
      <c r="J177" s="21"/>
      <c r="K177" s="21"/>
      <c r="L177" s="21"/>
      <c r="M177" s="21"/>
      <c r="N177" s="21"/>
      <c r="O177" s="21"/>
      <c r="P177" s="21"/>
      <c r="Q177" s="21"/>
      <c r="R177" s="21"/>
      <c r="S177" s="21"/>
      <c r="T177" s="21"/>
      <c r="U177" s="21"/>
    </row>
    <row r="178" spans="1:21">
      <c r="A178" s="21"/>
      <c r="B178" s="21"/>
      <c r="C178" s="21"/>
      <c r="D178" s="21"/>
      <c r="E178" s="21"/>
      <c r="F178" s="21"/>
      <c r="G178" s="21"/>
      <c r="H178" s="21"/>
      <c r="I178" s="21"/>
      <c r="J178" s="21"/>
      <c r="K178" s="21"/>
      <c r="L178" s="21"/>
      <c r="M178" s="21"/>
      <c r="N178" s="21"/>
      <c r="O178" s="21"/>
      <c r="P178" s="21"/>
      <c r="Q178" s="21"/>
      <c r="R178" s="21"/>
      <c r="S178" s="21"/>
      <c r="T178" s="21"/>
      <c r="U178" s="21"/>
    </row>
    <row r="179" spans="1:21">
      <c r="A179" s="21"/>
      <c r="B179" s="21"/>
      <c r="C179" s="21"/>
      <c r="D179" s="21"/>
      <c r="E179" s="21"/>
      <c r="F179" s="21"/>
      <c r="G179" s="21"/>
      <c r="H179" s="21"/>
      <c r="I179" s="21"/>
      <c r="J179" s="21"/>
      <c r="K179" s="21"/>
      <c r="L179" s="21"/>
      <c r="M179" s="21"/>
      <c r="N179" s="21"/>
      <c r="O179" s="21"/>
      <c r="P179" s="21"/>
      <c r="Q179" s="21"/>
      <c r="R179" s="21"/>
      <c r="S179" s="21"/>
      <c r="T179" s="21"/>
      <c r="U179" s="21"/>
    </row>
    <row r="180" spans="1:21">
      <c r="A180" s="21"/>
      <c r="B180" s="21"/>
      <c r="C180" s="21"/>
      <c r="D180" s="21"/>
      <c r="E180" s="21"/>
      <c r="F180" s="21"/>
      <c r="G180" s="21"/>
      <c r="H180" s="21"/>
      <c r="I180" s="21"/>
      <c r="J180" s="21"/>
      <c r="K180" s="21"/>
      <c r="L180" s="21"/>
      <c r="M180" s="21"/>
      <c r="N180" s="21"/>
      <c r="O180" s="21"/>
      <c r="P180" s="21"/>
      <c r="Q180" s="21"/>
      <c r="R180" s="21"/>
      <c r="S180" s="21"/>
      <c r="T180" s="21"/>
      <c r="U180" s="21"/>
    </row>
    <row r="181" spans="1:21">
      <c r="A181" s="21"/>
      <c r="B181" s="21"/>
      <c r="C181" s="21"/>
      <c r="D181" s="21"/>
      <c r="E181" s="21"/>
      <c r="F181" s="21"/>
      <c r="G181" s="21"/>
      <c r="H181" s="21"/>
      <c r="I181" s="21"/>
      <c r="J181" s="21"/>
      <c r="K181" s="21"/>
      <c r="L181" s="21"/>
      <c r="M181" s="21"/>
      <c r="N181" s="21"/>
      <c r="O181" s="21"/>
      <c r="P181" s="21"/>
      <c r="Q181" s="21"/>
      <c r="R181" s="21"/>
      <c r="S181" s="21"/>
      <c r="T181" s="21"/>
      <c r="U181" s="21"/>
    </row>
    <row r="182" spans="1:21">
      <c r="A182" s="21"/>
      <c r="B182" s="21"/>
      <c r="C182" s="21"/>
      <c r="D182" s="21"/>
      <c r="E182" s="21"/>
      <c r="F182" s="21"/>
      <c r="G182" s="21"/>
      <c r="H182" s="21"/>
      <c r="I182" s="21"/>
      <c r="J182" s="21"/>
      <c r="K182" s="21"/>
      <c r="L182" s="21"/>
      <c r="M182" s="21"/>
      <c r="N182" s="21"/>
      <c r="O182" s="21"/>
      <c r="P182" s="21"/>
      <c r="Q182" s="21"/>
      <c r="R182" s="21"/>
      <c r="S182" s="21"/>
      <c r="T182" s="21"/>
      <c r="U182" s="21"/>
    </row>
    <row r="183" spans="1:21">
      <c r="A183" s="21"/>
      <c r="B183" s="21"/>
      <c r="C183" s="21"/>
      <c r="D183" s="21"/>
      <c r="E183" s="21"/>
      <c r="F183" s="21"/>
      <c r="G183" s="21"/>
      <c r="H183" s="21"/>
      <c r="I183" s="21"/>
      <c r="J183" s="21"/>
      <c r="K183" s="21"/>
      <c r="L183" s="21"/>
      <c r="M183" s="21"/>
      <c r="N183" s="21"/>
      <c r="O183" s="21"/>
      <c r="P183" s="21"/>
      <c r="Q183" s="21"/>
      <c r="R183" s="21"/>
      <c r="S183" s="21"/>
      <c r="T183" s="21"/>
      <c r="U183" s="21"/>
    </row>
    <row r="184" spans="1:21">
      <c r="A184" s="21"/>
      <c r="B184" s="21"/>
      <c r="C184" s="21"/>
      <c r="D184" s="21"/>
      <c r="E184" s="21"/>
      <c r="F184" s="21"/>
      <c r="G184" s="21"/>
      <c r="H184" s="21"/>
      <c r="I184" s="21"/>
      <c r="J184" s="21"/>
      <c r="K184" s="21"/>
      <c r="L184" s="21"/>
      <c r="M184" s="21"/>
      <c r="N184" s="21"/>
      <c r="O184" s="21"/>
      <c r="P184" s="21"/>
      <c r="Q184" s="21"/>
      <c r="R184" s="21"/>
      <c r="S184" s="21"/>
      <c r="T184" s="21"/>
      <c r="U184" s="21"/>
    </row>
    <row r="185" spans="1:21">
      <c r="A185" s="21"/>
      <c r="B185" s="21"/>
      <c r="C185" s="21"/>
      <c r="D185" s="21"/>
      <c r="E185" s="21"/>
      <c r="F185" s="21"/>
      <c r="G185" s="21"/>
      <c r="H185" s="21"/>
      <c r="I185" s="21"/>
      <c r="J185" s="21"/>
      <c r="K185" s="21"/>
      <c r="L185" s="21"/>
      <c r="M185" s="21"/>
      <c r="N185" s="21"/>
      <c r="O185" s="21"/>
      <c r="P185" s="21"/>
      <c r="Q185" s="21"/>
      <c r="R185" s="21"/>
      <c r="S185" s="21"/>
      <c r="T185" s="21"/>
      <c r="U185" s="21"/>
    </row>
    <row r="186" spans="1:21">
      <c r="A186" s="21"/>
      <c r="B186" s="21"/>
      <c r="C186" s="21"/>
      <c r="D186" s="21"/>
      <c r="E186" s="21"/>
      <c r="F186" s="21"/>
      <c r="G186" s="21"/>
      <c r="H186" s="21"/>
      <c r="I186" s="21"/>
      <c r="J186" s="21"/>
      <c r="K186" s="21"/>
      <c r="L186" s="21"/>
      <c r="M186" s="21"/>
      <c r="N186" s="21"/>
      <c r="O186" s="21"/>
      <c r="P186" s="21"/>
      <c r="Q186" s="21"/>
      <c r="R186" s="21"/>
      <c r="S186" s="21"/>
      <c r="T186" s="21"/>
      <c r="U186" s="21"/>
    </row>
    <row r="187" spans="1:21">
      <c r="A187" s="21"/>
      <c r="B187" s="21"/>
      <c r="C187" s="21"/>
      <c r="D187" s="21"/>
      <c r="E187" s="21"/>
      <c r="F187" s="21"/>
      <c r="G187" s="21"/>
      <c r="H187" s="21"/>
      <c r="I187" s="21"/>
      <c r="J187" s="21"/>
      <c r="K187" s="21"/>
      <c r="L187" s="21"/>
      <c r="M187" s="21"/>
      <c r="N187" s="21"/>
      <c r="O187" s="21"/>
      <c r="P187" s="21"/>
      <c r="Q187" s="21"/>
      <c r="R187" s="21"/>
      <c r="S187" s="21"/>
      <c r="T187" s="21"/>
      <c r="U187" s="21"/>
    </row>
    <row r="188" spans="1:21">
      <c r="A188" s="21"/>
      <c r="B188" s="21"/>
      <c r="C188" s="21"/>
      <c r="D188" s="21"/>
      <c r="E188" s="21"/>
      <c r="F188" s="21"/>
      <c r="G188" s="21"/>
      <c r="H188" s="21"/>
      <c r="I188" s="21"/>
      <c r="J188" s="21"/>
      <c r="K188" s="21"/>
      <c r="L188" s="21"/>
      <c r="M188" s="21"/>
      <c r="N188" s="21"/>
      <c r="O188" s="21"/>
      <c r="P188" s="21"/>
      <c r="Q188" s="21"/>
      <c r="R188" s="21"/>
      <c r="S188" s="21"/>
      <c r="T188" s="21"/>
      <c r="U188" s="21"/>
    </row>
    <row r="189" spans="1:21">
      <c r="A189" s="21"/>
      <c r="B189" s="21"/>
      <c r="C189" s="21"/>
      <c r="D189" s="21"/>
      <c r="E189" s="21"/>
      <c r="F189" s="21"/>
      <c r="G189" s="21"/>
      <c r="H189" s="21"/>
      <c r="I189" s="21"/>
      <c r="J189" s="21"/>
      <c r="K189" s="21"/>
      <c r="L189" s="21"/>
      <c r="M189" s="21"/>
      <c r="N189" s="21"/>
      <c r="O189" s="21"/>
      <c r="P189" s="21"/>
      <c r="Q189" s="21"/>
      <c r="R189" s="21"/>
      <c r="S189" s="21"/>
      <c r="T189" s="21"/>
      <c r="U189" s="21"/>
    </row>
    <row r="190" spans="1:21">
      <c r="A190" s="21"/>
      <c r="B190" s="21"/>
      <c r="C190" s="21"/>
      <c r="D190" s="21"/>
      <c r="E190" s="21"/>
      <c r="F190" s="21"/>
      <c r="G190" s="21"/>
      <c r="H190" s="21"/>
      <c r="I190" s="21"/>
      <c r="J190" s="21"/>
      <c r="K190" s="21"/>
      <c r="L190" s="21"/>
      <c r="M190" s="21"/>
      <c r="N190" s="21"/>
      <c r="O190" s="21"/>
      <c r="P190" s="21"/>
      <c r="Q190" s="21"/>
      <c r="R190" s="21"/>
      <c r="S190" s="21"/>
      <c r="T190" s="21"/>
      <c r="U190" s="21"/>
    </row>
    <row r="191" spans="1:21">
      <c r="A191" s="21"/>
      <c r="B191" s="21"/>
      <c r="C191" s="21"/>
      <c r="D191" s="21"/>
      <c r="E191" s="21"/>
      <c r="F191" s="21"/>
      <c r="G191" s="21"/>
      <c r="H191" s="21"/>
      <c r="I191" s="21"/>
      <c r="J191" s="21"/>
      <c r="K191" s="21"/>
      <c r="L191" s="21"/>
      <c r="M191" s="21"/>
      <c r="N191" s="21"/>
      <c r="O191" s="21"/>
      <c r="P191" s="21"/>
      <c r="Q191" s="21"/>
      <c r="R191" s="21"/>
      <c r="S191" s="21"/>
      <c r="T191" s="21"/>
      <c r="U191" s="21"/>
    </row>
    <row r="192" spans="1:21">
      <c r="A192" s="21"/>
      <c r="B192" s="21"/>
      <c r="C192" s="21"/>
      <c r="D192" s="21"/>
      <c r="E192" s="21"/>
      <c r="F192" s="21"/>
      <c r="G192" s="21"/>
      <c r="H192" s="21"/>
      <c r="I192" s="21"/>
      <c r="J192" s="21"/>
      <c r="K192" s="21"/>
      <c r="L192" s="21"/>
      <c r="M192" s="21"/>
      <c r="N192" s="21"/>
      <c r="O192" s="21"/>
      <c r="P192" s="21"/>
      <c r="Q192" s="21"/>
      <c r="R192" s="21"/>
      <c r="S192" s="21"/>
      <c r="T192" s="21"/>
      <c r="U192" s="21"/>
    </row>
    <row r="193" spans="1:21">
      <c r="A193" s="21"/>
      <c r="B193" s="21"/>
      <c r="C193" s="21"/>
      <c r="D193" s="21"/>
      <c r="E193" s="21"/>
      <c r="F193" s="21"/>
      <c r="G193" s="21"/>
      <c r="H193" s="21"/>
      <c r="I193" s="21"/>
      <c r="J193" s="21"/>
      <c r="K193" s="21"/>
      <c r="L193" s="21"/>
      <c r="M193" s="21"/>
      <c r="N193" s="21"/>
      <c r="O193" s="21"/>
      <c r="P193" s="21"/>
      <c r="Q193" s="21"/>
      <c r="R193" s="21"/>
      <c r="S193" s="21"/>
      <c r="T193" s="21"/>
      <c r="U193" s="21"/>
    </row>
    <row r="194" spans="1:21">
      <c r="A194" s="21"/>
      <c r="B194" s="21"/>
      <c r="C194" s="21"/>
      <c r="D194" s="21"/>
      <c r="E194" s="21"/>
      <c r="F194" s="21"/>
      <c r="G194" s="21"/>
      <c r="H194" s="21"/>
      <c r="I194" s="21"/>
      <c r="J194" s="21"/>
      <c r="K194" s="21"/>
      <c r="L194" s="21"/>
      <c r="M194" s="21"/>
      <c r="N194" s="21"/>
      <c r="O194" s="21"/>
      <c r="P194" s="21"/>
      <c r="Q194" s="21"/>
      <c r="R194" s="21"/>
      <c r="S194" s="21"/>
      <c r="T194" s="21"/>
      <c r="U194" s="21"/>
    </row>
    <row r="195" spans="1:21">
      <c r="A195" s="21"/>
      <c r="B195" s="21"/>
      <c r="C195" s="21"/>
      <c r="D195" s="21"/>
      <c r="E195" s="21"/>
      <c r="F195" s="21"/>
      <c r="G195" s="21"/>
      <c r="H195" s="21"/>
      <c r="I195" s="21"/>
      <c r="J195" s="21"/>
      <c r="K195" s="21"/>
      <c r="L195" s="21"/>
      <c r="M195" s="21"/>
      <c r="N195" s="21"/>
      <c r="O195" s="21"/>
      <c r="P195" s="21"/>
      <c r="Q195" s="21"/>
      <c r="R195" s="21"/>
      <c r="S195" s="21"/>
      <c r="T195" s="21"/>
      <c r="U195" s="21"/>
    </row>
    <row r="196" spans="1:21">
      <c r="A196" s="21"/>
      <c r="B196" s="21"/>
      <c r="C196" s="21"/>
      <c r="D196" s="21"/>
      <c r="E196" s="21"/>
      <c r="F196" s="21"/>
      <c r="G196" s="21"/>
      <c r="H196" s="21"/>
      <c r="I196" s="21"/>
      <c r="J196" s="21"/>
      <c r="K196" s="21"/>
      <c r="L196" s="21"/>
      <c r="M196" s="21"/>
      <c r="N196" s="21"/>
      <c r="O196" s="21"/>
      <c r="P196" s="21"/>
      <c r="Q196" s="21"/>
      <c r="R196" s="21"/>
      <c r="S196" s="21"/>
      <c r="T196" s="21"/>
      <c r="U196" s="21"/>
    </row>
    <row r="197" spans="1:21">
      <c r="A197" s="21"/>
      <c r="B197" s="21"/>
      <c r="C197" s="21"/>
      <c r="D197" s="21"/>
      <c r="E197" s="21"/>
      <c r="F197" s="21"/>
      <c r="G197" s="21"/>
      <c r="H197" s="21"/>
      <c r="I197" s="21"/>
      <c r="J197" s="21"/>
      <c r="K197" s="21"/>
      <c r="L197" s="21"/>
      <c r="M197" s="21"/>
      <c r="N197" s="21"/>
      <c r="O197" s="21"/>
      <c r="P197" s="21"/>
      <c r="Q197" s="21"/>
      <c r="R197" s="21"/>
      <c r="S197" s="21"/>
      <c r="T197" s="21"/>
      <c r="U197" s="21"/>
    </row>
    <row r="198" spans="1:21">
      <c r="A198" s="21"/>
      <c r="B198" s="21"/>
      <c r="C198" s="21"/>
      <c r="D198" s="21"/>
      <c r="E198" s="21"/>
      <c r="F198" s="21"/>
      <c r="G198" s="21"/>
      <c r="H198" s="21"/>
      <c r="I198" s="21"/>
      <c r="J198" s="21"/>
      <c r="K198" s="21"/>
      <c r="L198" s="21"/>
      <c r="M198" s="21"/>
      <c r="N198" s="21"/>
      <c r="O198" s="21"/>
      <c r="P198" s="21"/>
      <c r="Q198" s="21"/>
      <c r="R198" s="21"/>
      <c r="S198" s="21"/>
      <c r="T198" s="21"/>
      <c r="U198" s="21"/>
    </row>
    <row r="199" spans="1:21">
      <c r="A199" s="21"/>
      <c r="B199" s="21"/>
      <c r="C199" s="21"/>
      <c r="D199" s="21"/>
      <c r="E199" s="21"/>
      <c r="F199" s="21"/>
      <c r="G199" s="21"/>
      <c r="H199" s="21"/>
      <c r="I199" s="21"/>
      <c r="J199" s="21"/>
      <c r="K199" s="21"/>
      <c r="L199" s="21"/>
      <c r="M199" s="21"/>
      <c r="N199" s="21"/>
      <c r="O199" s="21"/>
      <c r="P199" s="21"/>
      <c r="Q199" s="21"/>
      <c r="R199" s="21"/>
      <c r="S199" s="21"/>
      <c r="T199" s="21"/>
      <c r="U199" s="21"/>
    </row>
    <row r="200" spans="1:21">
      <c r="A200" s="21"/>
      <c r="B200" s="21"/>
      <c r="C200" s="21"/>
      <c r="D200" s="21"/>
      <c r="E200" s="21"/>
      <c r="F200" s="21"/>
      <c r="G200" s="21"/>
      <c r="H200" s="21"/>
      <c r="I200" s="21"/>
      <c r="J200" s="21"/>
      <c r="K200" s="21"/>
      <c r="L200" s="21"/>
      <c r="M200" s="21"/>
      <c r="N200" s="21"/>
      <c r="O200" s="21"/>
      <c r="P200" s="21"/>
      <c r="Q200" s="21"/>
      <c r="R200" s="21"/>
      <c r="S200" s="21"/>
      <c r="T200" s="21"/>
      <c r="U200" s="21"/>
    </row>
    <row r="201" spans="1:21">
      <c r="A201" s="21"/>
      <c r="B201" s="21"/>
      <c r="C201" s="21"/>
      <c r="D201" s="21"/>
      <c r="E201" s="21"/>
      <c r="F201" s="21"/>
      <c r="G201" s="21"/>
      <c r="H201" s="21"/>
      <c r="I201" s="21"/>
      <c r="J201" s="21"/>
      <c r="K201" s="21"/>
      <c r="L201" s="21"/>
      <c r="M201" s="21"/>
      <c r="N201" s="21"/>
      <c r="O201" s="21"/>
      <c r="P201" s="21"/>
      <c r="Q201" s="21"/>
      <c r="R201" s="21"/>
      <c r="S201" s="21"/>
      <c r="T201" s="21"/>
      <c r="U201" s="21"/>
    </row>
    <row r="202" spans="1:21">
      <c r="A202" s="21"/>
      <c r="B202" s="21"/>
      <c r="C202" s="21"/>
      <c r="D202" s="21"/>
      <c r="E202" s="21"/>
      <c r="F202" s="21"/>
      <c r="G202" s="21"/>
      <c r="H202" s="21"/>
      <c r="I202" s="21"/>
      <c r="J202" s="21"/>
      <c r="K202" s="21"/>
      <c r="L202" s="21"/>
      <c r="M202" s="21"/>
      <c r="N202" s="21"/>
      <c r="O202" s="21"/>
      <c r="P202" s="21"/>
      <c r="Q202" s="21"/>
      <c r="R202" s="21"/>
      <c r="S202" s="21"/>
      <c r="T202" s="21"/>
      <c r="U202" s="21"/>
    </row>
    <row r="203" spans="1:21">
      <c r="A203" s="21"/>
      <c r="B203" s="21"/>
      <c r="C203" s="21"/>
      <c r="D203" s="21"/>
      <c r="E203" s="21"/>
      <c r="F203" s="21"/>
      <c r="G203" s="21"/>
      <c r="H203" s="21"/>
      <c r="I203" s="21"/>
      <c r="J203" s="21"/>
      <c r="K203" s="21"/>
      <c r="L203" s="21"/>
      <c r="M203" s="21"/>
      <c r="N203" s="21"/>
      <c r="O203" s="21"/>
      <c r="P203" s="21"/>
      <c r="Q203" s="21"/>
      <c r="R203" s="21"/>
      <c r="S203" s="21"/>
      <c r="T203" s="21"/>
      <c r="U203" s="21"/>
    </row>
    <row r="204" spans="1:21">
      <c r="A204" s="21"/>
      <c r="B204" s="21"/>
      <c r="C204" s="21"/>
      <c r="D204" s="21"/>
      <c r="E204" s="21"/>
      <c r="F204" s="21"/>
      <c r="G204" s="21"/>
      <c r="H204" s="21"/>
      <c r="I204" s="21"/>
      <c r="J204" s="21"/>
      <c r="K204" s="21"/>
      <c r="L204" s="21"/>
      <c r="M204" s="21"/>
      <c r="N204" s="21"/>
      <c r="O204" s="21"/>
      <c r="P204" s="21"/>
      <c r="Q204" s="21"/>
      <c r="R204" s="21"/>
      <c r="S204" s="21"/>
      <c r="T204" s="21"/>
      <c r="U204" s="21"/>
    </row>
    <row r="205" spans="1:21">
      <c r="A205" s="21"/>
      <c r="B205" s="21"/>
      <c r="C205" s="21"/>
      <c r="D205" s="21"/>
      <c r="E205" s="21"/>
      <c r="F205" s="21"/>
      <c r="G205" s="21"/>
      <c r="H205" s="21"/>
      <c r="I205" s="21"/>
      <c r="J205" s="21"/>
      <c r="K205" s="21"/>
      <c r="L205" s="21"/>
      <c r="M205" s="21"/>
      <c r="N205" s="21"/>
      <c r="O205" s="21"/>
      <c r="P205" s="21"/>
      <c r="Q205" s="21"/>
      <c r="R205" s="21"/>
      <c r="S205" s="21"/>
      <c r="T205" s="21"/>
      <c r="U205" s="21"/>
    </row>
    <row r="206" spans="1:21">
      <c r="A206" s="21"/>
      <c r="B206" s="21"/>
      <c r="C206" s="21"/>
      <c r="D206" s="21"/>
      <c r="E206" s="21"/>
      <c r="F206" s="21"/>
      <c r="G206" s="21"/>
      <c r="H206" s="21"/>
      <c r="I206" s="21"/>
      <c r="J206" s="21"/>
      <c r="K206" s="21"/>
      <c r="L206" s="21"/>
      <c r="M206" s="21"/>
      <c r="N206" s="21"/>
      <c r="O206" s="21"/>
      <c r="P206" s="21"/>
      <c r="Q206" s="21"/>
      <c r="R206" s="21"/>
      <c r="S206" s="21"/>
      <c r="T206" s="21"/>
      <c r="U206" s="21"/>
    </row>
    <row r="207" spans="1:21">
      <c r="A207" s="21"/>
      <c r="B207" s="21"/>
      <c r="C207" s="21"/>
      <c r="D207" s="21"/>
      <c r="E207" s="21"/>
      <c r="F207" s="21"/>
      <c r="G207" s="21"/>
      <c r="H207" s="21"/>
      <c r="I207" s="21"/>
      <c r="J207" s="21"/>
      <c r="K207" s="21"/>
      <c r="L207" s="21"/>
      <c r="M207" s="21"/>
      <c r="N207" s="21"/>
      <c r="O207" s="21"/>
      <c r="P207" s="21"/>
      <c r="Q207" s="21"/>
      <c r="R207" s="21"/>
      <c r="S207" s="21"/>
      <c r="T207" s="21"/>
      <c r="U207" s="21"/>
    </row>
    <row r="208" spans="1:21">
      <c r="A208" s="21"/>
      <c r="B208" s="21"/>
      <c r="C208" s="21"/>
      <c r="D208" s="21"/>
      <c r="E208" s="21"/>
      <c r="F208" s="21"/>
      <c r="G208" s="21"/>
      <c r="H208" s="21"/>
      <c r="I208" s="21"/>
      <c r="J208" s="21"/>
      <c r="K208" s="21"/>
      <c r="L208" s="21"/>
      <c r="M208" s="21"/>
      <c r="N208" s="21"/>
      <c r="O208" s="21"/>
      <c r="P208" s="21"/>
      <c r="Q208" s="21"/>
      <c r="R208" s="21"/>
      <c r="S208" s="21"/>
      <c r="T208" s="21"/>
      <c r="U208" s="21"/>
    </row>
    <row r="209" spans="1:21">
      <c r="A209" s="21"/>
      <c r="B209" s="21"/>
      <c r="C209" s="21"/>
      <c r="D209" s="21"/>
      <c r="E209" s="21"/>
      <c r="F209" s="21"/>
      <c r="G209" s="21"/>
      <c r="H209" s="21"/>
      <c r="I209" s="21"/>
      <c r="J209" s="21"/>
      <c r="K209" s="21"/>
      <c r="L209" s="21"/>
      <c r="M209" s="21"/>
      <c r="N209" s="21"/>
      <c r="O209" s="21"/>
      <c r="P209" s="21"/>
      <c r="Q209" s="21"/>
      <c r="R209" s="21"/>
      <c r="S209" s="21"/>
      <c r="T209" s="21"/>
      <c r="U209" s="21"/>
    </row>
    <row r="210" spans="1:21">
      <c r="A210" s="21"/>
      <c r="B210" s="21"/>
      <c r="C210" s="21"/>
      <c r="D210" s="21"/>
      <c r="E210" s="21"/>
      <c r="F210" s="21"/>
      <c r="G210" s="21"/>
      <c r="H210" s="21"/>
      <c r="I210" s="21"/>
      <c r="J210" s="21"/>
      <c r="K210" s="21"/>
      <c r="L210" s="21"/>
      <c r="M210" s="21"/>
      <c r="N210" s="21"/>
      <c r="O210" s="21"/>
      <c r="P210" s="21"/>
      <c r="Q210" s="21"/>
      <c r="R210" s="21"/>
      <c r="S210" s="21"/>
      <c r="T210" s="21"/>
      <c r="U210" s="21"/>
    </row>
    <row r="211" spans="1:21">
      <c r="A211" s="21"/>
      <c r="B211" s="21"/>
      <c r="C211" s="21"/>
      <c r="D211" s="21"/>
      <c r="E211" s="21"/>
      <c r="F211" s="21"/>
      <c r="G211" s="21"/>
      <c r="H211" s="21"/>
      <c r="I211" s="21"/>
      <c r="J211" s="21"/>
      <c r="K211" s="21"/>
      <c r="L211" s="21"/>
      <c r="M211" s="21"/>
      <c r="N211" s="21"/>
      <c r="O211" s="21"/>
      <c r="P211" s="21"/>
      <c r="Q211" s="21"/>
      <c r="R211" s="21"/>
      <c r="S211" s="21"/>
      <c r="T211" s="21"/>
      <c r="U211" s="21"/>
    </row>
    <row r="212" spans="1:21">
      <c r="A212" s="21"/>
      <c r="B212" s="21"/>
      <c r="C212" s="21"/>
      <c r="D212" s="21"/>
      <c r="E212" s="21"/>
      <c r="F212" s="21"/>
      <c r="G212" s="21"/>
      <c r="H212" s="21"/>
      <c r="I212" s="21"/>
      <c r="J212" s="21"/>
      <c r="K212" s="21"/>
      <c r="L212" s="21"/>
      <c r="M212" s="21"/>
      <c r="N212" s="21"/>
      <c r="O212" s="21"/>
      <c r="P212" s="21"/>
      <c r="Q212" s="21"/>
      <c r="R212" s="21"/>
      <c r="S212" s="21"/>
      <c r="T212" s="21"/>
      <c r="U212" s="21"/>
    </row>
    <row r="213" spans="1:21">
      <c r="A213" s="21"/>
      <c r="B213" s="21"/>
      <c r="C213" s="21"/>
      <c r="D213" s="21"/>
      <c r="E213" s="21"/>
      <c r="F213" s="21"/>
      <c r="G213" s="21"/>
      <c r="H213" s="21"/>
      <c r="I213" s="21"/>
      <c r="J213" s="21"/>
      <c r="K213" s="21"/>
      <c r="L213" s="21"/>
      <c r="M213" s="21"/>
      <c r="N213" s="21"/>
      <c r="O213" s="21"/>
      <c r="P213" s="21"/>
      <c r="Q213" s="21"/>
      <c r="R213" s="21"/>
      <c r="S213" s="21"/>
      <c r="T213" s="21"/>
      <c r="U213" s="21"/>
    </row>
    <row r="214" spans="1:21">
      <c r="A214" s="21"/>
      <c r="B214" s="21"/>
      <c r="C214" s="21"/>
      <c r="D214" s="21"/>
      <c r="E214" s="21"/>
      <c r="F214" s="21"/>
      <c r="G214" s="21"/>
      <c r="H214" s="21"/>
      <c r="I214" s="21"/>
      <c r="J214" s="21"/>
      <c r="K214" s="21"/>
      <c r="L214" s="21"/>
      <c r="M214" s="21"/>
      <c r="N214" s="21"/>
      <c r="O214" s="21"/>
      <c r="P214" s="21"/>
      <c r="Q214" s="21"/>
      <c r="R214" s="21"/>
      <c r="S214" s="21"/>
      <c r="T214" s="21"/>
      <c r="U214" s="21"/>
    </row>
    <row r="215" spans="1:21">
      <c r="A215" s="21"/>
      <c r="B215" s="21"/>
      <c r="C215" s="21"/>
      <c r="D215" s="21"/>
      <c r="E215" s="21"/>
      <c r="F215" s="21"/>
      <c r="G215" s="21"/>
      <c r="H215" s="21"/>
      <c r="I215" s="21"/>
      <c r="J215" s="21"/>
      <c r="K215" s="21"/>
      <c r="L215" s="21"/>
      <c r="M215" s="21"/>
      <c r="N215" s="21"/>
      <c r="O215" s="21"/>
      <c r="P215" s="21"/>
      <c r="Q215" s="21"/>
      <c r="R215" s="21"/>
      <c r="S215" s="21"/>
      <c r="T215" s="21"/>
      <c r="U215" s="21"/>
    </row>
    <row r="216" spans="1:21">
      <c r="A216" s="21"/>
      <c r="B216" s="21"/>
      <c r="C216" s="21"/>
      <c r="D216" s="21"/>
      <c r="E216" s="21"/>
      <c r="F216" s="21"/>
      <c r="G216" s="21"/>
      <c r="H216" s="21"/>
      <c r="I216" s="21"/>
      <c r="J216" s="21"/>
      <c r="K216" s="21"/>
      <c r="L216" s="21"/>
      <c r="M216" s="21"/>
      <c r="N216" s="21"/>
      <c r="O216" s="21"/>
      <c r="P216" s="21"/>
      <c r="Q216" s="21"/>
      <c r="R216" s="21"/>
      <c r="S216" s="21"/>
      <c r="T216" s="21"/>
      <c r="U216" s="21"/>
    </row>
    <row r="217" spans="1:21">
      <c r="A217" s="21"/>
      <c r="B217" s="21"/>
      <c r="C217" s="21"/>
      <c r="D217" s="21"/>
      <c r="E217" s="21"/>
      <c r="F217" s="21"/>
      <c r="G217" s="21"/>
      <c r="H217" s="21"/>
      <c r="I217" s="21"/>
      <c r="J217" s="21"/>
      <c r="K217" s="21"/>
      <c r="L217" s="21"/>
      <c r="M217" s="21"/>
      <c r="N217" s="21"/>
      <c r="O217" s="21"/>
      <c r="P217" s="21"/>
      <c r="Q217" s="21"/>
      <c r="R217" s="21"/>
      <c r="S217" s="21"/>
      <c r="T217" s="21"/>
      <c r="U217" s="21"/>
    </row>
    <row r="218" spans="1:21">
      <c r="A218" s="21"/>
      <c r="B218" s="21"/>
      <c r="C218" s="21"/>
      <c r="D218" s="21"/>
      <c r="E218" s="21"/>
      <c r="F218" s="21"/>
      <c r="G218" s="21"/>
      <c r="H218" s="21"/>
      <c r="I218" s="21"/>
      <c r="J218" s="21"/>
      <c r="K218" s="21"/>
      <c r="L218" s="21"/>
      <c r="M218" s="21"/>
      <c r="N218" s="21"/>
      <c r="O218" s="21"/>
      <c r="P218" s="21"/>
      <c r="Q218" s="21"/>
      <c r="R218" s="21"/>
      <c r="S218" s="21"/>
      <c r="T218" s="21"/>
      <c r="U218" s="21"/>
    </row>
    <row r="219" spans="1:21">
      <c r="A219" s="21"/>
      <c r="B219" s="21"/>
      <c r="C219" s="21"/>
      <c r="D219" s="21"/>
      <c r="E219" s="21"/>
      <c r="F219" s="21"/>
      <c r="G219" s="21"/>
      <c r="H219" s="21"/>
      <c r="I219" s="21"/>
      <c r="J219" s="21"/>
      <c r="K219" s="21"/>
      <c r="L219" s="21"/>
      <c r="M219" s="21"/>
      <c r="N219" s="21"/>
      <c r="O219" s="21"/>
      <c r="P219" s="21"/>
      <c r="Q219" s="21"/>
      <c r="R219" s="21"/>
      <c r="S219" s="21"/>
      <c r="T219" s="21"/>
      <c r="U219" s="21"/>
    </row>
    <row r="220" spans="1:21">
      <c r="A220" s="21"/>
      <c r="B220" s="21"/>
      <c r="C220" s="21"/>
      <c r="D220" s="21"/>
      <c r="E220" s="21"/>
      <c r="F220" s="21"/>
      <c r="G220" s="21"/>
      <c r="H220" s="21"/>
      <c r="I220" s="21"/>
      <c r="J220" s="21"/>
      <c r="K220" s="21"/>
      <c r="L220" s="21"/>
      <c r="M220" s="21"/>
      <c r="N220" s="21"/>
      <c r="O220" s="21"/>
      <c r="P220" s="21"/>
      <c r="Q220" s="21"/>
      <c r="R220" s="21"/>
      <c r="S220" s="21"/>
      <c r="T220" s="21"/>
      <c r="U220" s="21"/>
    </row>
    <row r="221" spans="1:21">
      <c r="A221" s="21"/>
      <c r="B221" s="21"/>
      <c r="C221" s="21"/>
      <c r="D221" s="21"/>
      <c r="E221" s="21"/>
      <c r="F221" s="21"/>
      <c r="G221" s="21"/>
      <c r="H221" s="21"/>
      <c r="I221" s="21"/>
      <c r="J221" s="21"/>
      <c r="K221" s="21"/>
      <c r="L221" s="21"/>
      <c r="M221" s="21"/>
      <c r="N221" s="21"/>
      <c r="O221" s="21"/>
      <c r="P221" s="21"/>
      <c r="Q221" s="21"/>
      <c r="R221" s="21"/>
      <c r="S221" s="21"/>
      <c r="T221" s="21"/>
      <c r="U221" s="21"/>
    </row>
    <row r="222" spans="1:21">
      <c r="A222" s="21"/>
      <c r="B222" s="21"/>
      <c r="C222" s="21"/>
      <c r="D222" s="21"/>
      <c r="E222" s="21"/>
      <c r="F222" s="21"/>
      <c r="G222" s="21"/>
      <c r="H222" s="21"/>
      <c r="I222" s="21"/>
      <c r="J222" s="21"/>
      <c r="K222" s="21"/>
      <c r="L222" s="21"/>
      <c r="M222" s="21"/>
      <c r="N222" s="21"/>
      <c r="O222" s="21"/>
      <c r="P222" s="21"/>
      <c r="Q222" s="21"/>
      <c r="R222" s="21"/>
      <c r="S222" s="21"/>
      <c r="T222" s="21"/>
      <c r="U222" s="21"/>
    </row>
    <row r="223" spans="1:21">
      <c r="A223" s="21"/>
      <c r="B223" s="21"/>
      <c r="C223" s="21"/>
      <c r="D223" s="21"/>
      <c r="E223" s="21"/>
      <c r="F223" s="21"/>
      <c r="G223" s="21"/>
      <c r="H223" s="21"/>
      <c r="I223" s="21"/>
      <c r="J223" s="21"/>
      <c r="K223" s="21"/>
      <c r="L223" s="21"/>
      <c r="M223" s="21"/>
      <c r="N223" s="21"/>
      <c r="O223" s="21"/>
      <c r="P223" s="21"/>
      <c r="Q223" s="21"/>
      <c r="R223" s="21"/>
      <c r="S223" s="21"/>
      <c r="T223" s="21"/>
      <c r="U223" s="21"/>
    </row>
    <row r="224" spans="1:21">
      <c r="A224" s="21"/>
      <c r="B224" s="21"/>
      <c r="C224" s="21"/>
      <c r="D224" s="21"/>
      <c r="E224" s="21"/>
      <c r="F224" s="21"/>
      <c r="G224" s="21"/>
      <c r="H224" s="21"/>
      <c r="I224" s="21"/>
      <c r="J224" s="21"/>
      <c r="K224" s="21"/>
      <c r="L224" s="21"/>
      <c r="M224" s="21"/>
      <c r="N224" s="21"/>
      <c r="O224" s="21"/>
      <c r="P224" s="21"/>
      <c r="Q224" s="21"/>
      <c r="R224" s="21"/>
      <c r="S224" s="21"/>
      <c r="T224" s="21"/>
      <c r="U224" s="21"/>
    </row>
    <row r="225" spans="1:21">
      <c r="A225" s="21"/>
      <c r="B225" s="21"/>
      <c r="C225" s="21"/>
      <c r="D225" s="21"/>
      <c r="E225" s="21"/>
      <c r="F225" s="21"/>
      <c r="G225" s="21"/>
      <c r="H225" s="21"/>
      <c r="I225" s="21"/>
      <c r="J225" s="21"/>
      <c r="K225" s="21"/>
      <c r="L225" s="21"/>
      <c r="M225" s="21"/>
      <c r="N225" s="21"/>
      <c r="O225" s="21"/>
      <c r="P225" s="21"/>
      <c r="Q225" s="21"/>
      <c r="R225" s="21"/>
      <c r="S225" s="21"/>
      <c r="T225" s="21"/>
      <c r="U225" s="21"/>
    </row>
    <row r="226" spans="1:21">
      <c r="A226" s="21"/>
      <c r="B226" s="21"/>
      <c r="C226" s="21"/>
      <c r="D226" s="21"/>
      <c r="E226" s="21"/>
      <c r="F226" s="21"/>
      <c r="G226" s="21"/>
      <c r="H226" s="21"/>
      <c r="I226" s="21"/>
      <c r="J226" s="21"/>
      <c r="K226" s="21"/>
      <c r="L226" s="21"/>
      <c r="M226" s="21"/>
      <c r="N226" s="21"/>
      <c r="O226" s="21"/>
      <c r="P226" s="21"/>
      <c r="Q226" s="21"/>
      <c r="R226" s="21"/>
      <c r="S226" s="21"/>
      <c r="T226" s="21"/>
      <c r="U226" s="21"/>
    </row>
    <row r="227" spans="1:21">
      <c r="A227" s="21"/>
      <c r="B227" s="21"/>
      <c r="C227" s="21"/>
      <c r="D227" s="21"/>
      <c r="E227" s="21"/>
      <c r="F227" s="21"/>
      <c r="G227" s="21"/>
      <c r="H227" s="21"/>
      <c r="I227" s="21"/>
      <c r="J227" s="21"/>
      <c r="K227" s="21"/>
      <c r="L227" s="21"/>
      <c r="M227" s="21"/>
      <c r="N227" s="21"/>
      <c r="O227" s="21"/>
      <c r="P227" s="21"/>
      <c r="Q227" s="21"/>
      <c r="R227" s="21"/>
      <c r="S227" s="21"/>
      <c r="T227" s="21"/>
      <c r="U227" s="21"/>
    </row>
    <row r="228" spans="1:21">
      <c r="A228" s="21"/>
      <c r="B228" s="21"/>
      <c r="C228" s="21"/>
      <c r="D228" s="21"/>
      <c r="E228" s="21"/>
      <c r="F228" s="21"/>
      <c r="G228" s="21"/>
      <c r="H228" s="21"/>
      <c r="I228" s="21"/>
      <c r="J228" s="21"/>
      <c r="K228" s="21"/>
      <c r="L228" s="21"/>
      <c r="M228" s="21"/>
      <c r="N228" s="21"/>
      <c r="O228" s="21"/>
      <c r="P228" s="21"/>
      <c r="Q228" s="21"/>
      <c r="R228" s="21"/>
      <c r="S228" s="21"/>
      <c r="T228" s="21"/>
      <c r="U228" s="21"/>
    </row>
    <row r="229" spans="1:21">
      <c r="A229" s="21"/>
      <c r="B229" s="21"/>
      <c r="C229" s="21"/>
      <c r="D229" s="21"/>
      <c r="E229" s="21"/>
      <c r="F229" s="21"/>
      <c r="G229" s="21"/>
      <c r="H229" s="21"/>
      <c r="I229" s="21"/>
      <c r="J229" s="21"/>
      <c r="K229" s="21"/>
      <c r="L229" s="21"/>
      <c r="M229" s="21"/>
      <c r="N229" s="21"/>
      <c r="O229" s="21"/>
      <c r="P229" s="21"/>
      <c r="Q229" s="21"/>
      <c r="R229" s="21"/>
      <c r="S229" s="21"/>
      <c r="T229" s="21"/>
      <c r="U229" s="21"/>
    </row>
    <row r="230" spans="1:21">
      <c r="A230" s="21"/>
      <c r="B230" s="21"/>
      <c r="C230" s="21"/>
      <c r="D230" s="21"/>
      <c r="E230" s="21"/>
      <c r="F230" s="21"/>
      <c r="G230" s="21"/>
      <c r="H230" s="21"/>
      <c r="I230" s="21"/>
      <c r="J230" s="21"/>
      <c r="K230" s="21"/>
      <c r="L230" s="21"/>
      <c r="M230" s="21"/>
      <c r="N230" s="21"/>
      <c r="O230" s="21"/>
      <c r="P230" s="21"/>
      <c r="Q230" s="21"/>
      <c r="R230" s="21"/>
      <c r="S230" s="21"/>
      <c r="T230" s="21"/>
      <c r="U230" s="21"/>
    </row>
    <row r="231" spans="1:21">
      <c r="A231" s="21"/>
      <c r="B231" s="21"/>
      <c r="C231" s="21"/>
      <c r="D231" s="21"/>
      <c r="E231" s="21"/>
      <c r="F231" s="21"/>
      <c r="G231" s="21"/>
      <c r="H231" s="21"/>
      <c r="I231" s="21"/>
      <c r="J231" s="21"/>
      <c r="K231" s="21"/>
      <c r="L231" s="21"/>
      <c r="M231" s="21"/>
      <c r="N231" s="21"/>
      <c r="O231" s="21"/>
      <c r="P231" s="21"/>
      <c r="Q231" s="21"/>
      <c r="R231" s="21"/>
      <c r="S231" s="21"/>
      <c r="T231" s="21"/>
      <c r="U231" s="21"/>
    </row>
    <row r="232" spans="1:21">
      <c r="A232" s="21"/>
      <c r="B232" s="21"/>
      <c r="C232" s="21"/>
      <c r="D232" s="21"/>
      <c r="E232" s="21"/>
      <c r="F232" s="21"/>
      <c r="G232" s="21"/>
      <c r="H232" s="21"/>
      <c r="I232" s="21"/>
      <c r="J232" s="21"/>
      <c r="K232" s="21"/>
      <c r="L232" s="21"/>
      <c r="M232" s="21"/>
      <c r="N232" s="21"/>
      <c r="O232" s="21"/>
      <c r="P232" s="21"/>
      <c r="Q232" s="21"/>
      <c r="R232" s="21"/>
      <c r="S232" s="21"/>
      <c r="T232" s="21"/>
      <c r="U232" s="21"/>
    </row>
    <row r="233" spans="1:21">
      <c r="A233" s="21"/>
      <c r="B233" s="21"/>
      <c r="C233" s="21"/>
      <c r="D233" s="21"/>
      <c r="E233" s="21"/>
      <c r="F233" s="21"/>
      <c r="G233" s="21"/>
      <c r="H233" s="21"/>
      <c r="I233" s="21"/>
      <c r="J233" s="21"/>
      <c r="K233" s="21"/>
      <c r="L233" s="21"/>
      <c r="M233" s="21"/>
      <c r="N233" s="21"/>
      <c r="O233" s="21"/>
      <c r="P233" s="21"/>
      <c r="Q233" s="21"/>
      <c r="R233" s="21"/>
      <c r="S233" s="21"/>
      <c r="T233" s="21"/>
      <c r="U233" s="21"/>
    </row>
    <row r="234" spans="1:21">
      <c r="A234" s="21"/>
      <c r="B234" s="21"/>
      <c r="C234" s="21"/>
      <c r="D234" s="21"/>
      <c r="E234" s="21"/>
      <c r="F234" s="21"/>
      <c r="G234" s="21"/>
      <c r="H234" s="21"/>
      <c r="I234" s="21"/>
      <c r="J234" s="21"/>
      <c r="K234" s="21"/>
      <c r="L234" s="21"/>
      <c r="M234" s="21"/>
      <c r="N234" s="21"/>
      <c r="O234" s="21"/>
      <c r="P234" s="21"/>
      <c r="Q234" s="21"/>
      <c r="R234" s="21"/>
      <c r="S234" s="21"/>
      <c r="T234" s="21"/>
      <c r="U234" s="21"/>
    </row>
    <row r="235" spans="1:21">
      <c r="A235" s="21"/>
      <c r="B235" s="21"/>
      <c r="C235" s="21"/>
      <c r="D235" s="21"/>
      <c r="E235" s="21"/>
      <c r="F235" s="21"/>
      <c r="G235" s="21"/>
      <c r="H235" s="21"/>
      <c r="I235" s="21"/>
      <c r="J235" s="21"/>
      <c r="K235" s="21"/>
      <c r="L235" s="21"/>
      <c r="M235" s="21"/>
      <c r="N235" s="21"/>
      <c r="O235" s="21"/>
      <c r="P235" s="21"/>
      <c r="Q235" s="21"/>
      <c r="R235" s="21"/>
      <c r="S235" s="21"/>
      <c r="T235" s="21"/>
      <c r="U235" s="21"/>
    </row>
    <row r="236" spans="1:21">
      <c r="A236" s="21"/>
      <c r="B236" s="21"/>
      <c r="C236" s="21"/>
      <c r="D236" s="21"/>
      <c r="E236" s="21"/>
      <c r="F236" s="21"/>
      <c r="G236" s="21"/>
      <c r="H236" s="21"/>
      <c r="I236" s="21"/>
      <c r="J236" s="21"/>
      <c r="K236" s="21"/>
      <c r="L236" s="21"/>
      <c r="M236" s="21"/>
      <c r="N236" s="21"/>
      <c r="O236" s="21"/>
      <c r="P236" s="21"/>
      <c r="Q236" s="21"/>
      <c r="R236" s="21"/>
      <c r="S236" s="21"/>
      <c r="T236" s="21"/>
      <c r="U236" s="21"/>
    </row>
    <row r="237" spans="1:21">
      <c r="A237" s="21"/>
      <c r="B237" s="21"/>
      <c r="C237" s="21"/>
      <c r="D237" s="21"/>
      <c r="E237" s="21"/>
      <c r="F237" s="21"/>
      <c r="G237" s="21"/>
      <c r="H237" s="21"/>
      <c r="I237" s="21"/>
      <c r="J237" s="21"/>
      <c r="K237" s="21"/>
      <c r="L237" s="21"/>
      <c r="M237" s="21"/>
      <c r="N237" s="21"/>
      <c r="O237" s="21"/>
      <c r="P237" s="21"/>
      <c r="Q237" s="21"/>
      <c r="R237" s="21"/>
      <c r="S237" s="21"/>
      <c r="T237" s="21"/>
      <c r="U237" s="21"/>
    </row>
    <row r="238" spans="1:21">
      <c r="A238" s="21"/>
      <c r="B238" s="21"/>
      <c r="C238" s="21"/>
      <c r="D238" s="21"/>
      <c r="E238" s="21"/>
      <c r="F238" s="21"/>
      <c r="G238" s="21"/>
      <c r="H238" s="21"/>
      <c r="I238" s="21"/>
      <c r="J238" s="21"/>
      <c r="K238" s="21"/>
      <c r="L238" s="21"/>
      <c r="M238" s="21"/>
      <c r="N238" s="21"/>
      <c r="O238" s="21"/>
      <c r="P238" s="21"/>
      <c r="Q238" s="21"/>
      <c r="R238" s="21"/>
      <c r="S238" s="21"/>
      <c r="T238" s="21"/>
      <c r="U238" s="21"/>
    </row>
    <row r="239" spans="1:21">
      <c r="A239" s="21"/>
      <c r="B239" s="21"/>
      <c r="C239" s="21"/>
      <c r="D239" s="21"/>
      <c r="E239" s="21"/>
      <c r="F239" s="21"/>
      <c r="G239" s="21"/>
      <c r="H239" s="21"/>
      <c r="I239" s="21"/>
      <c r="J239" s="21"/>
      <c r="K239" s="21"/>
      <c r="L239" s="21"/>
      <c r="M239" s="21"/>
      <c r="N239" s="21"/>
      <c r="O239" s="21"/>
      <c r="P239" s="21"/>
      <c r="Q239" s="21"/>
      <c r="R239" s="21"/>
      <c r="S239" s="21"/>
      <c r="T239" s="21"/>
      <c r="U239" s="21"/>
    </row>
    <row r="240" spans="1:21">
      <c r="A240" s="21"/>
      <c r="B240" s="21"/>
      <c r="C240" s="21"/>
      <c r="D240" s="21"/>
      <c r="E240" s="21"/>
      <c r="F240" s="21"/>
      <c r="G240" s="21"/>
      <c r="H240" s="21"/>
      <c r="I240" s="21"/>
      <c r="J240" s="21"/>
      <c r="K240" s="21"/>
      <c r="L240" s="21"/>
      <c r="M240" s="21"/>
      <c r="N240" s="21"/>
      <c r="O240" s="21"/>
      <c r="P240" s="21"/>
      <c r="Q240" s="21"/>
      <c r="R240" s="21"/>
      <c r="S240" s="21"/>
      <c r="T240" s="21"/>
      <c r="U240" s="21"/>
    </row>
    <row r="241" spans="1:21">
      <c r="A241" s="21"/>
      <c r="B241" s="21"/>
      <c r="C241" s="21"/>
      <c r="D241" s="21"/>
      <c r="E241" s="21"/>
      <c r="F241" s="21"/>
      <c r="G241" s="21"/>
      <c r="H241" s="21"/>
      <c r="I241" s="21"/>
      <c r="J241" s="21"/>
      <c r="K241" s="21"/>
      <c r="L241" s="21"/>
      <c r="M241" s="21"/>
      <c r="N241" s="21"/>
      <c r="O241" s="21"/>
      <c r="P241" s="21"/>
      <c r="Q241" s="21"/>
      <c r="R241" s="21"/>
      <c r="S241" s="21"/>
      <c r="T241" s="21"/>
      <c r="U241" s="21"/>
    </row>
    <row r="242" spans="1:21">
      <c r="A242" s="21"/>
      <c r="B242" s="21"/>
      <c r="C242" s="21"/>
      <c r="D242" s="21"/>
      <c r="E242" s="21"/>
      <c r="F242" s="21"/>
      <c r="G242" s="21"/>
      <c r="H242" s="21"/>
      <c r="I242" s="21"/>
      <c r="J242" s="21"/>
      <c r="K242" s="21"/>
      <c r="L242" s="21"/>
      <c r="M242" s="21"/>
      <c r="N242" s="21"/>
      <c r="O242" s="21"/>
      <c r="P242" s="21"/>
      <c r="Q242" s="21"/>
      <c r="R242" s="21"/>
      <c r="S242" s="21"/>
      <c r="T242" s="21"/>
      <c r="U242" s="21"/>
    </row>
    <row r="243" spans="1:21">
      <c r="A243" s="21"/>
      <c r="B243" s="21"/>
      <c r="C243" s="21"/>
      <c r="D243" s="21"/>
      <c r="E243" s="21"/>
      <c r="F243" s="21"/>
      <c r="G243" s="21"/>
      <c r="H243" s="21"/>
      <c r="I243" s="21"/>
      <c r="J243" s="21"/>
      <c r="K243" s="21"/>
      <c r="L243" s="21"/>
      <c r="M243" s="21"/>
      <c r="N243" s="21"/>
      <c r="O243" s="21"/>
      <c r="P243" s="21"/>
      <c r="Q243" s="21"/>
      <c r="R243" s="21"/>
      <c r="S243" s="21"/>
      <c r="T243" s="21"/>
      <c r="U243" s="21"/>
    </row>
    <row r="244" spans="1:21">
      <c r="A244" s="21"/>
      <c r="B244" s="21"/>
      <c r="C244" s="21"/>
      <c r="D244" s="21"/>
      <c r="E244" s="21"/>
      <c r="F244" s="21"/>
      <c r="G244" s="21"/>
      <c r="H244" s="21"/>
      <c r="I244" s="21"/>
      <c r="J244" s="21"/>
      <c r="K244" s="21"/>
      <c r="L244" s="21"/>
      <c r="M244" s="21"/>
      <c r="N244" s="21"/>
      <c r="O244" s="21"/>
      <c r="P244" s="21"/>
      <c r="Q244" s="21"/>
      <c r="R244" s="21"/>
      <c r="S244" s="21"/>
      <c r="T244" s="21"/>
      <c r="U244" s="21"/>
    </row>
    <row r="245" spans="1:21">
      <c r="A245" s="21"/>
      <c r="B245" s="21"/>
      <c r="C245" s="21"/>
      <c r="D245" s="21"/>
      <c r="E245" s="21"/>
      <c r="F245" s="21"/>
      <c r="G245" s="21"/>
      <c r="H245" s="21"/>
      <c r="I245" s="21"/>
      <c r="J245" s="21"/>
      <c r="K245" s="21"/>
      <c r="L245" s="21"/>
      <c r="M245" s="21"/>
      <c r="N245" s="21"/>
      <c r="O245" s="21"/>
      <c r="P245" s="21"/>
      <c r="Q245" s="21"/>
      <c r="R245" s="21"/>
      <c r="S245" s="21"/>
      <c r="T245" s="21"/>
      <c r="U245" s="21"/>
    </row>
    <row r="246" spans="1:21">
      <c r="A246" s="21"/>
      <c r="B246" s="21"/>
      <c r="C246" s="21"/>
      <c r="D246" s="21"/>
      <c r="E246" s="21"/>
      <c r="F246" s="21"/>
      <c r="G246" s="21"/>
      <c r="H246" s="21"/>
      <c r="I246" s="21"/>
      <c r="J246" s="21"/>
      <c r="K246" s="21"/>
      <c r="L246" s="21"/>
      <c r="M246" s="21"/>
      <c r="N246" s="21"/>
      <c r="O246" s="21"/>
      <c r="P246" s="21"/>
      <c r="Q246" s="21"/>
      <c r="R246" s="21"/>
      <c r="S246" s="21"/>
      <c r="T246" s="21"/>
      <c r="U246" s="21"/>
    </row>
    <row r="247" spans="1:21">
      <c r="A247" s="21"/>
      <c r="B247" s="21"/>
      <c r="C247" s="21"/>
      <c r="D247" s="21"/>
      <c r="E247" s="21"/>
      <c r="F247" s="21"/>
      <c r="G247" s="21"/>
      <c r="H247" s="21"/>
      <c r="I247" s="21"/>
      <c r="J247" s="21"/>
      <c r="K247" s="21"/>
      <c r="L247" s="21"/>
      <c r="M247" s="21"/>
      <c r="N247" s="21"/>
      <c r="O247" s="21"/>
      <c r="P247" s="21"/>
      <c r="Q247" s="21"/>
      <c r="R247" s="21"/>
      <c r="S247" s="21"/>
      <c r="T247" s="21"/>
      <c r="U247" s="21"/>
    </row>
    <row r="248" spans="1:21">
      <c r="A248" s="21"/>
      <c r="B248" s="21"/>
      <c r="C248" s="21"/>
      <c r="D248" s="21"/>
      <c r="E248" s="21"/>
      <c r="F248" s="21"/>
      <c r="G248" s="21"/>
      <c r="H248" s="21"/>
      <c r="I248" s="21"/>
      <c r="J248" s="21"/>
      <c r="K248" s="21"/>
      <c r="L248" s="21"/>
      <c r="M248" s="21"/>
      <c r="N248" s="21"/>
      <c r="O248" s="21"/>
      <c r="P248" s="21"/>
      <c r="Q248" s="21"/>
      <c r="R248" s="21"/>
      <c r="S248" s="21"/>
      <c r="T248" s="21"/>
      <c r="U248" s="21"/>
    </row>
    <row r="249" spans="1:21">
      <c r="A249" s="21"/>
      <c r="B249" s="21"/>
      <c r="C249" s="21"/>
      <c r="D249" s="21"/>
      <c r="E249" s="21"/>
      <c r="F249" s="21"/>
      <c r="G249" s="21"/>
      <c r="H249" s="21"/>
      <c r="I249" s="21"/>
      <c r="J249" s="21"/>
      <c r="K249" s="21"/>
      <c r="L249" s="21"/>
      <c r="M249" s="21"/>
      <c r="N249" s="21"/>
      <c r="O249" s="21"/>
      <c r="P249" s="21"/>
      <c r="Q249" s="21"/>
      <c r="R249" s="21"/>
      <c r="S249" s="21"/>
      <c r="T249" s="21"/>
      <c r="U249" s="21"/>
    </row>
    <row r="250" spans="1:21">
      <c r="A250" s="21"/>
      <c r="B250" s="21"/>
      <c r="C250" s="21"/>
      <c r="D250" s="21"/>
      <c r="E250" s="21"/>
      <c r="F250" s="21"/>
      <c r="G250" s="21"/>
      <c r="H250" s="21"/>
      <c r="I250" s="21"/>
      <c r="J250" s="21"/>
      <c r="K250" s="21"/>
      <c r="L250" s="21"/>
      <c r="M250" s="21"/>
      <c r="N250" s="21"/>
      <c r="O250" s="21"/>
      <c r="P250" s="21"/>
      <c r="Q250" s="21"/>
      <c r="R250" s="21"/>
      <c r="S250" s="21"/>
      <c r="T250" s="21"/>
      <c r="U250" s="21"/>
    </row>
    <row r="251" spans="1:21">
      <c r="A251" s="21"/>
      <c r="B251" s="21"/>
      <c r="C251" s="21"/>
      <c r="D251" s="21"/>
      <c r="E251" s="21"/>
      <c r="F251" s="21"/>
      <c r="G251" s="21"/>
      <c r="H251" s="21"/>
      <c r="I251" s="21"/>
      <c r="J251" s="21"/>
      <c r="K251" s="21"/>
      <c r="L251" s="21"/>
      <c r="M251" s="21"/>
      <c r="N251" s="21"/>
      <c r="O251" s="21"/>
      <c r="P251" s="21"/>
      <c r="Q251" s="21"/>
      <c r="R251" s="21"/>
      <c r="S251" s="21"/>
      <c r="T251" s="21"/>
      <c r="U251" s="21"/>
    </row>
    <row r="252" spans="1:21">
      <c r="A252" s="21"/>
      <c r="B252" s="21"/>
      <c r="C252" s="21"/>
      <c r="D252" s="21"/>
      <c r="E252" s="21"/>
      <c r="F252" s="21"/>
      <c r="G252" s="21"/>
      <c r="H252" s="21"/>
      <c r="I252" s="21"/>
      <c r="J252" s="21"/>
      <c r="K252" s="21"/>
      <c r="L252" s="21"/>
      <c r="M252" s="21"/>
      <c r="N252" s="21"/>
      <c r="O252" s="21"/>
      <c r="P252" s="21"/>
      <c r="Q252" s="21"/>
      <c r="R252" s="21"/>
      <c r="S252" s="21"/>
      <c r="T252" s="21"/>
      <c r="U252" s="21"/>
    </row>
    <row r="253" spans="1:21">
      <c r="A253" s="21"/>
      <c r="B253" s="21"/>
      <c r="C253" s="21"/>
      <c r="D253" s="21"/>
      <c r="E253" s="21"/>
      <c r="F253" s="21"/>
      <c r="G253" s="21"/>
      <c r="H253" s="21"/>
      <c r="I253" s="21"/>
      <c r="J253" s="21"/>
      <c r="K253" s="21"/>
      <c r="L253" s="21"/>
      <c r="M253" s="21"/>
      <c r="N253" s="21"/>
      <c r="O253" s="21"/>
      <c r="P253" s="21"/>
      <c r="Q253" s="21"/>
      <c r="R253" s="21"/>
      <c r="S253" s="21"/>
      <c r="T253" s="21"/>
      <c r="U253" s="21"/>
    </row>
    <row r="254" spans="1:21">
      <c r="A254" s="21"/>
      <c r="B254" s="21"/>
      <c r="C254" s="21"/>
      <c r="D254" s="21"/>
      <c r="E254" s="21"/>
      <c r="F254" s="21"/>
      <c r="G254" s="21"/>
      <c r="H254" s="21"/>
      <c r="I254" s="21"/>
      <c r="J254" s="21"/>
      <c r="K254" s="21"/>
      <c r="L254" s="21"/>
      <c r="M254" s="21"/>
      <c r="N254" s="21"/>
      <c r="O254" s="21"/>
      <c r="P254" s="21"/>
      <c r="Q254" s="21"/>
      <c r="R254" s="21"/>
      <c r="S254" s="21"/>
      <c r="T254" s="21"/>
      <c r="U254" s="21"/>
    </row>
    <row r="255" spans="1:21">
      <c r="A255" s="21"/>
      <c r="B255" s="21"/>
      <c r="C255" s="21"/>
      <c r="D255" s="21"/>
      <c r="E255" s="21"/>
      <c r="F255" s="21"/>
      <c r="G255" s="21"/>
      <c r="H255" s="21"/>
      <c r="I255" s="21"/>
      <c r="J255" s="21"/>
      <c r="K255" s="21"/>
      <c r="L255" s="21"/>
      <c r="M255" s="21"/>
      <c r="N255" s="21"/>
      <c r="O255" s="21"/>
      <c r="P255" s="21"/>
      <c r="Q255" s="21"/>
      <c r="R255" s="21"/>
      <c r="S255" s="21"/>
      <c r="T255" s="21"/>
      <c r="U255" s="21"/>
    </row>
    <row r="256" spans="1:21">
      <c r="A256" s="21"/>
      <c r="B256" s="21"/>
      <c r="C256" s="21"/>
      <c r="D256" s="21"/>
      <c r="E256" s="21"/>
      <c r="F256" s="21"/>
      <c r="G256" s="21"/>
      <c r="H256" s="21"/>
      <c r="I256" s="21"/>
      <c r="J256" s="21"/>
      <c r="K256" s="21"/>
      <c r="L256" s="21"/>
      <c r="M256" s="21"/>
      <c r="N256" s="21"/>
      <c r="O256" s="21"/>
      <c r="P256" s="21"/>
      <c r="Q256" s="21"/>
      <c r="R256" s="21"/>
      <c r="S256" s="21"/>
      <c r="T256" s="21"/>
      <c r="U256" s="21"/>
    </row>
    <row r="257" spans="1:21">
      <c r="A257" s="21"/>
      <c r="B257" s="21"/>
      <c r="C257" s="21"/>
      <c r="D257" s="21"/>
      <c r="E257" s="21"/>
      <c r="F257" s="21"/>
      <c r="G257" s="21"/>
      <c r="H257" s="21"/>
      <c r="I257" s="21"/>
      <c r="J257" s="21"/>
      <c r="K257" s="21"/>
      <c r="L257" s="21"/>
      <c r="M257" s="21"/>
      <c r="N257" s="21"/>
      <c r="O257" s="21"/>
      <c r="P257" s="21"/>
      <c r="Q257" s="21"/>
      <c r="R257" s="21"/>
      <c r="S257" s="21"/>
      <c r="T257" s="21"/>
      <c r="U257" s="21"/>
    </row>
    <row r="258" spans="1:21">
      <c r="A258" s="21"/>
      <c r="B258" s="21"/>
      <c r="C258" s="21"/>
      <c r="D258" s="21"/>
      <c r="E258" s="21"/>
      <c r="F258" s="21"/>
      <c r="G258" s="21"/>
      <c r="H258" s="21"/>
      <c r="I258" s="21"/>
      <c r="J258" s="21"/>
      <c r="K258" s="21"/>
      <c r="L258" s="21"/>
      <c r="M258" s="21"/>
      <c r="N258" s="21"/>
      <c r="O258" s="21"/>
      <c r="P258" s="21"/>
      <c r="Q258" s="21"/>
      <c r="R258" s="21"/>
      <c r="S258" s="21"/>
      <c r="T258" s="21"/>
      <c r="U258" s="21"/>
    </row>
    <row r="259" spans="1:21">
      <c r="A259" s="21"/>
      <c r="B259" s="21"/>
      <c r="C259" s="21"/>
      <c r="D259" s="21"/>
      <c r="E259" s="21"/>
      <c r="F259" s="21"/>
      <c r="G259" s="21"/>
      <c r="H259" s="21"/>
      <c r="I259" s="21"/>
      <c r="J259" s="21"/>
      <c r="K259" s="21"/>
      <c r="L259" s="21"/>
      <c r="M259" s="21"/>
      <c r="N259" s="21"/>
      <c r="O259" s="21"/>
      <c r="P259" s="21"/>
      <c r="Q259" s="21"/>
      <c r="R259" s="21"/>
      <c r="S259" s="21"/>
      <c r="T259" s="21"/>
      <c r="U259" s="21"/>
    </row>
    <row r="260" spans="1:21">
      <c r="A260" s="21"/>
      <c r="B260" s="21"/>
      <c r="C260" s="21"/>
      <c r="D260" s="21"/>
      <c r="E260" s="21"/>
      <c r="F260" s="21"/>
      <c r="G260" s="21"/>
      <c r="H260" s="21"/>
      <c r="I260" s="21"/>
      <c r="J260" s="21"/>
      <c r="K260" s="21"/>
      <c r="L260" s="21"/>
      <c r="M260" s="21"/>
      <c r="N260" s="21"/>
      <c r="O260" s="21"/>
      <c r="P260" s="21"/>
      <c r="Q260" s="21"/>
      <c r="R260" s="21"/>
      <c r="S260" s="21"/>
      <c r="T260" s="21"/>
      <c r="U260" s="21"/>
    </row>
    <row r="261" spans="1:21">
      <c r="A261" s="21"/>
      <c r="B261" s="21"/>
      <c r="C261" s="21"/>
      <c r="D261" s="21"/>
      <c r="E261" s="21"/>
      <c r="F261" s="21"/>
      <c r="G261" s="21"/>
      <c r="H261" s="21"/>
      <c r="I261" s="21"/>
      <c r="J261" s="21"/>
      <c r="K261" s="21"/>
      <c r="L261" s="21"/>
      <c r="M261" s="21"/>
      <c r="N261" s="21"/>
      <c r="O261" s="21"/>
      <c r="P261" s="21"/>
      <c r="Q261" s="21"/>
      <c r="R261" s="21"/>
      <c r="S261" s="21"/>
      <c r="T261" s="21"/>
      <c r="U261" s="21"/>
    </row>
    <row r="262" spans="1:21">
      <c r="A262" s="21"/>
      <c r="B262" s="21"/>
      <c r="C262" s="21"/>
      <c r="D262" s="21"/>
      <c r="E262" s="21"/>
      <c r="F262" s="21"/>
      <c r="G262" s="21"/>
      <c r="H262" s="21"/>
      <c r="I262" s="21"/>
      <c r="J262" s="21"/>
      <c r="K262" s="21"/>
      <c r="L262" s="21"/>
      <c r="M262" s="21"/>
      <c r="N262" s="21"/>
      <c r="O262" s="21"/>
      <c r="P262" s="21"/>
      <c r="Q262" s="21"/>
      <c r="R262" s="21"/>
      <c r="S262" s="21"/>
      <c r="T262" s="21"/>
      <c r="U262" s="21"/>
    </row>
    <row r="263" spans="1:21">
      <c r="A263" s="21"/>
      <c r="B263" s="21"/>
      <c r="C263" s="21"/>
      <c r="D263" s="21"/>
      <c r="E263" s="21"/>
      <c r="F263" s="21"/>
      <c r="G263" s="21"/>
      <c r="H263" s="21"/>
      <c r="I263" s="21"/>
      <c r="J263" s="21"/>
      <c r="K263" s="21"/>
      <c r="L263" s="21"/>
      <c r="M263" s="21"/>
      <c r="N263" s="21"/>
      <c r="O263" s="21"/>
      <c r="P263" s="21"/>
      <c r="Q263" s="21"/>
      <c r="R263" s="21"/>
      <c r="S263" s="21"/>
      <c r="T263" s="21"/>
      <c r="U263" s="21"/>
    </row>
    <row r="264" spans="1:21">
      <c r="A264" s="21"/>
      <c r="B264" s="21"/>
      <c r="C264" s="21"/>
      <c r="D264" s="21"/>
      <c r="E264" s="21"/>
      <c r="F264" s="21"/>
      <c r="G264" s="21"/>
      <c r="H264" s="21"/>
      <c r="I264" s="21"/>
      <c r="J264" s="21"/>
      <c r="K264" s="21"/>
      <c r="L264" s="21"/>
      <c r="M264" s="21"/>
      <c r="N264" s="21"/>
      <c r="O264" s="21"/>
      <c r="P264" s="21"/>
      <c r="Q264" s="21"/>
      <c r="R264" s="21"/>
      <c r="S264" s="21"/>
      <c r="T264" s="21"/>
      <c r="U264" s="21"/>
    </row>
    <row r="265" spans="1:21">
      <c r="A265" s="21"/>
      <c r="B265" s="21"/>
      <c r="C265" s="21"/>
      <c r="D265" s="21"/>
      <c r="E265" s="21"/>
      <c r="F265" s="21"/>
      <c r="G265" s="21"/>
      <c r="H265" s="21"/>
      <c r="I265" s="21"/>
      <c r="J265" s="21"/>
      <c r="K265" s="21"/>
      <c r="L265" s="21"/>
      <c r="M265" s="21"/>
      <c r="N265" s="21"/>
      <c r="O265" s="21"/>
      <c r="P265" s="21"/>
      <c r="Q265" s="21"/>
      <c r="R265" s="21"/>
      <c r="S265" s="21"/>
      <c r="T265" s="21"/>
      <c r="U265" s="21"/>
    </row>
    <row r="266" spans="1:21">
      <c r="A266" s="21"/>
      <c r="B266" s="21"/>
      <c r="C266" s="21"/>
      <c r="D266" s="21"/>
      <c r="E266" s="21"/>
      <c r="F266" s="21"/>
      <c r="G266" s="21"/>
      <c r="H266" s="21"/>
      <c r="I266" s="21"/>
      <c r="J266" s="21"/>
      <c r="K266" s="21"/>
      <c r="L266" s="21"/>
      <c r="M266" s="21"/>
      <c r="N266" s="21"/>
      <c r="O266" s="21"/>
      <c r="P266" s="21"/>
      <c r="Q266" s="21"/>
      <c r="R266" s="21"/>
      <c r="S266" s="21"/>
      <c r="T266" s="21"/>
      <c r="U266" s="21"/>
    </row>
    <row r="267" spans="1:21">
      <c r="A267" s="21"/>
      <c r="B267" s="21"/>
      <c r="C267" s="21"/>
      <c r="D267" s="21"/>
      <c r="E267" s="21"/>
      <c r="F267" s="21"/>
      <c r="G267" s="21"/>
      <c r="H267" s="21"/>
      <c r="I267" s="21"/>
      <c r="J267" s="21"/>
      <c r="K267" s="21"/>
      <c r="L267" s="21"/>
      <c r="M267" s="21"/>
      <c r="N267" s="21"/>
      <c r="O267" s="21"/>
      <c r="P267" s="21"/>
      <c r="Q267" s="21"/>
      <c r="R267" s="21"/>
      <c r="S267" s="21"/>
      <c r="T267" s="21"/>
      <c r="U267" s="21"/>
    </row>
    <row r="268" spans="1:21">
      <c r="A268" s="21"/>
      <c r="B268" s="21"/>
      <c r="C268" s="21"/>
      <c r="D268" s="21"/>
      <c r="E268" s="21"/>
      <c r="F268" s="21"/>
      <c r="G268" s="21"/>
      <c r="H268" s="21"/>
      <c r="I268" s="21"/>
      <c r="J268" s="21"/>
      <c r="K268" s="21"/>
      <c r="L268" s="21"/>
      <c r="M268" s="21"/>
      <c r="N268" s="21"/>
      <c r="O268" s="21"/>
      <c r="P268" s="21"/>
      <c r="Q268" s="21"/>
      <c r="R268" s="21"/>
      <c r="S268" s="21"/>
      <c r="T268" s="21"/>
      <c r="U268" s="21"/>
    </row>
    <row r="269" spans="1:21">
      <c r="A269" s="21"/>
      <c r="B269" s="21"/>
      <c r="C269" s="21"/>
      <c r="D269" s="21"/>
      <c r="E269" s="21"/>
      <c r="F269" s="21"/>
      <c r="G269" s="21"/>
      <c r="H269" s="21"/>
      <c r="I269" s="21"/>
      <c r="J269" s="21"/>
      <c r="K269" s="21"/>
      <c r="L269" s="21"/>
      <c r="M269" s="21"/>
      <c r="N269" s="21"/>
      <c r="O269" s="21"/>
      <c r="P269" s="21"/>
      <c r="Q269" s="21"/>
      <c r="R269" s="21"/>
      <c r="S269" s="21"/>
      <c r="T269" s="21"/>
      <c r="U269" s="21"/>
    </row>
    <row r="270" spans="1:21">
      <c r="A270" s="21"/>
      <c r="B270" s="21"/>
      <c r="C270" s="21"/>
      <c r="D270" s="21"/>
      <c r="E270" s="21"/>
      <c r="F270" s="21"/>
      <c r="G270" s="21"/>
      <c r="H270" s="21"/>
      <c r="I270" s="21"/>
      <c r="J270" s="21"/>
      <c r="K270" s="21"/>
      <c r="L270" s="21"/>
      <c r="M270" s="21"/>
      <c r="N270" s="21"/>
      <c r="O270" s="21"/>
      <c r="P270" s="21"/>
      <c r="Q270" s="21"/>
      <c r="R270" s="21"/>
      <c r="S270" s="21"/>
      <c r="T270" s="21"/>
      <c r="U270" s="21"/>
    </row>
    <row r="271" spans="1:21">
      <c r="A271" s="21"/>
      <c r="B271" s="21"/>
      <c r="C271" s="21"/>
      <c r="D271" s="21"/>
      <c r="E271" s="21"/>
      <c r="F271" s="21"/>
      <c r="G271" s="21"/>
      <c r="H271" s="21"/>
      <c r="I271" s="21"/>
      <c r="J271" s="21"/>
      <c r="K271" s="21"/>
      <c r="L271" s="21"/>
      <c r="M271" s="21"/>
      <c r="N271" s="21"/>
      <c r="O271" s="21"/>
      <c r="P271" s="21"/>
      <c r="Q271" s="21"/>
      <c r="R271" s="21"/>
      <c r="S271" s="21"/>
      <c r="T271" s="21"/>
      <c r="U271" s="21"/>
    </row>
    <row r="272" spans="1:21">
      <c r="A272" s="21"/>
      <c r="B272" s="21"/>
      <c r="C272" s="21"/>
      <c r="D272" s="21"/>
      <c r="E272" s="21"/>
      <c r="F272" s="21"/>
      <c r="G272" s="21"/>
      <c r="H272" s="21"/>
      <c r="I272" s="21"/>
      <c r="J272" s="21"/>
      <c r="K272" s="21"/>
      <c r="L272" s="21"/>
      <c r="M272" s="21"/>
      <c r="N272" s="21"/>
      <c r="O272" s="21"/>
      <c r="P272" s="21"/>
      <c r="Q272" s="21"/>
      <c r="R272" s="21"/>
      <c r="S272" s="21"/>
      <c r="T272" s="21"/>
      <c r="U272" s="21"/>
    </row>
    <row r="273" spans="1:21">
      <c r="A273" s="21"/>
      <c r="B273" s="21"/>
      <c r="C273" s="21"/>
      <c r="D273" s="21"/>
      <c r="E273" s="21"/>
      <c r="F273" s="21"/>
      <c r="G273" s="21"/>
      <c r="H273" s="21"/>
      <c r="I273" s="21"/>
      <c r="J273" s="21"/>
      <c r="K273" s="21"/>
      <c r="L273" s="21"/>
      <c r="M273" s="21"/>
      <c r="N273" s="21"/>
      <c r="O273" s="21"/>
      <c r="P273" s="21"/>
      <c r="Q273" s="21"/>
      <c r="R273" s="21"/>
      <c r="S273" s="21"/>
      <c r="T273" s="21"/>
      <c r="U273" s="21"/>
    </row>
    <row r="274" spans="1:21">
      <c r="A274" s="21"/>
      <c r="B274" s="21"/>
      <c r="C274" s="21"/>
      <c r="D274" s="21"/>
      <c r="E274" s="21"/>
      <c r="F274" s="21"/>
      <c r="G274" s="21"/>
      <c r="H274" s="21"/>
      <c r="I274" s="21"/>
      <c r="J274" s="21"/>
      <c r="K274" s="21"/>
      <c r="L274" s="21"/>
      <c r="M274" s="21"/>
      <c r="N274" s="21"/>
      <c r="O274" s="21"/>
      <c r="P274" s="21"/>
      <c r="Q274" s="21"/>
      <c r="R274" s="21"/>
      <c r="S274" s="21"/>
      <c r="T274" s="21"/>
      <c r="U274" s="21"/>
    </row>
    <row r="275" spans="1:21">
      <c r="A275" s="21"/>
      <c r="B275" s="21"/>
      <c r="C275" s="21"/>
      <c r="D275" s="21"/>
      <c r="E275" s="21"/>
      <c r="F275" s="21"/>
      <c r="G275" s="21"/>
      <c r="H275" s="21"/>
      <c r="I275" s="21"/>
      <c r="J275" s="21"/>
      <c r="K275" s="21"/>
      <c r="L275" s="21"/>
      <c r="M275" s="21"/>
      <c r="N275" s="21"/>
      <c r="O275" s="21"/>
      <c r="P275" s="21"/>
      <c r="Q275" s="21"/>
      <c r="R275" s="21"/>
      <c r="S275" s="21"/>
      <c r="T275" s="21"/>
      <c r="U275" s="21"/>
    </row>
    <row r="276" spans="1:21">
      <c r="A276" s="21"/>
      <c r="B276" s="21"/>
      <c r="C276" s="21"/>
      <c r="D276" s="21"/>
      <c r="E276" s="21"/>
      <c r="F276" s="21"/>
      <c r="G276" s="21"/>
      <c r="H276" s="21"/>
      <c r="I276" s="21"/>
      <c r="J276" s="21"/>
      <c r="K276" s="21"/>
      <c r="L276" s="21"/>
      <c r="M276" s="21"/>
      <c r="N276" s="21"/>
      <c r="O276" s="21"/>
      <c r="P276" s="21"/>
      <c r="Q276" s="21"/>
      <c r="R276" s="21"/>
      <c r="S276" s="21"/>
      <c r="T276" s="21"/>
      <c r="U276" s="21"/>
    </row>
    <row r="277" spans="1:21">
      <c r="A277" s="21"/>
      <c r="B277" s="21"/>
      <c r="C277" s="21"/>
      <c r="D277" s="21"/>
      <c r="E277" s="21"/>
      <c r="F277" s="21"/>
      <c r="G277" s="21"/>
      <c r="H277" s="21"/>
      <c r="I277" s="21"/>
      <c r="J277" s="21"/>
      <c r="K277" s="21"/>
      <c r="L277" s="21"/>
      <c r="M277" s="21"/>
      <c r="N277" s="21"/>
      <c r="O277" s="21"/>
      <c r="P277" s="21"/>
      <c r="Q277" s="21"/>
      <c r="R277" s="21"/>
      <c r="S277" s="21"/>
      <c r="T277" s="21"/>
      <c r="U277" s="21"/>
    </row>
    <row r="278" spans="1:21">
      <c r="A278" s="21"/>
      <c r="B278" s="21"/>
      <c r="C278" s="21"/>
      <c r="D278" s="21"/>
      <c r="E278" s="21"/>
      <c r="F278" s="21"/>
      <c r="G278" s="21"/>
      <c r="H278" s="21"/>
      <c r="I278" s="21"/>
      <c r="J278" s="21"/>
      <c r="K278" s="21"/>
      <c r="L278" s="21"/>
      <c r="M278" s="21"/>
      <c r="N278" s="21"/>
      <c r="O278" s="21"/>
      <c r="P278" s="21"/>
      <c r="Q278" s="21"/>
      <c r="R278" s="21"/>
      <c r="S278" s="21"/>
      <c r="T278" s="21"/>
      <c r="U278" s="21"/>
    </row>
    <row r="279" spans="1:21">
      <c r="A279" s="21"/>
      <c r="B279" s="21"/>
      <c r="C279" s="21"/>
      <c r="D279" s="21"/>
      <c r="E279" s="21"/>
      <c r="F279" s="21"/>
      <c r="G279" s="21"/>
      <c r="H279" s="21"/>
      <c r="I279" s="21"/>
      <c r="J279" s="21"/>
      <c r="K279" s="21"/>
      <c r="L279" s="21"/>
      <c r="M279" s="21"/>
      <c r="N279" s="21"/>
      <c r="O279" s="21"/>
      <c r="P279" s="21"/>
      <c r="Q279" s="21"/>
      <c r="R279" s="21"/>
      <c r="S279" s="21"/>
      <c r="T279" s="21"/>
      <c r="U279" s="21"/>
    </row>
    <row r="280" spans="1:21">
      <c r="A280" s="21"/>
      <c r="B280" s="21"/>
      <c r="C280" s="21"/>
      <c r="D280" s="21"/>
      <c r="E280" s="21"/>
      <c r="F280" s="21"/>
      <c r="G280" s="21"/>
      <c r="H280" s="21"/>
      <c r="I280" s="21"/>
      <c r="J280" s="21"/>
      <c r="K280" s="21"/>
      <c r="L280" s="21"/>
      <c r="M280" s="21"/>
      <c r="N280" s="21"/>
      <c r="O280" s="21"/>
      <c r="P280" s="21"/>
      <c r="Q280" s="21"/>
      <c r="R280" s="21"/>
      <c r="S280" s="21"/>
      <c r="T280" s="21"/>
      <c r="U280" s="21"/>
    </row>
    <row r="281" spans="1:21">
      <c r="A281" s="21"/>
      <c r="B281" s="21"/>
      <c r="C281" s="21"/>
      <c r="D281" s="21"/>
      <c r="E281" s="21"/>
      <c r="F281" s="21"/>
      <c r="G281" s="21"/>
      <c r="H281" s="21"/>
      <c r="I281" s="21"/>
      <c r="J281" s="21"/>
      <c r="K281" s="21"/>
      <c r="L281" s="21"/>
      <c r="M281" s="21"/>
      <c r="N281" s="21"/>
      <c r="O281" s="21"/>
      <c r="P281" s="21"/>
      <c r="Q281" s="21"/>
      <c r="R281" s="21"/>
      <c r="S281" s="21"/>
      <c r="T281" s="21"/>
      <c r="U281" s="21"/>
    </row>
    <row r="282" spans="1:21">
      <c r="A282" s="21"/>
      <c r="B282" s="21"/>
      <c r="C282" s="21"/>
      <c r="D282" s="21"/>
      <c r="E282" s="21"/>
      <c r="F282" s="21"/>
      <c r="G282" s="21"/>
      <c r="H282" s="21"/>
      <c r="I282" s="21"/>
      <c r="J282" s="21"/>
      <c r="K282" s="21"/>
      <c r="L282" s="21"/>
      <c r="M282" s="21"/>
      <c r="N282" s="21"/>
      <c r="O282" s="21"/>
      <c r="P282" s="21"/>
      <c r="Q282" s="21"/>
      <c r="R282" s="21"/>
      <c r="S282" s="21"/>
      <c r="T282" s="21"/>
      <c r="U282" s="21"/>
    </row>
    <row r="283" spans="1:21">
      <c r="A283" s="21"/>
      <c r="B283" s="21"/>
      <c r="C283" s="21"/>
      <c r="D283" s="21"/>
      <c r="E283" s="21"/>
      <c r="F283" s="21"/>
      <c r="G283" s="21"/>
      <c r="H283" s="21"/>
      <c r="I283" s="21"/>
      <c r="J283" s="21"/>
      <c r="K283" s="21"/>
      <c r="L283" s="21"/>
      <c r="M283" s="21"/>
      <c r="N283" s="21"/>
      <c r="O283" s="21"/>
      <c r="P283" s="21"/>
      <c r="Q283" s="21"/>
      <c r="R283" s="21"/>
      <c r="S283" s="21"/>
      <c r="T283" s="21"/>
      <c r="U283" s="21"/>
    </row>
    <row r="284" spans="1:21">
      <c r="A284" s="21"/>
      <c r="B284" s="21"/>
      <c r="C284" s="21"/>
      <c r="D284" s="21"/>
      <c r="E284" s="21"/>
      <c r="F284" s="21"/>
      <c r="G284" s="21"/>
      <c r="H284" s="21"/>
      <c r="I284" s="21"/>
      <c r="J284" s="21"/>
      <c r="K284" s="21"/>
      <c r="L284" s="21"/>
      <c r="M284" s="21"/>
      <c r="N284" s="21"/>
      <c r="O284" s="21"/>
      <c r="P284" s="21"/>
      <c r="Q284" s="21"/>
      <c r="R284" s="21"/>
      <c r="S284" s="21"/>
      <c r="T284" s="21"/>
      <c r="U284" s="21"/>
    </row>
    <row r="285" spans="1:21">
      <c r="A285" s="21"/>
      <c r="B285" s="21"/>
      <c r="C285" s="21"/>
      <c r="D285" s="21"/>
      <c r="E285" s="21"/>
      <c r="F285" s="21"/>
      <c r="G285" s="21"/>
      <c r="H285" s="21"/>
      <c r="I285" s="21"/>
      <c r="J285" s="21"/>
      <c r="K285" s="21"/>
      <c r="L285" s="21"/>
      <c r="M285" s="21"/>
      <c r="N285" s="21"/>
      <c r="O285" s="21"/>
      <c r="P285" s="21"/>
      <c r="Q285" s="21"/>
      <c r="R285" s="21"/>
      <c r="S285" s="21"/>
      <c r="T285" s="21"/>
      <c r="U285" s="21"/>
    </row>
    <row r="286" spans="1:21">
      <c r="A286" s="21"/>
      <c r="B286" s="21"/>
      <c r="C286" s="21"/>
      <c r="D286" s="21"/>
      <c r="E286" s="21"/>
      <c r="F286" s="21"/>
      <c r="G286" s="21"/>
      <c r="H286" s="21"/>
      <c r="I286" s="21"/>
      <c r="J286" s="21"/>
      <c r="K286" s="21"/>
      <c r="L286" s="21"/>
      <c r="M286" s="21"/>
      <c r="N286" s="21"/>
      <c r="O286" s="21"/>
      <c r="P286" s="21"/>
      <c r="Q286" s="21"/>
      <c r="R286" s="21"/>
      <c r="S286" s="21"/>
      <c r="T286" s="21"/>
      <c r="U286" s="21"/>
    </row>
    <row r="287" spans="1:21">
      <c r="A287" s="21"/>
      <c r="B287" s="21"/>
      <c r="C287" s="21"/>
      <c r="D287" s="21"/>
      <c r="E287" s="21"/>
      <c r="F287" s="21"/>
      <c r="G287" s="21"/>
      <c r="H287" s="21"/>
      <c r="I287" s="21"/>
      <c r="J287" s="21"/>
      <c r="K287" s="21"/>
      <c r="L287" s="21"/>
      <c r="M287" s="21"/>
      <c r="N287" s="21"/>
      <c r="O287" s="21"/>
      <c r="P287" s="21"/>
      <c r="Q287" s="21"/>
      <c r="R287" s="21"/>
      <c r="S287" s="21"/>
      <c r="T287" s="21"/>
      <c r="U287" s="21"/>
    </row>
    <row r="288" spans="1:21">
      <c r="A288" s="21"/>
      <c r="B288" s="21"/>
      <c r="C288" s="21"/>
      <c r="D288" s="21"/>
      <c r="E288" s="21"/>
      <c r="F288" s="21"/>
      <c r="G288" s="21"/>
      <c r="H288" s="21"/>
      <c r="I288" s="21"/>
      <c r="J288" s="21"/>
      <c r="K288" s="21"/>
      <c r="L288" s="21"/>
      <c r="M288" s="21"/>
      <c r="N288" s="21"/>
      <c r="O288" s="21"/>
      <c r="P288" s="21"/>
      <c r="Q288" s="21"/>
      <c r="R288" s="21"/>
      <c r="S288" s="21"/>
      <c r="T288" s="21"/>
      <c r="U288" s="21"/>
    </row>
    <row r="289" spans="1:21">
      <c r="A289" s="21"/>
      <c r="B289" s="21"/>
      <c r="C289" s="21"/>
      <c r="D289" s="21"/>
      <c r="E289" s="21"/>
      <c r="F289" s="21"/>
      <c r="G289" s="21"/>
      <c r="H289" s="21"/>
      <c r="I289" s="21"/>
      <c r="J289" s="21"/>
      <c r="K289" s="21"/>
      <c r="L289" s="21"/>
      <c r="M289" s="21"/>
      <c r="N289" s="21"/>
      <c r="O289" s="21"/>
      <c r="P289" s="21"/>
      <c r="Q289" s="21"/>
      <c r="R289" s="21"/>
      <c r="S289" s="21"/>
      <c r="T289" s="21"/>
      <c r="U289" s="21"/>
    </row>
    <row r="290" spans="1:21">
      <c r="A290" s="21"/>
      <c r="B290" s="21"/>
      <c r="C290" s="21"/>
      <c r="D290" s="21"/>
      <c r="E290" s="21"/>
      <c r="F290" s="21"/>
      <c r="G290" s="21"/>
      <c r="H290" s="21"/>
      <c r="I290" s="21"/>
      <c r="J290" s="21"/>
      <c r="K290" s="21"/>
      <c r="L290" s="21"/>
      <c r="M290" s="21"/>
      <c r="N290" s="21"/>
      <c r="O290" s="21"/>
      <c r="P290" s="21"/>
      <c r="Q290" s="21"/>
      <c r="R290" s="21"/>
      <c r="S290" s="21"/>
      <c r="T290" s="21"/>
      <c r="U290" s="21"/>
    </row>
    <row r="291" spans="1:21">
      <c r="A291" s="21"/>
      <c r="B291" s="21"/>
      <c r="C291" s="21"/>
      <c r="D291" s="21"/>
      <c r="E291" s="21"/>
      <c r="F291" s="21"/>
      <c r="G291" s="21"/>
      <c r="H291" s="21"/>
      <c r="I291" s="21"/>
      <c r="J291" s="21"/>
      <c r="K291" s="21"/>
      <c r="L291" s="21"/>
      <c r="M291" s="21"/>
      <c r="N291" s="21"/>
      <c r="O291" s="21"/>
      <c r="P291" s="21"/>
      <c r="Q291" s="21"/>
      <c r="R291" s="21"/>
      <c r="S291" s="21"/>
      <c r="T291" s="21"/>
      <c r="U291" s="21"/>
    </row>
    <row r="292" spans="1:21">
      <c r="A292" s="21"/>
      <c r="B292" s="21"/>
      <c r="C292" s="21"/>
      <c r="D292" s="21"/>
      <c r="E292" s="21"/>
      <c r="F292" s="21"/>
      <c r="G292" s="21"/>
      <c r="H292" s="21"/>
      <c r="I292" s="21"/>
      <c r="J292" s="21"/>
      <c r="K292" s="21"/>
      <c r="L292" s="21"/>
      <c r="M292" s="21"/>
      <c r="N292" s="21"/>
      <c r="O292" s="21"/>
      <c r="P292" s="21"/>
      <c r="Q292" s="21"/>
      <c r="R292" s="21"/>
      <c r="S292" s="21"/>
      <c r="T292" s="21"/>
      <c r="U292" s="21"/>
    </row>
    <row r="293" spans="1:21">
      <c r="A293" s="21"/>
      <c r="B293" s="21"/>
      <c r="C293" s="21"/>
      <c r="D293" s="21"/>
      <c r="E293" s="21"/>
      <c r="F293" s="21"/>
      <c r="G293" s="21"/>
      <c r="H293" s="21"/>
      <c r="I293" s="21"/>
      <c r="J293" s="21"/>
      <c r="K293" s="21"/>
      <c r="L293" s="21"/>
      <c r="M293" s="21"/>
      <c r="N293" s="21"/>
      <c r="O293" s="21"/>
      <c r="P293" s="21"/>
      <c r="Q293" s="21"/>
      <c r="R293" s="21"/>
      <c r="S293" s="21"/>
      <c r="T293" s="21"/>
      <c r="U293" s="21"/>
    </row>
    <row r="294" spans="1:21">
      <c r="A294" s="21"/>
      <c r="B294" s="21"/>
      <c r="C294" s="21"/>
      <c r="D294" s="21"/>
      <c r="E294" s="21"/>
      <c r="F294" s="21"/>
      <c r="G294" s="21"/>
      <c r="H294" s="21"/>
      <c r="I294" s="21"/>
      <c r="J294" s="21"/>
      <c r="K294" s="21"/>
      <c r="L294" s="21"/>
      <c r="M294" s="21"/>
      <c r="N294" s="21"/>
      <c r="O294" s="21"/>
      <c r="P294" s="21"/>
      <c r="Q294" s="21"/>
      <c r="R294" s="21"/>
      <c r="S294" s="21"/>
      <c r="T294" s="21"/>
      <c r="U294" s="21"/>
    </row>
    <row r="295" spans="1:21">
      <c r="A295" s="21"/>
      <c r="B295" s="21"/>
      <c r="C295" s="21"/>
      <c r="D295" s="21"/>
      <c r="E295" s="21"/>
      <c r="F295" s="21"/>
      <c r="G295" s="21"/>
      <c r="H295" s="21"/>
      <c r="I295" s="21"/>
      <c r="J295" s="21"/>
      <c r="K295" s="21"/>
      <c r="L295" s="21"/>
      <c r="M295" s="21"/>
      <c r="N295" s="21"/>
      <c r="O295" s="21"/>
      <c r="P295" s="21"/>
      <c r="Q295" s="21"/>
      <c r="R295" s="21"/>
      <c r="S295" s="21"/>
      <c r="T295" s="21"/>
      <c r="U295" s="21"/>
    </row>
    <row r="296" spans="1:21">
      <c r="A296" s="21"/>
      <c r="B296" s="21"/>
      <c r="C296" s="21"/>
      <c r="D296" s="21"/>
      <c r="E296" s="21"/>
      <c r="F296" s="21"/>
      <c r="G296" s="21"/>
      <c r="H296" s="21"/>
      <c r="I296" s="21"/>
      <c r="J296" s="21"/>
      <c r="K296" s="21"/>
      <c r="L296" s="21"/>
      <c r="M296" s="21"/>
      <c r="N296" s="21"/>
      <c r="O296" s="21"/>
      <c r="P296" s="21"/>
      <c r="Q296" s="21"/>
      <c r="R296" s="21"/>
      <c r="S296" s="21"/>
      <c r="T296" s="21"/>
      <c r="U296" s="21"/>
    </row>
    <row r="297" spans="1:21">
      <c r="A297" s="21"/>
      <c r="B297" s="21"/>
      <c r="C297" s="21"/>
      <c r="D297" s="21"/>
      <c r="E297" s="21"/>
      <c r="F297" s="21"/>
      <c r="G297" s="21"/>
      <c r="H297" s="21"/>
      <c r="I297" s="21"/>
      <c r="J297" s="21"/>
      <c r="K297" s="21"/>
      <c r="L297" s="21"/>
      <c r="M297" s="21"/>
      <c r="N297" s="21"/>
      <c r="O297" s="21"/>
      <c r="P297" s="21"/>
      <c r="Q297" s="21"/>
      <c r="R297" s="21"/>
      <c r="S297" s="21"/>
      <c r="T297" s="21"/>
      <c r="U297" s="21"/>
    </row>
    <row r="298" spans="1:21">
      <c r="A298" s="21"/>
      <c r="B298" s="21"/>
      <c r="C298" s="21"/>
      <c r="D298" s="21"/>
      <c r="E298" s="21"/>
      <c r="F298" s="21"/>
      <c r="G298" s="21"/>
      <c r="H298" s="21"/>
      <c r="I298" s="21"/>
      <c r="J298" s="21"/>
      <c r="K298" s="21"/>
      <c r="L298" s="21"/>
      <c r="M298" s="21"/>
      <c r="N298" s="21"/>
      <c r="O298" s="21"/>
      <c r="P298" s="21"/>
      <c r="Q298" s="21"/>
      <c r="R298" s="21"/>
      <c r="S298" s="21"/>
      <c r="T298" s="21"/>
      <c r="U298" s="21"/>
    </row>
    <row r="299" spans="1:21">
      <c r="A299" s="21"/>
      <c r="B299" s="21"/>
      <c r="C299" s="21"/>
      <c r="D299" s="21"/>
      <c r="E299" s="21"/>
      <c r="F299" s="21"/>
      <c r="G299" s="21"/>
      <c r="H299" s="21"/>
      <c r="I299" s="21"/>
      <c r="J299" s="21"/>
      <c r="K299" s="21"/>
      <c r="L299" s="21"/>
      <c r="M299" s="21"/>
      <c r="N299" s="21"/>
      <c r="O299" s="21"/>
      <c r="P299" s="21"/>
      <c r="Q299" s="21"/>
      <c r="R299" s="21"/>
      <c r="S299" s="21"/>
      <c r="T299" s="21"/>
      <c r="U299" s="21"/>
    </row>
    <row r="300" spans="1:21">
      <c r="A300" s="21"/>
      <c r="B300" s="21"/>
      <c r="C300" s="21"/>
      <c r="D300" s="21"/>
      <c r="E300" s="21"/>
      <c r="F300" s="21"/>
      <c r="G300" s="21"/>
      <c r="H300" s="21"/>
      <c r="I300" s="21"/>
      <c r="J300" s="21"/>
      <c r="K300" s="21"/>
      <c r="L300" s="21"/>
      <c r="M300" s="21"/>
      <c r="N300" s="21"/>
      <c r="O300" s="21"/>
      <c r="P300" s="21"/>
      <c r="Q300" s="21"/>
      <c r="R300" s="21"/>
      <c r="S300" s="21"/>
      <c r="T300" s="21"/>
      <c r="U300" s="21"/>
    </row>
    <row r="301" spans="1:21">
      <c r="A301" s="21"/>
      <c r="B301" s="21"/>
      <c r="C301" s="21"/>
      <c r="D301" s="21"/>
      <c r="E301" s="21"/>
      <c r="F301" s="21"/>
      <c r="G301" s="21"/>
      <c r="H301" s="21"/>
      <c r="I301" s="21"/>
      <c r="J301" s="21"/>
      <c r="K301" s="21"/>
      <c r="L301" s="21"/>
      <c r="M301" s="21"/>
      <c r="N301" s="21"/>
      <c r="O301" s="21"/>
      <c r="P301" s="21"/>
      <c r="Q301" s="21"/>
      <c r="R301" s="21"/>
      <c r="S301" s="21"/>
      <c r="T301" s="21"/>
      <c r="U301" s="21"/>
    </row>
    <row r="302" spans="1:21">
      <c r="A302" s="21"/>
      <c r="B302" s="21"/>
      <c r="C302" s="21"/>
      <c r="D302" s="21"/>
      <c r="E302" s="21"/>
      <c r="F302" s="21"/>
      <c r="G302" s="21"/>
      <c r="H302" s="21"/>
      <c r="I302" s="21"/>
      <c r="J302" s="21"/>
      <c r="K302" s="21"/>
      <c r="L302" s="21"/>
      <c r="M302" s="21"/>
      <c r="N302" s="21"/>
      <c r="O302" s="21"/>
      <c r="P302" s="21"/>
      <c r="Q302" s="21"/>
      <c r="R302" s="21"/>
      <c r="S302" s="21"/>
      <c r="T302" s="21"/>
      <c r="U302" s="21"/>
    </row>
    <row r="303" spans="1:21">
      <c r="A303" s="21"/>
      <c r="B303" s="21"/>
      <c r="C303" s="21"/>
      <c r="D303" s="21"/>
      <c r="E303" s="21"/>
      <c r="F303" s="21"/>
      <c r="G303" s="21"/>
      <c r="H303" s="21"/>
      <c r="I303" s="21"/>
      <c r="J303" s="21"/>
      <c r="K303" s="21"/>
      <c r="L303" s="21"/>
      <c r="M303" s="21"/>
      <c r="N303" s="21"/>
      <c r="O303" s="21"/>
      <c r="P303" s="21"/>
      <c r="Q303" s="21"/>
      <c r="R303" s="21"/>
      <c r="S303" s="21"/>
      <c r="T303" s="21"/>
      <c r="U303" s="21"/>
    </row>
    <row r="304" spans="1:21">
      <c r="A304" s="21"/>
      <c r="B304" s="21"/>
      <c r="C304" s="21"/>
      <c r="D304" s="21"/>
      <c r="E304" s="21"/>
      <c r="F304" s="21"/>
      <c r="G304" s="21"/>
      <c r="H304" s="21"/>
      <c r="I304" s="21"/>
      <c r="J304" s="21"/>
      <c r="K304" s="21"/>
      <c r="L304" s="21"/>
      <c r="M304" s="21"/>
      <c r="N304" s="21"/>
      <c r="O304" s="21"/>
      <c r="P304" s="21"/>
      <c r="Q304" s="21"/>
      <c r="R304" s="21"/>
      <c r="S304" s="21"/>
      <c r="T304" s="21"/>
      <c r="U304" s="21"/>
    </row>
    <row r="305" spans="1:21">
      <c r="A305" s="21"/>
      <c r="B305" s="21"/>
      <c r="C305" s="21"/>
      <c r="D305" s="21"/>
      <c r="E305" s="21"/>
      <c r="F305" s="21"/>
      <c r="G305" s="21"/>
      <c r="H305" s="21"/>
      <c r="I305" s="21"/>
      <c r="J305" s="21"/>
      <c r="K305" s="21"/>
      <c r="L305" s="21"/>
      <c r="M305" s="21"/>
      <c r="N305" s="21"/>
      <c r="O305" s="21"/>
      <c r="P305" s="21"/>
      <c r="Q305" s="21"/>
      <c r="R305" s="21"/>
      <c r="S305" s="21"/>
      <c r="T305" s="21"/>
      <c r="U305" s="21"/>
    </row>
    <row r="306" spans="1:21">
      <c r="A306" s="21"/>
      <c r="B306" s="21"/>
      <c r="C306" s="21"/>
      <c r="D306" s="21"/>
      <c r="E306" s="21"/>
      <c r="F306" s="21"/>
      <c r="G306" s="21"/>
      <c r="H306" s="21"/>
      <c r="I306" s="21"/>
      <c r="J306" s="21"/>
      <c r="K306" s="21"/>
      <c r="L306" s="21"/>
      <c r="M306" s="21"/>
      <c r="N306" s="21"/>
      <c r="O306" s="21"/>
      <c r="P306" s="21"/>
      <c r="Q306" s="21"/>
      <c r="R306" s="21"/>
      <c r="S306" s="21"/>
      <c r="T306" s="21"/>
      <c r="U306" s="21"/>
    </row>
    <row r="307" spans="1:21">
      <c r="A307" s="21"/>
      <c r="B307" s="21"/>
      <c r="C307" s="21"/>
      <c r="D307" s="21"/>
      <c r="E307" s="21"/>
      <c r="F307" s="21"/>
      <c r="G307" s="21"/>
      <c r="H307" s="21"/>
      <c r="I307" s="21"/>
      <c r="J307" s="21"/>
      <c r="K307" s="21"/>
      <c r="L307" s="21"/>
      <c r="M307" s="21"/>
      <c r="N307" s="21"/>
      <c r="O307" s="21"/>
      <c r="P307" s="21"/>
      <c r="Q307" s="21"/>
      <c r="R307" s="21"/>
      <c r="S307" s="21"/>
      <c r="T307" s="21"/>
      <c r="U307" s="21"/>
    </row>
    <row r="308" spans="1:21">
      <c r="A308" s="21"/>
      <c r="B308" s="21"/>
      <c r="C308" s="21"/>
      <c r="D308" s="21"/>
      <c r="E308" s="21"/>
      <c r="F308" s="21"/>
      <c r="G308" s="21"/>
      <c r="H308" s="21"/>
      <c r="I308" s="21"/>
      <c r="J308" s="21"/>
      <c r="K308" s="21"/>
      <c r="L308" s="21"/>
      <c r="M308" s="21"/>
      <c r="N308" s="21"/>
      <c r="O308" s="21"/>
      <c r="P308" s="21"/>
      <c r="Q308" s="21"/>
      <c r="R308" s="21"/>
      <c r="S308" s="21"/>
      <c r="T308" s="21"/>
      <c r="U308" s="21"/>
    </row>
    <row r="309" spans="1:21">
      <c r="A309" s="21"/>
      <c r="B309" s="21"/>
      <c r="C309" s="21"/>
      <c r="D309" s="21"/>
      <c r="E309" s="21"/>
      <c r="F309" s="21"/>
      <c r="G309" s="21"/>
      <c r="H309" s="21"/>
      <c r="I309" s="21"/>
      <c r="J309" s="21"/>
      <c r="K309" s="21"/>
      <c r="L309" s="21"/>
      <c r="M309" s="21"/>
      <c r="N309" s="21"/>
      <c r="O309" s="21"/>
      <c r="P309" s="21"/>
      <c r="Q309" s="21"/>
      <c r="R309" s="21"/>
      <c r="S309" s="21"/>
      <c r="T309" s="21"/>
      <c r="U309" s="21"/>
    </row>
    <row r="310" spans="1:21">
      <c r="A310" s="21"/>
      <c r="B310" s="21"/>
      <c r="C310" s="21"/>
      <c r="D310" s="21"/>
      <c r="E310" s="21"/>
      <c r="F310" s="21"/>
      <c r="G310" s="21"/>
      <c r="H310" s="21"/>
      <c r="I310" s="21"/>
      <c r="J310" s="21"/>
      <c r="K310" s="21"/>
      <c r="L310" s="21"/>
      <c r="M310" s="21"/>
      <c r="N310" s="21"/>
      <c r="O310" s="21"/>
      <c r="P310" s="21"/>
      <c r="Q310" s="21"/>
      <c r="R310" s="21"/>
      <c r="S310" s="21"/>
      <c r="T310" s="21"/>
      <c r="U310" s="21"/>
    </row>
    <row r="311" spans="1:21">
      <c r="A311" s="21"/>
      <c r="B311" s="21"/>
      <c r="C311" s="21"/>
      <c r="D311" s="21"/>
      <c r="E311" s="21"/>
      <c r="F311" s="21"/>
      <c r="G311" s="21"/>
      <c r="H311" s="21"/>
      <c r="I311" s="21"/>
      <c r="J311" s="21"/>
      <c r="K311" s="21"/>
      <c r="L311" s="21"/>
      <c r="M311" s="21"/>
      <c r="N311" s="21"/>
      <c r="O311" s="21"/>
      <c r="P311" s="21"/>
      <c r="Q311" s="21"/>
      <c r="R311" s="21"/>
      <c r="S311" s="21"/>
      <c r="T311" s="21"/>
      <c r="U311" s="21"/>
    </row>
    <row r="312" spans="1:21">
      <c r="A312" s="21"/>
      <c r="B312" s="21"/>
      <c r="C312" s="21"/>
      <c r="D312" s="21"/>
      <c r="E312" s="21"/>
      <c r="F312" s="21"/>
      <c r="G312" s="21"/>
      <c r="H312" s="21"/>
      <c r="I312" s="21"/>
      <c r="J312" s="21"/>
      <c r="K312" s="21"/>
      <c r="L312" s="21"/>
      <c r="M312" s="21"/>
      <c r="N312" s="21"/>
      <c r="O312" s="21"/>
      <c r="P312" s="21"/>
      <c r="Q312" s="21"/>
      <c r="R312" s="21"/>
      <c r="S312" s="21"/>
      <c r="T312" s="21"/>
      <c r="U312" s="21"/>
    </row>
    <row r="313" spans="1:21">
      <c r="A313" s="21"/>
      <c r="B313" s="21"/>
      <c r="C313" s="21"/>
      <c r="D313" s="21"/>
      <c r="E313" s="21"/>
      <c r="F313" s="21"/>
      <c r="G313" s="21"/>
      <c r="H313" s="21"/>
      <c r="I313" s="21"/>
      <c r="J313" s="21"/>
      <c r="K313" s="21"/>
      <c r="L313" s="21"/>
      <c r="M313" s="21"/>
      <c r="N313" s="21"/>
      <c r="O313" s="21"/>
      <c r="P313" s="21"/>
      <c r="Q313" s="21"/>
      <c r="R313" s="21"/>
      <c r="S313" s="21"/>
      <c r="T313" s="21"/>
      <c r="U313" s="21"/>
    </row>
    <row r="314" spans="1:21">
      <c r="A314" s="21"/>
      <c r="B314" s="21"/>
      <c r="C314" s="21"/>
      <c r="D314" s="21"/>
      <c r="E314" s="21"/>
      <c r="F314" s="21"/>
      <c r="G314" s="21"/>
      <c r="H314" s="21"/>
      <c r="I314" s="21"/>
      <c r="J314" s="21"/>
      <c r="K314" s="21"/>
      <c r="L314" s="21"/>
      <c r="M314" s="21"/>
      <c r="N314" s="21"/>
      <c r="O314" s="21"/>
      <c r="P314" s="21"/>
      <c r="Q314" s="21"/>
      <c r="R314" s="21"/>
      <c r="S314" s="21"/>
      <c r="T314" s="21"/>
      <c r="U314" s="21"/>
    </row>
    <row r="315" spans="1:21">
      <c r="A315" s="21"/>
      <c r="B315" s="21"/>
      <c r="C315" s="21"/>
      <c r="D315" s="21"/>
      <c r="E315" s="21"/>
      <c r="F315" s="21"/>
      <c r="G315" s="21"/>
      <c r="H315" s="21"/>
      <c r="I315" s="21"/>
      <c r="J315" s="21"/>
      <c r="K315" s="21"/>
      <c r="L315" s="21"/>
      <c r="M315" s="21"/>
      <c r="N315" s="21"/>
      <c r="O315" s="21"/>
      <c r="P315" s="21"/>
      <c r="Q315" s="21"/>
      <c r="R315" s="21"/>
      <c r="S315" s="21"/>
      <c r="T315" s="21"/>
      <c r="U315" s="21"/>
    </row>
    <row r="316" spans="1:21">
      <c r="A316" s="21"/>
      <c r="B316" s="21"/>
      <c r="C316" s="21"/>
      <c r="D316" s="21"/>
      <c r="E316" s="21"/>
      <c r="F316" s="21"/>
      <c r="G316" s="21"/>
      <c r="H316" s="21"/>
      <c r="I316" s="21"/>
      <c r="J316" s="21"/>
      <c r="K316" s="21"/>
      <c r="L316" s="21"/>
      <c r="M316" s="21"/>
      <c r="N316" s="21"/>
      <c r="O316" s="21"/>
      <c r="P316" s="21"/>
      <c r="Q316" s="21"/>
      <c r="R316" s="21"/>
      <c r="S316" s="21"/>
      <c r="T316" s="21"/>
      <c r="U316" s="21"/>
    </row>
    <row r="317" spans="1:21">
      <c r="A317" s="21"/>
      <c r="B317" s="21"/>
      <c r="C317" s="21"/>
      <c r="D317" s="21"/>
      <c r="E317" s="21"/>
      <c r="F317" s="21"/>
      <c r="G317" s="21"/>
      <c r="H317" s="21"/>
      <c r="I317" s="21"/>
      <c r="J317" s="21"/>
      <c r="K317" s="21"/>
      <c r="L317" s="21"/>
      <c r="M317" s="21"/>
      <c r="N317" s="21"/>
      <c r="O317" s="21"/>
      <c r="P317" s="21"/>
      <c r="Q317" s="21"/>
      <c r="R317" s="21"/>
      <c r="S317" s="21"/>
      <c r="T317" s="21"/>
      <c r="U317" s="21"/>
    </row>
    <row r="318" spans="1:21">
      <c r="A318" s="21"/>
      <c r="B318" s="21"/>
      <c r="C318" s="21"/>
      <c r="D318" s="21"/>
      <c r="E318" s="21"/>
      <c r="F318" s="21"/>
      <c r="G318" s="21"/>
      <c r="H318" s="21"/>
      <c r="I318" s="21"/>
      <c r="J318" s="21"/>
      <c r="K318" s="21"/>
      <c r="L318" s="21"/>
      <c r="M318" s="21"/>
      <c r="N318" s="21"/>
      <c r="O318" s="21"/>
      <c r="P318" s="21"/>
      <c r="Q318" s="21"/>
      <c r="R318" s="21"/>
      <c r="S318" s="21"/>
      <c r="T318" s="21"/>
      <c r="U318" s="21"/>
    </row>
    <row r="319" spans="1:21">
      <c r="A319" s="21"/>
      <c r="B319" s="21"/>
      <c r="C319" s="21"/>
      <c r="D319" s="21"/>
      <c r="E319" s="21"/>
      <c r="F319" s="21"/>
      <c r="G319" s="21"/>
      <c r="H319" s="21"/>
      <c r="I319" s="21"/>
      <c r="J319" s="21"/>
      <c r="K319" s="21"/>
      <c r="L319" s="21"/>
      <c r="M319" s="21"/>
      <c r="N319" s="21"/>
      <c r="O319" s="21"/>
      <c r="P319" s="21"/>
      <c r="Q319" s="21"/>
      <c r="R319" s="21"/>
      <c r="S319" s="21"/>
      <c r="T319" s="21"/>
      <c r="U319" s="21"/>
    </row>
    <row r="320" spans="1:21">
      <c r="A320" s="21"/>
      <c r="B320" s="21"/>
      <c r="C320" s="21"/>
      <c r="D320" s="21"/>
      <c r="E320" s="21"/>
      <c r="F320" s="21"/>
      <c r="G320" s="21"/>
      <c r="H320" s="21"/>
      <c r="I320" s="21"/>
      <c r="J320" s="21"/>
      <c r="K320" s="21"/>
      <c r="L320" s="21"/>
      <c r="M320" s="21"/>
      <c r="N320" s="21"/>
      <c r="O320" s="21"/>
      <c r="P320" s="21"/>
      <c r="Q320" s="21"/>
      <c r="R320" s="21"/>
      <c r="S320" s="21"/>
      <c r="T320" s="21"/>
      <c r="U320" s="21"/>
    </row>
    <row r="321" spans="1:21">
      <c r="A321" s="21"/>
      <c r="B321" s="21"/>
      <c r="C321" s="21"/>
      <c r="D321" s="21"/>
      <c r="E321" s="21"/>
      <c r="F321" s="21"/>
      <c r="G321" s="21"/>
      <c r="H321" s="21"/>
      <c r="I321" s="21"/>
      <c r="J321" s="21"/>
      <c r="K321" s="21"/>
      <c r="L321" s="21"/>
      <c r="M321" s="21"/>
      <c r="N321" s="21"/>
      <c r="O321" s="21"/>
      <c r="P321" s="21"/>
      <c r="Q321" s="21"/>
      <c r="R321" s="21"/>
      <c r="S321" s="21"/>
      <c r="T321" s="21"/>
      <c r="U321" s="21"/>
    </row>
    <row r="322" spans="1:21">
      <c r="A322" s="21"/>
      <c r="B322" s="21"/>
      <c r="C322" s="21"/>
      <c r="D322" s="21"/>
      <c r="E322" s="21"/>
      <c r="F322" s="21"/>
      <c r="G322" s="21"/>
      <c r="H322" s="21"/>
      <c r="I322" s="21"/>
      <c r="J322" s="21"/>
      <c r="K322" s="21"/>
      <c r="L322" s="21"/>
      <c r="M322" s="21"/>
      <c r="N322" s="21"/>
      <c r="O322" s="21"/>
      <c r="P322" s="21"/>
      <c r="Q322" s="21"/>
      <c r="R322" s="21"/>
      <c r="S322" s="21"/>
      <c r="T322" s="21"/>
      <c r="U322" s="21"/>
    </row>
    <row r="323" spans="1:21">
      <c r="A323" s="21"/>
      <c r="B323" s="21"/>
      <c r="C323" s="21"/>
      <c r="D323" s="21"/>
      <c r="E323" s="21"/>
      <c r="F323" s="21"/>
      <c r="G323" s="21"/>
      <c r="H323" s="21"/>
      <c r="I323" s="21"/>
      <c r="J323" s="21"/>
      <c r="K323" s="21"/>
      <c r="L323" s="21"/>
      <c r="M323" s="21"/>
      <c r="N323" s="21"/>
      <c r="O323" s="21"/>
      <c r="P323" s="21"/>
      <c r="Q323" s="21"/>
      <c r="R323" s="21"/>
      <c r="S323" s="21"/>
      <c r="T323" s="21"/>
      <c r="U323" s="21"/>
    </row>
    <row r="324" spans="1:21">
      <c r="A324" s="21"/>
      <c r="B324" s="21"/>
      <c r="C324" s="21"/>
      <c r="D324" s="21"/>
      <c r="E324" s="21"/>
      <c r="F324" s="21"/>
      <c r="G324" s="21"/>
      <c r="H324" s="21"/>
      <c r="I324" s="21"/>
      <c r="J324" s="21"/>
      <c r="K324" s="21"/>
      <c r="L324" s="21"/>
      <c r="M324" s="21"/>
      <c r="N324" s="21"/>
      <c r="O324" s="21"/>
      <c r="P324" s="21"/>
      <c r="Q324" s="21"/>
      <c r="R324" s="21"/>
      <c r="S324" s="21"/>
      <c r="T324" s="21"/>
      <c r="U324" s="21"/>
    </row>
    <row r="325" spans="1:21">
      <c r="A325" s="21"/>
      <c r="B325" s="21"/>
      <c r="C325" s="21"/>
      <c r="D325" s="21"/>
      <c r="E325" s="21"/>
      <c r="F325" s="21"/>
      <c r="G325" s="21"/>
      <c r="H325" s="21"/>
      <c r="I325" s="21"/>
      <c r="J325" s="21"/>
      <c r="K325" s="21"/>
      <c r="L325" s="21"/>
      <c r="M325" s="21"/>
      <c r="N325" s="21"/>
      <c r="O325" s="21"/>
      <c r="P325" s="21"/>
      <c r="Q325" s="21"/>
      <c r="R325" s="21"/>
      <c r="S325" s="21"/>
      <c r="T325" s="21"/>
      <c r="U325" s="21"/>
    </row>
    <row r="326" spans="1:21">
      <c r="A326" s="21"/>
      <c r="B326" s="21"/>
      <c r="C326" s="21"/>
      <c r="D326" s="21"/>
      <c r="E326" s="21"/>
      <c r="F326" s="21"/>
      <c r="G326" s="21"/>
      <c r="H326" s="21"/>
      <c r="I326" s="21"/>
      <c r="J326" s="21"/>
      <c r="K326" s="21"/>
      <c r="L326" s="21"/>
      <c r="M326" s="21"/>
      <c r="N326" s="21"/>
      <c r="O326" s="21"/>
      <c r="P326" s="21"/>
      <c r="Q326" s="21"/>
      <c r="R326" s="21"/>
      <c r="S326" s="21"/>
      <c r="T326" s="21"/>
      <c r="U326" s="21"/>
    </row>
    <row r="327" spans="1:21">
      <c r="A327" s="21"/>
      <c r="B327" s="21"/>
      <c r="C327" s="21"/>
      <c r="D327" s="21"/>
      <c r="E327" s="21"/>
      <c r="F327" s="21"/>
      <c r="G327" s="21"/>
      <c r="H327" s="21"/>
      <c r="I327" s="21"/>
      <c r="J327" s="21"/>
      <c r="K327" s="21"/>
      <c r="L327" s="21"/>
      <c r="M327" s="21"/>
      <c r="N327" s="21"/>
      <c r="O327" s="21"/>
      <c r="P327" s="21"/>
      <c r="Q327" s="21"/>
      <c r="R327" s="21"/>
      <c r="S327" s="21"/>
      <c r="T327" s="21"/>
      <c r="U327" s="21"/>
    </row>
    <row r="328" spans="1:21">
      <c r="A328" s="21"/>
      <c r="B328" s="21"/>
      <c r="C328" s="21"/>
      <c r="D328" s="21"/>
      <c r="E328" s="21"/>
      <c r="F328" s="21"/>
      <c r="G328" s="21"/>
      <c r="H328" s="21"/>
      <c r="I328" s="21"/>
      <c r="J328" s="21"/>
      <c r="K328" s="21"/>
      <c r="L328" s="21"/>
      <c r="M328" s="21"/>
      <c r="N328" s="21"/>
      <c r="O328" s="21"/>
      <c r="P328" s="21"/>
      <c r="Q328" s="21"/>
      <c r="R328" s="21"/>
      <c r="S328" s="21"/>
      <c r="T328" s="21"/>
      <c r="U328" s="21"/>
    </row>
    <row r="329" spans="1:21">
      <c r="A329" s="21"/>
      <c r="B329" s="21"/>
      <c r="C329" s="21"/>
      <c r="D329" s="21"/>
      <c r="E329" s="21"/>
      <c r="F329" s="21"/>
      <c r="G329" s="21"/>
      <c r="H329" s="21"/>
      <c r="I329" s="21"/>
      <c r="J329" s="21"/>
      <c r="K329" s="21"/>
      <c r="L329" s="21"/>
      <c r="M329" s="21"/>
      <c r="N329" s="21"/>
      <c r="O329" s="21"/>
      <c r="P329" s="21"/>
      <c r="Q329" s="21"/>
      <c r="R329" s="21"/>
      <c r="S329" s="21"/>
      <c r="T329" s="21"/>
      <c r="U329" s="21"/>
    </row>
    <row r="330" spans="1:21">
      <c r="A330" s="21"/>
      <c r="B330" s="21"/>
      <c r="C330" s="21"/>
      <c r="D330" s="21"/>
      <c r="E330" s="21"/>
      <c r="F330" s="21"/>
      <c r="G330" s="21"/>
      <c r="H330" s="21"/>
      <c r="I330" s="21"/>
      <c r="J330" s="21"/>
      <c r="K330" s="21"/>
      <c r="L330" s="21"/>
      <c r="M330" s="21"/>
      <c r="N330" s="21"/>
      <c r="O330" s="21"/>
      <c r="P330" s="21"/>
      <c r="Q330" s="21"/>
      <c r="R330" s="21"/>
      <c r="S330" s="21"/>
      <c r="T330" s="21"/>
      <c r="U330" s="21"/>
    </row>
    <row r="331" spans="1:21">
      <c r="A331" s="21"/>
      <c r="B331" s="21"/>
      <c r="C331" s="21"/>
      <c r="D331" s="21"/>
      <c r="E331" s="21"/>
      <c r="F331" s="21"/>
      <c r="G331" s="21"/>
      <c r="H331" s="21"/>
      <c r="I331" s="21"/>
      <c r="J331" s="21"/>
      <c r="K331" s="21"/>
      <c r="L331" s="21"/>
      <c r="M331" s="21"/>
      <c r="N331" s="21"/>
      <c r="O331" s="21"/>
      <c r="P331" s="21"/>
      <c r="Q331" s="21"/>
      <c r="R331" s="21"/>
      <c r="S331" s="21"/>
      <c r="T331" s="21"/>
      <c r="U331" s="21"/>
    </row>
    <row r="332" spans="1:21">
      <c r="A332" s="21"/>
      <c r="B332" s="21"/>
      <c r="C332" s="21"/>
      <c r="D332" s="21"/>
      <c r="E332" s="21"/>
      <c r="F332" s="21"/>
      <c r="G332" s="21"/>
      <c r="H332" s="21"/>
      <c r="I332" s="21"/>
      <c r="J332" s="21"/>
      <c r="K332" s="21"/>
      <c r="L332" s="21"/>
      <c r="M332" s="21"/>
      <c r="N332" s="21"/>
      <c r="O332" s="21"/>
      <c r="P332" s="21"/>
      <c r="Q332" s="21"/>
      <c r="R332" s="21"/>
      <c r="S332" s="21"/>
      <c r="T332" s="21"/>
      <c r="U332" s="21"/>
    </row>
    <row r="333" spans="1:21">
      <c r="A333" s="21"/>
      <c r="B333" s="21"/>
      <c r="C333" s="21"/>
      <c r="D333" s="21"/>
      <c r="E333" s="21"/>
      <c r="F333" s="21"/>
      <c r="G333" s="21"/>
      <c r="H333" s="21"/>
      <c r="I333" s="21"/>
      <c r="J333" s="21"/>
      <c r="K333" s="21"/>
      <c r="L333" s="21"/>
      <c r="M333" s="21"/>
      <c r="N333" s="21"/>
      <c r="O333" s="21"/>
      <c r="P333" s="21"/>
      <c r="Q333" s="21"/>
      <c r="R333" s="21"/>
      <c r="S333" s="21"/>
      <c r="T333" s="21"/>
      <c r="U333" s="21"/>
    </row>
    <row r="334" spans="1:21">
      <c r="A334" s="21"/>
      <c r="B334" s="21"/>
      <c r="C334" s="21"/>
      <c r="D334" s="21"/>
      <c r="E334" s="21"/>
      <c r="F334" s="21"/>
      <c r="G334" s="21"/>
      <c r="H334" s="21"/>
      <c r="I334" s="21"/>
      <c r="J334" s="21"/>
      <c r="K334" s="21"/>
      <c r="L334" s="21"/>
      <c r="M334" s="21"/>
      <c r="N334" s="21"/>
      <c r="O334" s="21"/>
      <c r="P334" s="21"/>
      <c r="Q334" s="21"/>
      <c r="R334" s="21"/>
      <c r="S334" s="21"/>
      <c r="T334" s="21"/>
      <c r="U334" s="21"/>
    </row>
    <row r="335" spans="1:21">
      <c r="A335" s="21"/>
      <c r="B335" s="21"/>
      <c r="C335" s="21"/>
      <c r="D335" s="21"/>
      <c r="E335" s="21"/>
      <c r="F335" s="21"/>
      <c r="G335" s="21"/>
      <c r="H335" s="21"/>
      <c r="I335" s="21"/>
      <c r="J335" s="21"/>
      <c r="K335" s="21"/>
      <c r="L335" s="21"/>
      <c r="M335" s="21"/>
      <c r="N335" s="21"/>
      <c r="O335" s="21"/>
      <c r="P335" s="21"/>
      <c r="Q335" s="21"/>
      <c r="R335" s="21"/>
      <c r="S335" s="21"/>
      <c r="T335" s="21"/>
      <c r="U335" s="21"/>
    </row>
    <row r="336" spans="1:21">
      <c r="A336" s="21"/>
      <c r="B336" s="21"/>
      <c r="C336" s="21"/>
      <c r="D336" s="21"/>
      <c r="E336" s="21"/>
      <c r="F336" s="21"/>
      <c r="G336" s="21"/>
      <c r="H336" s="21"/>
      <c r="I336" s="21"/>
      <c r="J336" s="21"/>
      <c r="K336" s="21"/>
      <c r="L336" s="21"/>
      <c r="M336" s="21"/>
      <c r="N336" s="21"/>
      <c r="O336" s="21"/>
      <c r="P336" s="21"/>
      <c r="Q336" s="21"/>
      <c r="R336" s="21"/>
      <c r="S336" s="21"/>
      <c r="T336" s="21"/>
      <c r="U336" s="21"/>
    </row>
    <row r="337" spans="1:21">
      <c r="A337" s="21"/>
      <c r="B337" s="21"/>
      <c r="C337" s="21"/>
      <c r="D337" s="21"/>
      <c r="E337" s="21"/>
      <c r="F337" s="21"/>
      <c r="G337" s="21"/>
      <c r="H337" s="21"/>
      <c r="I337" s="21"/>
      <c r="J337" s="21"/>
      <c r="K337" s="21"/>
      <c r="L337" s="21"/>
      <c r="M337" s="21"/>
      <c r="N337" s="21"/>
      <c r="O337" s="21"/>
      <c r="P337" s="21"/>
      <c r="Q337" s="21"/>
      <c r="R337" s="21"/>
      <c r="S337" s="21"/>
      <c r="T337" s="21"/>
      <c r="U337" s="21"/>
    </row>
    <row r="338" spans="1:21">
      <c r="A338" s="21"/>
      <c r="B338" s="21"/>
      <c r="C338" s="21"/>
      <c r="D338" s="21"/>
      <c r="E338" s="21"/>
      <c r="F338" s="21"/>
      <c r="G338" s="21"/>
      <c r="H338" s="21"/>
      <c r="I338" s="21"/>
      <c r="J338" s="21"/>
      <c r="K338" s="21"/>
      <c r="L338" s="21"/>
      <c r="M338" s="21"/>
      <c r="N338" s="21"/>
      <c r="O338" s="21"/>
      <c r="P338" s="21"/>
      <c r="Q338" s="21"/>
      <c r="R338" s="21"/>
      <c r="S338" s="21"/>
      <c r="T338" s="21"/>
      <c r="U338" s="21"/>
    </row>
    <row r="339" spans="1:21">
      <c r="A339" s="21"/>
      <c r="B339" s="21"/>
      <c r="C339" s="21"/>
      <c r="D339" s="21"/>
      <c r="E339" s="21"/>
      <c r="F339" s="21"/>
      <c r="G339" s="21"/>
      <c r="H339" s="21"/>
      <c r="I339" s="21"/>
      <c r="J339" s="21"/>
      <c r="K339" s="21"/>
      <c r="L339" s="21"/>
      <c r="M339" s="21"/>
      <c r="N339" s="21"/>
      <c r="O339" s="21"/>
      <c r="P339" s="21"/>
      <c r="Q339" s="21"/>
      <c r="R339" s="21"/>
      <c r="S339" s="21"/>
      <c r="T339" s="21"/>
      <c r="U339" s="21"/>
    </row>
    <row r="340" spans="1:21">
      <c r="A340" s="21"/>
      <c r="B340" s="21"/>
      <c r="C340" s="21"/>
      <c r="D340" s="21"/>
      <c r="E340" s="21"/>
      <c r="F340" s="21"/>
      <c r="G340" s="21"/>
      <c r="H340" s="21"/>
      <c r="I340" s="21"/>
      <c r="J340" s="21"/>
      <c r="K340" s="21"/>
      <c r="L340" s="21"/>
      <c r="M340" s="21"/>
      <c r="N340" s="21"/>
      <c r="O340" s="21"/>
      <c r="P340" s="21"/>
      <c r="Q340" s="21"/>
      <c r="R340" s="21"/>
      <c r="S340" s="21"/>
      <c r="T340" s="21"/>
      <c r="U340" s="21"/>
    </row>
    <row r="341" spans="1:21">
      <c r="A341" s="21"/>
      <c r="B341" s="21"/>
      <c r="C341" s="21"/>
      <c r="D341" s="21"/>
      <c r="E341" s="21"/>
      <c r="F341" s="21"/>
      <c r="G341" s="21"/>
      <c r="H341" s="21"/>
      <c r="I341" s="21"/>
      <c r="J341" s="21"/>
      <c r="K341" s="21"/>
      <c r="L341" s="21"/>
      <c r="M341" s="21"/>
      <c r="N341" s="21"/>
      <c r="O341" s="21"/>
      <c r="P341" s="21"/>
      <c r="Q341" s="21"/>
      <c r="R341" s="21"/>
      <c r="S341" s="21"/>
      <c r="T341" s="21"/>
      <c r="U341" s="21"/>
    </row>
    <row r="342" spans="1:21">
      <c r="A342" s="21"/>
      <c r="B342" s="21"/>
      <c r="C342" s="21"/>
      <c r="D342" s="21"/>
      <c r="E342" s="21"/>
      <c r="F342" s="21"/>
      <c r="G342" s="21"/>
      <c r="H342" s="21"/>
      <c r="I342" s="21"/>
      <c r="J342" s="21"/>
      <c r="K342" s="21"/>
      <c r="L342" s="21"/>
      <c r="M342" s="21"/>
      <c r="N342" s="21"/>
      <c r="O342" s="21"/>
      <c r="P342" s="21"/>
      <c r="Q342" s="21"/>
      <c r="R342" s="21"/>
      <c r="S342" s="21"/>
      <c r="T342" s="21"/>
      <c r="U342" s="21"/>
    </row>
    <row r="343" spans="1:21">
      <c r="A343" s="21"/>
      <c r="B343" s="21"/>
      <c r="C343" s="21"/>
      <c r="D343" s="21"/>
      <c r="E343" s="21"/>
      <c r="F343" s="21"/>
      <c r="G343" s="21"/>
      <c r="H343" s="21"/>
      <c r="I343" s="21"/>
      <c r="J343" s="21"/>
      <c r="K343" s="21"/>
      <c r="L343" s="21"/>
      <c r="M343" s="21"/>
      <c r="N343" s="21"/>
      <c r="O343" s="21"/>
      <c r="P343" s="21"/>
      <c r="Q343" s="21"/>
      <c r="R343" s="21"/>
      <c r="S343" s="21"/>
      <c r="T343" s="21"/>
      <c r="U343" s="21"/>
    </row>
    <row r="344" spans="1:21">
      <c r="A344" s="21"/>
      <c r="B344" s="21"/>
      <c r="C344" s="21"/>
      <c r="D344" s="21"/>
      <c r="E344" s="21"/>
      <c r="F344" s="21"/>
      <c r="G344" s="21"/>
      <c r="H344" s="21"/>
      <c r="I344" s="21"/>
      <c r="J344" s="21"/>
      <c r="K344" s="21"/>
      <c r="L344" s="21"/>
      <c r="M344" s="21"/>
      <c r="N344" s="21"/>
      <c r="O344" s="21"/>
      <c r="P344" s="21"/>
      <c r="Q344" s="21"/>
      <c r="R344" s="21"/>
      <c r="S344" s="21"/>
      <c r="T344" s="21"/>
      <c r="U344" s="21"/>
    </row>
    <row r="345" spans="1:21">
      <c r="A345" s="21"/>
      <c r="B345" s="21"/>
      <c r="C345" s="21"/>
      <c r="D345" s="21"/>
      <c r="E345" s="21"/>
      <c r="F345" s="21"/>
      <c r="G345" s="21"/>
      <c r="H345" s="21"/>
      <c r="I345" s="21"/>
      <c r="J345" s="21"/>
      <c r="K345" s="21"/>
      <c r="L345" s="21"/>
      <c r="M345" s="21"/>
      <c r="N345" s="21"/>
      <c r="O345" s="21"/>
      <c r="P345" s="21"/>
      <c r="Q345" s="21"/>
      <c r="R345" s="21"/>
      <c r="S345" s="21"/>
      <c r="T345" s="21"/>
      <c r="U345" s="21"/>
    </row>
    <row r="346" spans="1:21">
      <c r="A346" s="21"/>
      <c r="B346" s="21"/>
      <c r="C346" s="21"/>
      <c r="D346" s="21"/>
      <c r="E346" s="21"/>
      <c r="F346" s="21"/>
      <c r="G346" s="21"/>
      <c r="H346" s="21"/>
      <c r="I346" s="21"/>
      <c r="J346" s="21"/>
      <c r="K346" s="21"/>
      <c r="L346" s="21"/>
      <c r="M346" s="21"/>
      <c r="N346" s="21"/>
      <c r="O346" s="21"/>
      <c r="P346" s="21"/>
      <c r="Q346" s="21"/>
      <c r="R346" s="21"/>
      <c r="S346" s="21"/>
      <c r="T346" s="21"/>
      <c r="U346" s="21"/>
    </row>
    <row r="347" spans="1:21">
      <c r="A347" s="21"/>
      <c r="B347" s="21"/>
      <c r="C347" s="21"/>
      <c r="D347" s="21"/>
      <c r="E347" s="21"/>
      <c r="F347" s="21"/>
      <c r="G347" s="21"/>
      <c r="H347" s="21"/>
      <c r="I347" s="21"/>
      <c r="J347" s="21"/>
      <c r="K347" s="21"/>
      <c r="L347" s="21"/>
      <c r="M347" s="21"/>
      <c r="N347" s="21"/>
      <c r="O347" s="21"/>
      <c r="P347" s="21"/>
      <c r="Q347" s="21"/>
      <c r="R347" s="21"/>
      <c r="S347" s="21"/>
      <c r="T347" s="21"/>
      <c r="U347" s="21"/>
    </row>
    <row r="348" spans="1:21">
      <c r="A348" s="21"/>
      <c r="B348" s="21"/>
      <c r="C348" s="21"/>
      <c r="D348" s="21"/>
      <c r="E348" s="21"/>
      <c r="F348" s="21"/>
      <c r="G348" s="21"/>
      <c r="H348" s="21"/>
      <c r="I348" s="21"/>
      <c r="J348" s="21"/>
      <c r="K348" s="21"/>
      <c r="L348" s="21"/>
      <c r="M348" s="21"/>
      <c r="N348" s="21"/>
      <c r="O348" s="21"/>
      <c r="P348" s="21"/>
      <c r="Q348" s="21"/>
      <c r="R348" s="21"/>
      <c r="S348" s="21"/>
      <c r="T348" s="21"/>
      <c r="U348" s="21"/>
    </row>
    <row r="349" spans="1:21">
      <c r="A349" s="21"/>
      <c r="B349" s="21"/>
      <c r="C349" s="21"/>
      <c r="D349" s="21"/>
      <c r="E349" s="21"/>
      <c r="F349" s="21"/>
      <c r="G349" s="21"/>
      <c r="H349" s="21"/>
      <c r="I349" s="21"/>
      <c r="J349" s="21"/>
      <c r="K349" s="21"/>
      <c r="L349" s="21"/>
      <c r="M349" s="21"/>
      <c r="N349" s="21"/>
      <c r="O349" s="21"/>
      <c r="P349" s="21"/>
      <c r="Q349" s="21"/>
      <c r="R349" s="21"/>
      <c r="S349" s="21"/>
      <c r="T349" s="21"/>
      <c r="U349" s="21"/>
    </row>
    <row r="350" spans="1:21">
      <c r="A350" s="21"/>
      <c r="B350" s="21"/>
      <c r="C350" s="21"/>
      <c r="D350" s="21"/>
      <c r="E350" s="21"/>
      <c r="F350" s="21"/>
      <c r="G350" s="21"/>
      <c r="H350" s="21"/>
      <c r="I350" s="21"/>
      <c r="J350" s="21"/>
      <c r="K350" s="21"/>
      <c r="L350" s="21"/>
      <c r="M350" s="21"/>
      <c r="N350" s="21"/>
      <c r="O350" s="21"/>
      <c r="P350" s="21"/>
      <c r="Q350" s="21"/>
      <c r="R350" s="21"/>
      <c r="S350" s="21"/>
      <c r="T350" s="21"/>
      <c r="U350" s="21"/>
    </row>
    <row r="351" spans="1:21">
      <c r="A351" s="21"/>
      <c r="B351" s="21"/>
      <c r="C351" s="21"/>
      <c r="D351" s="21"/>
      <c r="E351" s="21"/>
      <c r="F351" s="21"/>
      <c r="G351" s="21"/>
      <c r="H351" s="21"/>
      <c r="I351" s="21"/>
      <c r="J351" s="21"/>
      <c r="K351" s="21"/>
      <c r="L351" s="21"/>
      <c r="M351" s="21"/>
      <c r="N351" s="21"/>
      <c r="O351" s="21"/>
      <c r="P351" s="21"/>
      <c r="Q351" s="21"/>
      <c r="R351" s="21"/>
      <c r="S351" s="21"/>
      <c r="T351" s="21"/>
      <c r="U351" s="21"/>
    </row>
    <row r="352" spans="1:21">
      <c r="A352" s="21"/>
      <c r="B352" s="21"/>
      <c r="C352" s="21"/>
      <c r="D352" s="21"/>
      <c r="E352" s="21"/>
      <c r="F352" s="21"/>
      <c r="G352" s="21"/>
      <c r="H352" s="21"/>
      <c r="I352" s="21"/>
      <c r="J352" s="21"/>
      <c r="K352" s="21"/>
      <c r="L352" s="21"/>
      <c r="M352" s="21"/>
      <c r="N352" s="21"/>
      <c r="O352" s="21"/>
      <c r="P352" s="21"/>
      <c r="Q352" s="21"/>
      <c r="R352" s="21"/>
      <c r="S352" s="21"/>
      <c r="T352" s="21"/>
      <c r="U352" s="21"/>
    </row>
    <row r="353" spans="1:21">
      <c r="A353" s="21"/>
      <c r="B353" s="21"/>
      <c r="C353" s="21"/>
      <c r="D353" s="21"/>
      <c r="E353" s="21"/>
      <c r="F353" s="21"/>
      <c r="G353" s="21"/>
      <c r="H353" s="21"/>
      <c r="I353" s="21"/>
      <c r="J353" s="21"/>
      <c r="K353" s="21"/>
      <c r="L353" s="21"/>
      <c r="M353" s="21"/>
      <c r="N353" s="21"/>
      <c r="O353" s="21"/>
      <c r="P353" s="21"/>
      <c r="Q353" s="21"/>
      <c r="R353" s="21"/>
      <c r="S353" s="21"/>
      <c r="T353" s="21"/>
      <c r="U353" s="21"/>
    </row>
    <row r="354" spans="1:21">
      <c r="A354" s="21"/>
      <c r="B354" s="21"/>
      <c r="C354" s="21"/>
      <c r="D354" s="21"/>
      <c r="E354" s="21"/>
      <c r="F354" s="21"/>
      <c r="G354" s="21"/>
      <c r="H354" s="21"/>
      <c r="I354" s="21"/>
      <c r="J354" s="21"/>
      <c r="K354" s="21"/>
      <c r="L354" s="21"/>
      <c r="M354" s="21"/>
      <c r="N354" s="21"/>
      <c r="O354" s="21"/>
      <c r="P354" s="21"/>
      <c r="Q354" s="21"/>
      <c r="R354" s="21"/>
      <c r="S354" s="21"/>
      <c r="T354" s="21"/>
      <c r="U354" s="21"/>
    </row>
    <row r="355" spans="1:21">
      <c r="A355" s="21"/>
      <c r="B355" s="21"/>
      <c r="C355" s="21"/>
      <c r="D355" s="21"/>
      <c r="E355" s="21"/>
      <c r="F355" s="21"/>
      <c r="G355" s="21"/>
      <c r="H355" s="21"/>
      <c r="I355" s="21"/>
      <c r="J355" s="21"/>
      <c r="K355" s="21"/>
      <c r="L355" s="21"/>
      <c r="M355" s="21"/>
      <c r="N355" s="21"/>
      <c r="O355" s="21"/>
      <c r="P355" s="21"/>
      <c r="Q355" s="21"/>
      <c r="R355" s="21"/>
      <c r="S355" s="21"/>
      <c r="T355" s="21"/>
      <c r="U355" s="21"/>
    </row>
    <row r="356" spans="1:21">
      <c r="A356" s="21"/>
      <c r="B356" s="21"/>
      <c r="C356" s="21"/>
      <c r="D356" s="21"/>
      <c r="E356" s="21"/>
      <c r="F356" s="21"/>
      <c r="G356" s="21"/>
      <c r="H356" s="21"/>
      <c r="I356" s="21"/>
      <c r="J356" s="21"/>
      <c r="K356" s="21"/>
      <c r="L356" s="21"/>
      <c r="M356" s="21"/>
      <c r="N356" s="21"/>
      <c r="O356" s="21"/>
      <c r="P356" s="21"/>
      <c r="Q356" s="21"/>
      <c r="R356" s="21"/>
      <c r="S356" s="21"/>
      <c r="T356" s="21"/>
      <c r="U356" s="21"/>
    </row>
    <row r="357" spans="1:21">
      <c r="A357" s="21"/>
      <c r="B357" s="21"/>
      <c r="C357" s="21"/>
      <c r="D357" s="21"/>
      <c r="E357" s="21"/>
      <c r="F357" s="21"/>
      <c r="G357" s="21"/>
      <c r="H357" s="21"/>
      <c r="I357" s="21"/>
      <c r="J357" s="21"/>
      <c r="K357" s="21"/>
      <c r="L357" s="21"/>
      <c r="M357" s="21"/>
      <c r="N357" s="21"/>
      <c r="O357" s="21"/>
      <c r="P357" s="21"/>
      <c r="Q357" s="21"/>
      <c r="R357" s="21"/>
      <c r="S357" s="21"/>
      <c r="T357" s="21"/>
      <c r="U357" s="21"/>
    </row>
    <row r="358" spans="1:21">
      <c r="A358" s="21"/>
      <c r="B358" s="21"/>
      <c r="C358" s="21"/>
      <c r="D358" s="21"/>
      <c r="E358" s="21"/>
      <c r="F358" s="21"/>
      <c r="G358" s="21"/>
      <c r="H358" s="21"/>
      <c r="I358" s="21"/>
      <c r="J358" s="21"/>
      <c r="K358" s="21"/>
      <c r="L358" s="21"/>
      <c r="M358" s="21"/>
      <c r="N358" s="21"/>
      <c r="O358" s="21"/>
      <c r="P358" s="21"/>
      <c r="Q358" s="21"/>
      <c r="R358" s="21"/>
      <c r="S358" s="21"/>
      <c r="T358" s="21"/>
      <c r="U358" s="21"/>
    </row>
    <row r="359" spans="1:21">
      <c r="A359" s="21"/>
      <c r="B359" s="21"/>
      <c r="C359" s="21"/>
      <c r="D359" s="21"/>
      <c r="E359" s="21"/>
      <c r="F359" s="21"/>
      <c r="G359" s="21"/>
      <c r="H359" s="21"/>
      <c r="I359" s="21"/>
      <c r="J359" s="21"/>
      <c r="K359" s="21"/>
      <c r="L359" s="21"/>
      <c r="M359" s="21"/>
      <c r="N359" s="21"/>
      <c r="O359" s="21"/>
      <c r="P359" s="21"/>
      <c r="Q359" s="21"/>
      <c r="R359" s="21"/>
      <c r="S359" s="21"/>
      <c r="T359" s="21"/>
      <c r="U359" s="21"/>
    </row>
    <row r="360" spans="1:21">
      <c r="A360" s="21"/>
      <c r="B360" s="21"/>
      <c r="C360" s="21"/>
      <c r="D360" s="21"/>
      <c r="E360" s="21"/>
      <c r="F360" s="21"/>
      <c r="G360" s="21"/>
      <c r="H360" s="21"/>
      <c r="I360" s="21"/>
      <c r="J360" s="21"/>
      <c r="K360" s="21"/>
      <c r="L360" s="21"/>
      <c r="M360" s="21"/>
      <c r="N360" s="21"/>
      <c r="O360" s="21"/>
      <c r="P360" s="21"/>
      <c r="Q360" s="21"/>
      <c r="R360" s="21"/>
      <c r="S360" s="21"/>
      <c r="T360" s="21"/>
      <c r="U360" s="21"/>
    </row>
    <row r="361" spans="1:21">
      <c r="A361" s="21"/>
      <c r="B361" s="21"/>
      <c r="C361" s="21"/>
      <c r="D361" s="21"/>
      <c r="E361" s="21"/>
      <c r="F361" s="21"/>
      <c r="G361" s="21"/>
      <c r="H361" s="21"/>
      <c r="I361" s="21"/>
      <c r="J361" s="21"/>
      <c r="K361" s="21"/>
      <c r="L361" s="21"/>
      <c r="M361" s="21"/>
      <c r="N361" s="21"/>
      <c r="O361" s="21"/>
      <c r="P361" s="21"/>
      <c r="Q361" s="21"/>
      <c r="R361" s="21"/>
      <c r="S361" s="21"/>
      <c r="T361" s="21"/>
      <c r="U361" s="21"/>
    </row>
    <row r="362" spans="1:21">
      <c r="A362" s="21"/>
      <c r="B362" s="21"/>
      <c r="C362" s="21"/>
      <c r="D362" s="21"/>
      <c r="E362" s="21"/>
      <c r="F362" s="21"/>
      <c r="G362" s="21"/>
      <c r="H362" s="21"/>
      <c r="I362" s="21"/>
      <c r="J362" s="21"/>
      <c r="K362" s="21"/>
      <c r="L362" s="21"/>
      <c r="M362" s="21"/>
      <c r="N362" s="21"/>
      <c r="O362" s="21"/>
      <c r="P362" s="21"/>
      <c r="Q362" s="21"/>
      <c r="R362" s="21"/>
      <c r="S362" s="21"/>
      <c r="T362" s="21"/>
      <c r="U362" s="21"/>
    </row>
    <row r="363" spans="1:21">
      <c r="A363" s="21"/>
      <c r="B363" s="21"/>
      <c r="C363" s="21"/>
      <c r="D363" s="21"/>
      <c r="E363" s="21"/>
      <c r="F363" s="21"/>
      <c r="G363" s="21"/>
      <c r="H363" s="21"/>
      <c r="I363" s="21"/>
      <c r="J363" s="21"/>
      <c r="K363" s="21"/>
      <c r="L363" s="21"/>
      <c r="M363" s="21"/>
      <c r="N363" s="21"/>
      <c r="O363" s="21"/>
      <c r="P363" s="21"/>
      <c r="Q363" s="21"/>
      <c r="R363" s="21"/>
      <c r="S363" s="21"/>
      <c r="T363" s="21"/>
      <c r="U363" s="21"/>
    </row>
    <row r="364" spans="1:21">
      <c r="A364" s="21"/>
      <c r="B364" s="21"/>
      <c r="C364" s="21"/>
      <c r="D364" s="21"/>
      <c r="E364" s="21"/>
      <c r="F364" s="21"/>
      <c r="G364" s="21"/>
      <c r="H364" s="21"/>
      <c r="I364" s="21"/>
      <c r="J364" s="21"/>
      <c r="K364" s="21"/>
      <c r="L364" s="21"/>
      <c r="M364" s="21"/>
      <c r="N364" s="21"/>
      <c r="O364" s="21"/>
      <c r="P364" s="21"/>
      <c r="Q364" s="21"/>
      <c r="R364" s="21"/>
      <c r="S364" s="21"/>
      <c r="T364" s="21"/>
      <c r="U364" s="21"/>
    </row>
    <row r="365" spans="1:21">
      <c r="A365" s="21"/>
      <c r="B365" s="21"/>
      <c r="C365" s="21"/>
      <c r="D365" s="21"/>
      <c r="E365" s="21"/>
      <c r="F365" s="21"/>
      <c r="G365" s="21"/>
      <c r="H365" s="21"/>
      <c r="I365" s="21"/>
      <c r="J365" s="21"/>
      <c r="K365" s="21"/>
      <c r="L365" s="21"/>
      <c r="M365" s="21"/>
      <c r="N365" s="21"/>
      <c r="O365" s="21"/>
      <c r="P365" s="21"/>
      <c r="Q365" s="21"/>
      <c r="R365" s="21"/>
      <c r="S365" s="21"/>
      <c r="T365" s="21"/>
      <c r="U365" s="21"/>
    </row>
    <row r="366" spans="1:21">
      <c r="A366" s="21"/>
      <c r="B366" s="21"/>
      <c r="C366" s="21"/>
      <c r="D366" s="21"/>
      <c r="E366" s="21"/>
      <c r="F366" s="21"/>
      <c r="G366" s="21"/>
      <c r="H366" s="21"/>
      <c r="I366" s="21"/>
      <c r="J366" s="21"/>
      <c r="K366" s="21"/>
      <c r="L366" s="21"/>
      <c r="M366" s="21"/>
      <c r="N366" s="21"/>
      <c r="O366" s="21"/>
      <c r="P366" s="21"/>
      <c r="Q366" s="21"/>
      <c r="R366" s="21"/>
      <c r="S366" s="21"/>
      <c r="T366" s="21"/>
      <c r="U366" s="21"/>
    </row>
    <row r="367" spans="1:21">
      <c r="A367" s="21"/>
      <c r="B367" s="21"/>
      <c r="C367" s="21"/>
      <c r="D367" s="21"/>
      <c r="E367" s="21"/>
      <c r="F367" s="21"/>
      <c r="G367" s="21"/>
      <c r="H367" s="21"/>
      <c r="I367" s="21"/>
      <c r="J367" s="21"/>
      <c r="K367" s="21"/>
      <c r="L367" s="21"/>
      <c r="M367" s="21"/>
      <c r="N367" s="21"/>
      <c r="O367" s="21"/>
      <c r="P367" s="21"/>
      <c r="Q367" s="21"/>
      <c r="R367" s="21"/>
      <c r="S367" s="21"/>
      <c r="T367" s="21"/>
      <c r="U367" s="21"/>
    </row>
    <row r="368" spans="1:21">
      <c r="A368" s="21"/>
      <c r="B368" s="21"/>
      <c r="C368" s="21"/>
      <c r="D368" s="21"/>
      <c r="E368" s="21"/>
      <c r="F368" s="21"/>
      <c r="G368" s="21"/>
      <c r="H368" s="21"/>
      <c r="I368" s="21"/>
      <c r="J368" s="21"/>
      <c r="K368" s="21"/>
      <c r="L368" s="21"/>
      <c r="M368" s="21"/>
      <c r="N368" s="21"/>
      <c r="O368" s="21"/>
      <c r="P368" s="21"/>
      <c r="Q368" s="21"/>
      <c r="R368" s="21"/>
      <c r="S368" s="21"/>
      <c r="T368" s="21"/>
      <c r="U368" s="21"/>
    </row>
    <row r="369" spans="1:21">
      <c r="A369" s="21"/>
      <c r="B369" s="21"/>
      <c r="C369" s="21"/>
      <c r="D369" s="21"/>
      <c r="E369" s="21"/>
      <c r="F369" s="21"/>
      <c r="G369" s="21"/>
      <c r="H369" s="21"/>
      <c r="I369" s="21"/>
      <c r="J369" s="21"/>
      <c r="K369" s="21"/>
      <c r="L369" s="21"/>
      <c r="M369" s="21"/>
      <c r="N369" s="21"/>
      <c r="O369" s="21"/>
      <c r="P369" s="21"/>
      <c r="Q369" s="21"/>
      <c r="R369" s="21"/>
      <c r="S369" s="21"/>
      <c r="T369" s="21"/>
      <c r="U369" s="21"/>
    </row>
    <row r="370" spans="1:21">
      <c r="A370" s="21"/>
      <c r="B370" s="21"/>
      <c r="C370" s="21"/>
      <c r="D370" s="21"/>
      <c r="E370" s="21"/>
      <c r="F370" s="21"/>
      <c r="G370" s="21"/>
      <c r="H370" s="21"/>
      <c r="I370" s="21"/>
      <c r="J370" s="21"/>
      <c r="K370" s="21"/>
      <c r="L370" s="21"/>
      <c r="M370" s="21"/>
      <c r="N370" s="21"/>
      <c r="O370" s="21"/>
      <c r="P370" s="21"/>
      <c r="Q370" s="21"/>
      <c r="R370" s="21"/>
      <c r="S370" s="21"/>
      <c r="T370" s="21"/>
      <c r="U370" s="21"/>
    </row>
    <row r="371" spans="1:21">
      <c r="A371" s="21"/>
      <c r="B371" s="21"/>
      <c r="C371" s="21"/>
      <c r="D371" s="21"/>
      <c r="E371" s="21"/>
      <c r="F371" s="21"/>
      <c r="G371" s="21"/>
      <c r="H371" s="21"/>
      <c r="I371" s="21"/>
      <c r="J371" s="21"/>
      <c r="K371" s="21"/>
      <c r="L371" s="21"/>
      <c r="M371" s="21"/>
      <c r="N371" s="21"/>
      <c r="O371" s="21"/>
      <c r="P371" s="21"/>
      <c r="Q371" s="21"/>
      <c r="R371" s="21"/>
      <c r="S371" s="21"/>
      <c r="T371" s="21"/>
      <c r="U371" s="21"/>
    </row>
    <row r="372" spans="1:21">
      <c r="A372" s="21"/>
      <c r="B372" s="21"/>
      <c r="C372" s="21"/>
      <c r="D372" s="21"/>
      <c r="E372" s="21"/>
      <c r="F372" s="21"/>
      <c r="G372" s="21"/>
      <c r="H372" s="21"/>
      <c r="I372" s="21"/>
      <c r="J372" s="21"/>
      <c r="K372" s="21"/>
      <c r="L372" s="21"/>
      <c r="M372" s="21"/>
      <c r="N372" s="21"/>
      <c r="O372" s="21"/>
      <c r="P372" s="21"/>
      <c r="Q372" s="21"/>
      <c r="R372" s="21"/>
      <c r="S372" s="21"/>
      <c r="T372" s="21"/>
      <c r="U372" s="21"/>
    </row>
    <row r="373" spans="1:21">
      <c r="A373" s="21"/>
      <c r="B373" s="21"/>
      <c r="C373" s="21"/>
      <c r="D373" s="21"/>
      <c r="E373" s="21"/>
      <c r="F373" s="21"/>
      <c r="G373" s="21"/>
      <c r="H373" s="21"/>
      <c r="I373" s="21"/>
      <c r="J373" s="21"/>
      <c r="K373" s="21"/>
      <c r="L373" s="21"/>
      <c r="M373" s="21"/>
      <c r="N373" s="21"/>
      <c r="O373" s="21"/>
      <c r="P373" s="21"/>
      <c r="Q373" s="21"/>
      <c r="R373" s="21"/>
      <c r="S373" s="21"/>
      <c r="T373" s="21"/>
      <c r="U373" s="21"/>
    </row>
    <row r="374" spans="1:21">
      <c r="A374" s="21"/>
      <c r="B374" s="21"/>
      <c r="C374" s="21"/>
      <c r="D374" s="21"/>
      <c r="E374" s="21"/>
      <c r="F374" s="21"/>
      <c r="G374" s="21"/>
      <c r="H374" s="21"/>
      <c r="I374" s="21"/>
      <c r="J374" s="21"/>
      <c r="K374" s="21"/>
      <c r="L374" s="21"/>
      <c r="M374" s="21"/>
      <c r="N374" s="21"/>
      <c r="O374" s="21"/>
      <c r="P374" s="21"/>
      <c r="Q374" s="21"/>
      <c r="R374" s="21"/>
      <c r="S374" s="21"/>
      <c r="T374" s="21"/>
      <c r="U374" s="21"/>
    </row>
    <row r="375" spans="1:21">
      <c r="A375" s="21"/>
      <c r="B375" s="21"/>
      <c r="C375" s="21"/>
      <c r="D375" s="21"/>
      <c r="E375" s="21"/>
      <c r="F375" s="21"/>
      <c r="G375" s="21"/>
      <c r="H375" s="21"/>
      <c r="I375" s="21"/>
      <c r="J375" s="21"/>
      <c r="K375" s="21"/>
      <c r="L375" s="21"/>
      <c r="M375" s="21"/>
      <c r="N375" s="21"/>
      <c r="O375" s="21"/>
      <c r="P375" s="21"/>
      <c r="Q375" s="21"/>
      <c r="R375" s="21"/>
      <c r="S375" s="21"/>
      <c r="T375" s="21"/>
      <c r="U375" s="21"/>
    </row>
    <row r="376" spans="1:21">
      <c r="A376" s="21"/>
      <c r="B376" s="21"/>
      <c r="C376" s="21"/>
      <c r="D376" s="21"/>
      <c r="E376" s="21"/>
      <c r="F376" s="21"/>
      <c r="G376" s="21"/>
      <c r="H376" s="21"/>
      <c r="I376" s="21"/>
      <c r="J376" s="21"/>
      <c r="K376" s="21"/>
      <c r="L376" s="21"/>
      <c r="M376" s="21"/>
      <c r="N376" s="21"/>
      <c r="O376" s="21"/>
      <c r="P376" s="21"/>
      <c r="Q376" s="21"/>
      <c r="R376" s="21"/>
      <c r="S376" s="21"/>
      <c r="T376" s="21"/>
      <c r="U376" s="21"/>
    </row>
    <row r="377" spans="1:21">
      <c r="A377" s="21"/>
      <c r="B377" s="21"/>
      <c r="C377" s="21"/>
      <c r="D377" s="21"/>
      <c r="E377" s="21"/>
      <c r="F377" s="21"/>
      <c r="G377" s="21"/>
      <c r="H377" s="21"/>
      <c r="I377" s="21"/>
      <c r="J377" s="21"/>
      <c r="K377" s="21"/>
      <c r="L377" s="21"/>
      <c r="M377" s="21"/>
      <c r="N377" s="21"/>
      <c r="O377" s="21"/>
      <c r="P377" s="21"/>
      <c r="Q377" s="21"/>
      <c r="R377" s="21"/>
      <c r="S377" s="21"/>
      <c r="T377" s="21"/>
      <c r="U377" s="21"/>
    </row>
    <row r="378" spans="1:21">
      <c r="A378" s="21"/>
      <c r="B378" s="21"/>
      <c r="C378" s="21"/>
      <c r="D378" s="21"/>
      <c r="E378" s="21"/>
      <c r="F378" s="21"/>
      <c r="G378" s="21"/>
      <c r="H378" s="21"/>
      <c r="I378" s="21"/>
      <c r="J378" s="21"/>
      <c r="K378" s="21"/>
      <c r="L378" s="21"/>
      <c r="M378" s="21"/>
      <c r="N378" s="21"/>
      <c r="O378" s="21"/>
      <c r="P378" s="21"/>
      <c r="Q378" s="21"/>
      <c r="R378" s="21"/>
      <c r="S378" s="21"/>
      <c r="T378" s="21"/>
      <c r="U378" s="21"/>
    </row>
    <row r="379" spans="1:21">
      <c r="A379" s="21"/>
      <c r="B379" s="21"/>
      <c r="C379" s="21"/>
      <c r="D379" s="21"/>
      <c r="E379" s="21"/>
      <c r="F379" s="21"/>
      <c r="G379" s="21"/>
      <c r="H379" s="21"/>
      <c r="I379" s="21"/>
      <c r="J379" s="21"/>
      <c r="K379" s="21"/>
      <c r="L379" s="21"/>
      <c r="M379" s="21"/>
      <c r="N379" s="21"/>
      <c r="O379" s="21"/>
      <c r="P379" s="21"/>
      <c r="Q379" s="21"/>
      <c r="R379" s="21"/>
      <c r="S379" s="21"/>
      <c r="T379" s="21"/>
      <c r="U379" s="21"/>
    </row>
    <row r="380" spans="1:21">
      <c r="A380" s="21"/>
      <c r="B380" s="21"/>
      <c r="C380" s="21"/>
      <c r="D380" s="21"/>
      <c r="E380" s="21"/>
      <c r="F380" s="21"/>
      <c r="G380" s="21"/>
      <c r="H380" s="21"/>
      <c r="I380" s="21"/>
      <c r="J380" s="21"/>
      <c r="K380" s="21"/>
      <c r="L380" s="21"/>
      <c r="M380" s="21"/>
      <c r="N380" s="21"/>
      <c r="O380" s="21"/>
      <c r="P380" s="21"/>
      <c r="Q380" s="21"/>
      <c r="R380" s="21"/>
      <c r="S380" s="21"/>
      <c r="T380" s="21"/>
      <c r="U380" s="21"/>
    </row>
    <row r="381" spans="1:21">
      <c r="A381" s="21"/>
      <c r="B381" s="21"/>
      <c r="C381" s="21"/>
      <c r="D381" s="21"/>
      <c r="E381" s="21"/>
      <c r="F381" s="21"/>
      <c r="G381" s="21"/>
      <c r="H381" s="21"/>
      <c r="I381" s="21"/>
      <c r="J381" s="21"/>
      <c r="K381" s="21"/>
      <c r="L381" s="21"/>
      <c r="M381" s="21"/>
      <c r="N381" s="21"/>
      <c r="O381" s="21"/>
      <c r="P381" s="21"/>
      <c r="Q381" s="21"/>
      <c r="R381" s="21"/>
      <c r="S381" s="21"/>
      <c r="T381" s="21"/>
      <c r="U381" s="21"/>
    </row>
    <row r="382" spans="1:21">
      <c r="A382" s="21"/>
      <c r="B382" s="21"/>
      <c r="C382" s="21"/>
      <c r="D382" s="21"/>
      <c r="E382" s="21"/>
      <c r="F382" s="21"/>
      <c r="G382" s="21"/>
      <c r="H382" s="21"/>
      <c r="I382" s="21"/>
      <c r="J382" s="21"/>
      <c r="K382" s="21"/>
      <c r="L382" s="21"/>
      <c r="M382" s="21"/>
      <c r="N382" s="21"/>
      <c r="O382" s="21"/>
      <c r="P382" s="21"/>
      <c r="Q382" s="21"/>
      <c r="R382" s="21"/>
      <c r="S382" s="21"/>
      <c r="T382" s="21"/>
      <c r="U382" s="21"/>
    </row>
  </sheetData>
  <mergeCells count="13">
    <mergeCell ref="A5:C5"/>
    <mergeCell ref="A15:C15"/>
    <mergeCell ref="A16:C16"/>
    <mergeCell ref="A17:C17"/>
    <mergeCell ref="A18:C18"/>
    <mergeCell ref="A7:C7"/>
    <mergeCell ref="A8:C8"/>
    <mergeCell ref="A9:C9"/>
    <mergeCell ref="A10:C10"/>
    <mergeCell ref="A11:C11"/>
    <mergeCell ref="A12:C12"/>
    <mergeCell ref="A13:C13"/>
    <mergeCell ref="A14:C14"/>
  </mergeCells>
  <pageMargins left="0.11811023622047245" right="0.11811023622047245" top="0.74803149606299213" bottom="0.74803149606299213" header="0.31496062992125984" footer="0.31496062992125984"/>
  <pageSetup paperSize="9" scale="57" fitToHeight="0"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5"/>
  <sheetViews>
    <sheetView view="pageBreakPreview" topLeftCell="A4" zoomScale="60" zoomScaleNormal="60" workbookViewId="0">
      <selection activeCell="D29" sqref="D29"/>
    </sheetView>
  </sheetViews>
  <sheetFormatPr defaultRowHeight="15"/>
  <cols>
    <col min="1" max="1" width="17.7109375" customWidth="1"/>
    <col min="2" max="2" width="30.140625" customWidth="1"/>
    <col min="3" max="3" width="12.28515625" customWidth="1"/>
    <col min="4" max="5" width="15" customWidth="1"/>
    <col min="6" max="7" width="13.28515625" customWidth="1"/>
    <col min="8" max="8" width="12.28515625" customWidth="1"/>
    <col min="9" max="9" width="17.85546875" customWidth="1"/>
    <col min="10" max="10" width="16.7109375" customWidth="1"/>
    <col min="11" max="11" width="24.5703125" customWidth="1"/>
    <col min="12" max="12" width="30.85546875" customWidth="1"/>
    <col min="13" max="13" width="27.140625" customWidth="1"/>
    <col min="14" max="14" width="32.42578125" customWidth="1"/>
    <col min="15" max="15" width="13.28515625" customWidth="1"/>
    <col min="16" max="16" width="8.7109375" customWidth="1"/>
    <col min="17" max="17" width="17" customWidth="1"/>
    <col min="18" max="18" width="11.7109375" customWidth="1"/>
    <col min="19" max="19" width="17" customWidth="1"/>
    <col min="20" max="20" width="13" customWidth="1"/>
    <col min="21" max="21" width="12" customWidth="1"/>
    <col min="22" max="22" width="11" customWidth="1"/>
    <col min="23" max="25" width="17.7109375" customWidth="1"/>
    <col min="26" max="26" width="46.5703125" customWidth="1"/>
    <col min="27" max="28" width="12.28515625" customWidth="1"/>
  </cols>
  <sheetData>
    <row r="1" spans="1:28" ht="18.75">
      <c r="Z1" s="35" t="s">
        <v>68</v>
      </c>
    </row>
    <row r="2" spans="1:28" ht="18.75">
      <c r="Z2" s="14" t="s">
        <v>9</v>
      </c>
    </row>
    <row r="3" spans="1:28" ht="18.75">
      <c r="Z3" s="14" t="s">
        <v>67</v>
      </c>
    </row>
    <row r="4" spans="1:28" ht="18.75" customHeight="1">
      <c r="A4" s="445" t="str">
        <f>'1. паспорт местоположение'!A5:C5</f>
        <v>Год раскрытия информации: 2020 год</v>
      </c>
      <c r="B4" s="445"/>
      <c r="C4" s="445"/>
      <c r="D4" s="445"/>
      <c r="E4" s="445"/>
      <c r="F4" s="445"/>
      <c r="G4" s="445"/>
      <c r="H4" s="445"/>
      <c r="I4" s="445"/>
      <c r="J4" s="445"/>
      <c r="K4" s="445"/>
      <c r="L4" s="445"/>
      <c r="M4" s="445"/>
      <c r="N4" s="445"/>
      <c r="O4" s="445"/>
      <c r="P4" s="445"/>
      <c r="Q4" s="445"/>
      <c r="R4" s="445"/>
      <c r="S4" s="445"/>
      <c r="T4" s="445"/>
      <c r="U4" s="445"/>
      <c r="V4" s="445"/>
      <c r="W4" s="445"/>
      <c r="X4" s="445"/>
      <c r="Y4" s="445"/>
      <c r="Z4" s="445"/>
    </row>
    <row r="6" spans="1:28" ht="18.75">
      <c r="A6" s="449" t="s">
        <v>8</v>
      </c>
      <c r="B6" s="449"/>
      <c r="C6" s="449"/>
      <c r="D6" s="449"/>
      <c r="E6" s="449"/>
      <c r="F6" s="449"/>
      <c r="G6" s="449"/>
      <c r="H6" s="449"/>
      <c r="I6" s="449"/>
      <c r="J6" s="449"/>
      <c r="K6" s="449"/>
      <c r="L6" s="449"/>
      <c r="M6" s="449"/>
      <c r="N6" s="449"/>
      <c r="O6" s="449"/>
      <c r="P6" s="449"/>
      <c r="Q6" s="449"/>
      <c r="R6" s="449"/>
      <c r="S6" s="449"/>
      <c r="T6" s="449"/>
      <c r="U6" s="449"/>
      <c r="V6" s="449"/>
      <c r="W6" s="449"/>
      <c r="X6" s="449"/>
      <c r="Y6" s="449"/>
      <c r="Z6" s="449"/>
      <c r="AA6" s="105"/>
      <c r="AB6" s="105"/>
    </row>
    <row r="7" spans="1:28" ht="18.75">
      <c r="A7" s="449"/>
      <c r="B7" s="449"/>
      <c r="C7" s="449"/>
      <c r="D7" s="449"/>
      <c r="E7" s="449"/>
      <c r="F7" s="449"/>
      <c r="G7" s="449"/>
      <c r="H7" s="449"/>
      <c r="I7" s="449"/>
      <c r="J7" s="449"/>
      <c r="K7" s="449"/>
      <c r="L7" s="449"/>
      <c r="M7" s="449"/>
      <c r="N7" s="449"/>
      <c r="O7" s="449"/>
      <c r="P7" s="449"/>
      <c r="Q7" s="449"/>
      <c r="R7" s="449"/>
      <c r="S7" s="449"/>
      <c r="T7" s="449"/>
      <c r="U7" s="449"/>
      <c r="V7" s="449"/>
      <c r="W7" s="449"/>
      <c r="X7" s="449"/>
      <c r="Y7" s="449"/>
      <c r="Z7" s="449"/>
      <c r="AA7" s="105"/>
      <c r="AB7" s="105"/>
    </row>
    <row r="8" spans="1:28" ht="20.25">
      <c r="A8" s="470" t="str">
        <f>'1. паспорт местоположение'!A9:C9</f>
        <v>АО "Крымэнерго"</v>
      </c>
      <c r="B8" s="470"/>
      <c r="C8" s="470"/>
      <c r="D8" s="470"/>
      <c r="E8" s="470"/>
      <c r="F8" s="470"/>
      <c r="G8" s="470"/>
      <c r="H8" s="470"/>
      <c r="I8" s="470"/>
      <c r="J8" s="470"/>
      <c r="K8" s="470"/>
      <c r="L8" s="470"/>
      <c r="M8" s="470"/>
      <c r="N8" s="470"/>
      <c r="O8" s="470"/>
      <c r="P8" s="470"/>
      <c r="Q8" s="470"/>
      <c r="R8" s="470"/>
      <c r="S8" s="470"/>
      <c r="T8" s="470"/>
      <c r="U8" s="470"/>
      <c r="V8" s="470"/>
      <c r="W8" s="470"/>
      <c r="X8" s="470"/>
      <c r="Y8" s="470"/>
      <c r="Z8" s="470"/>
      <c r="AA8" s="106"/>
      <c r="AB8" s="106"/>
    </row>
    <row r="9" spans="1:28" ht="15.75">
      <c r="A9" s="446" t="s">
        <v>7</v>
      </c>
      <c r="B9" s="446"/>
      <c r="C9" s="446"/>
      <c r="D9" s="446"/>
      <c r="E9" s="446"/>
      <c r="F9" s="446"/>
      <c r="G9" s="446"/>
      <c r="H9" s="446"/>
      <c r="I9" s="446"/>
      <c r="J9" s="446"/>
      <c r="K9" s="446"/>
      <c r="L9" s="446"/>
      <c r="M9" s="446"/>
      <c r="N9" s="446"/>
      <c r="O9" s="446"/>
      <c r="P9" s="446"/>
      <c r="Q9" s="446"/>
      <c r="R9" s="446"/>
      <c r="S9" s="446"/>
      <c r="T9" s="446"/>
      <c r="U9" s="446"/>
      <c r="V9" s="446"/>
      <c r="W9" s="446"/>
      <c r="X9" s="446"/>
      <c r="Y9" s="446"/>
      <c r="Z9" s="446"/>
      <c r="AA9" s="107"/>
      <c r="AB9" s="107"/>
    </row>
    <row r="10" spans="1:28" ht="18.75">
      <c r="A10" s="449"/>
      <c r="B10" s="449"/>
      <c r="C10" s="449"/>
      <c r="D10" s="449"/>
      <c r="E10" s="449"/>
      <c r="F10" s="449"/>
      <c r="G10" s="449"/>
      <c r="H10" s="449"/>
      <c r="I10" s="449"/>
      <c r="J10" s="449"/>
      <c r="K10" s="449"/>
      <c r="L10" s="449"/>
      <c r="M10" s="449"/>
      <c r="N10" s="449"/>
      <c r="O10" s="449"/>
      <c r="P10" s="449"/>
      <c r="Q10" s="449"/>
      <c r="R10" s="449"/>
      <c r="S10" s="449"/>
      <c r="T10" s="449"/>
      <c r="U10" s="449"/>
      <c r="V10" s="449"/>
      <c r="W10" s="449"/>
      <c r="X10" s="449"/>
      <c r="Y10" s="449"/>
      <c r="Z10" s="449"/>
      <c r="AA10" s="105"/>
      <c r="AB10" s="105"/>
    </row>
    <row r="11" spans="1:28" ht="20.25">
      <c r="A11" s="470" t="str">
        <f>'1. паспорт местоположение'!A12:C12</f>
        <v>K_1101016</v>
      </c>
      <c r="B11" s="470"/>
      <c r="C11" s="470"/>
      <c r="D11" s="470"/>
      <c r="E11" s="470"/>
      <c r="F11" s="470"/>
      <c r="G11" s="470"/>
      <c r="H11" s="470"/>
      <c r="I11" s="470"/>
      <c r="J11" s="470"/>
      <c r="K11" s="470"/>
      <c r="L11" s="470"/>
      <c r="M11" s="470"/>
      <c r="N11" s="470"/>
      <c r="O11" s="470"/>
      <c r="P11" s="470"/>
      <c r="Q11" s="470"/>
      <c r="R11" s="470"/>
      <c r="S11" s="470"/>
      <c r="T11" s="470"/>
      <c r="U11" s="470"/>
      <c r="V11" s="470"/>
      <c r="W11" s="470"/>
      <c r="X11" s="470"/>
      <c r="Y11" s="470"/>
      <c r="Z11" s="470"/>
      <c r="AA11" s="106"/>
      <c r="AB11" s="106"/>
    </row>
    <row r="12" spans="1:28" ht="15.75">
      <c r="A12" s="446" t="s">
        <v>6</v>
      </c>
      <c r="B12" s="446"/>
      <c r="C12" s="446"/>
      <c r="D12" s="446"/>
      <c r="E12" s="446"/>
      <c r="F12" s="446"/>
      <c r="G12" s="446"/>
      <c r="H12" s="446"/>
      <c r="I12" s="446"/>
      <c r="J12" s="446"/>
      <c r="K12" s="446"/>
      <c r="L12" s="446"/>
      <c r="M12" s="446"/>
      <c r="N12" s="446"/>
      <c r="O12" s="446"/>
      <c r="P12" s="446"/>
      <c r="Q12" s="446"/>
      <c r="R12" s="446"/>
      <c r="S12" s="446"/>
      <c r="T12" s="446"/>
      <c r="U12" s="446"/>
      <c r="V12" s="446"/>
      <c r="W12" s="446"/>
      <c r="X12" s="446"/>
      <c r="Y12" s="446"/>
      <c r="Z12" s="446"/>
      <c r="AA12" s="107"/>
      <c r="AB12" s="107"/>
    </row>
    <row r="13" spans="1:28" ht="18.75">
      <c r="A13" s="453"/>
      <c r="B13" s="453"/>
      <c r="C13" s="453"/>
      <c r="D13" s="453"/>
      <c r="E13" s="453"/>
      <c r="F13" s="453"/>
      <c r="G13" s="453"/>
      <c r="H13" s="453"/>
      <c r="I13" s="453"/>
      <c r="J13" s="453"/>
      <c r="K13" s="453"/>
      <c r="L13" s="453"/>
      <c r="M13" s="453"/>
      <c r="N13" s="453"/>
      <c r="O13" s="453"/>
      <c r="P13" s="453"/>
      <c r="Q13" s="453"/>
      <c r="R13" s="453"/>
      <c r="S13" s="453"/>
      <c r="T13" s="453"/>
      <c r="U13" s="453"/>
      <c r="V13" s="453"/>
      <c r="W13" s="453"/>
      <c r="X13" s="453"/>
      <c r="Y13" s="453"/>
      <c r="Z13" s="453"/>
      <c r="AA13" s="10"/>
      <c r="AB13" s="10"/>
    </row>
    <row r="14" spans="1:28" ht="18.75">
      <c r="A14" s="484" t="str">
        <f>'1. паспорт местоположение'!A15:C15</f>
        <v>Реконструкция  АБ на ПС 110 кВ "Массандра"</v>
      </c>
      <c r="B14" s="448"/>
      <c r="C14" s="448"/>
      <c r="D14" s="448"/>
      <c r="E14" s="448"/>
      <c r="F14" s="448"/>
      <c r="G14" s="448"/>
      <c r="H14" s="448"/>
      <c r="I14" s="448"/>
      <c r="J14" s="448"/>
      <c r="K14" s="448"/>
      <c r="L14" s="448"/>
      <c r="M14" s="448"/>
      <c r="N14" s="448"/>
      <c r="O14" s="448"/>
      <c r="P14" s="448"/>
      <c r="Q14" s="448"/>
      <c r="R14" s="448"/>
      <c r="S14" s="448"/>
      <c r="T14" s="448"/>
      <c r="U14" s="448"/>
      <c r="V14" s="448"/>
      <c r="W14" s="448"/>
      <c r="X14" s="448"/>
      <c r="Y14" s="448"/>
      <c r="Z14" s="448"/>
      <c r="AA14" s="106"/>
      <c r="AB14" s="106"/>
    </row>
    <row r="15" spans="1:28" ht="15.75">
      <c r="A15" s="446" t="s">
        <v>5</v>
      </c>
      <c r="B15" s="446"/>
      <c r="C15" s="446"/>
      <c r="D15" s="446"/>
      <c r="E15" s="446"/>
      <c r="F15" s="446"/>
      <c r="G15" s="446"/>
      <c r="H15" s="446"/>
      <c r="I15" s="446"/>
      <c r="J15" s="446"/>
      <c r="K15" s="446"/>
      <c r="L15" s="446"/>
      <c r="M15" s="446"/>
      <c r="N15" s="446"/>
      <c r="O15" s="446"/>
      <c r="P15" s="446"/>
      <c r="Q15" s="446"/>
      <c r="R15" s="446"/>
      <c r="S15" s="446"/>
      <c r="T15" s="446"/>
      <c r="U15" s="446"/>
      <c r="V15" s="446"/>
      <c r="W15" s="446"/>
      <c r="X15" s="446"/>
      <c r="Y15" s="446"/>
      <c r="Z15" s="446"/>
      <c r="AA15" s="107"/>
      <c r="AB15" s="107"/>
    </row>
    <row r="16" spans="1:28">
      <c r="A16" s="483"/>
      <c r="B16" s="483"/>
      <c r="C16" s="483"/>
      <c r="D16" s="483"/>
      <c r="E16" s="483"/>
      <c r="F16" s="483"/>
      <c r="G16" s="483"/>
      <c r="H16" s="483"/>
      <c r="I16" s="483"/>
      <c r="J16" s="483"/>
      <c r="K16" s="483"/>
      <c r="L16" s="483"/>
      <c r="M16" s="483"/>
      <c r="N16" s="483"/>
      <c r="O16" s="483"/>
      <c r="P16" s="483"/>
      <c r="Q16" s="483"/>
      <c r="R16" s="483"/>
      <c r="S16" s="483"/>
      <c r="T16" s="483"/>
      <c r="U16" s="483"/>
      <c r="V16" s="483"/>
      <c r="W16" s="483"/>
      <c r="X16" s="483"/>
      <c r="Y16" s="483"/>
      <c r="Z16" s="483"/>
      <c r="AA16" s="114"/>
      <c r="AB16" s="114"/>
    </row>
    <row r="17" spans="1:28">
      <c r="A17" s="483"/>
      <c r="B17" s="483"/>
      <c r="C17" s="483"/>
      <c r="D17" s="483"/>
      <c r="E17" s="483"/>
      <c r="F17" s="483"/>
      <c r="G17" s="483"/>
      <c r="H17" s="483"/>
      <c r="I17" s="483"/>
      <c r="J17" s="483"/>
      <c r="K17" s="483"/>
      <c r="L17" s="483"/>
      <c r="M17" s="483"/>
      <c r="N17" s="483"/>
      <c r="O17" s="483"/>
      <c r="P17" s="483"/>
      <c r="Q17" s="483"/>
      <c r="R17" s="483"/>
      <c r="S17" s="483"/>
      <c r="T17" s="483"/>
      <c r="U17" s="483"/>
      <c r="V17" s="483"/>
      <c r="W17" s="483"/>
      <c r="X17" s="483"/>
      <c r="Y17" s="483"/>
      <c r="Z17" s="483"/>
      <c r="AA17" s="114"/>
      <c r="AB17" s="114"/>
    </row>
    <row r="18" spans="1:28">
      <c r="A18" s="483"/>
      <c r="B18" s="483"/>
      <c r="C18" s="483"/>
      <c r="D18" s="483"/>
      <c r="E18" s="483"/>
      <c r="F18" s="483"/>
      <c r="G18" s="483"/>
      <c r="H18" s="483"/>
      <c r="I18" s="483"/>
      <c r="J18" s="483"/>
      <c r="K18" s="483"/>
      <c r="L18" s="483"/>
      <c r="M18" s="483"/>
      <c r="N18" s="483"/>
      <c r="O18" s="483"/>
      <c r="P18" s="483"/>
      <c r="Q18" s="483"/>
      <c r="R18" s="483"/>
      <c r="S18" s="483"/>
      <c r="T18" s="483"/>
      <c r="U18" s="483"/>
      <c r="V18" s="483"/>
      <c r="W18" s="483"/>
      <c r="X18" s="483"/>
      <c r="Y18" s="483"/>
      <c r="Z18" s="483"/>
      <c r="AA18" s="114"/>
      <c r="AB18" s="114"/>
    </row>
    <row r="19" spans="1:28">
      <c r="A19" s="483"/>
      <c r="B19" s="483"/>
      <c r="C19" s="483"/>
      <c r="D19" s="483"/>
      <c r="E19" s="483"/>
      <c r="F19" s="483"/>
      <c r="G19" s="483"/>
      <c r="H19" s="483"/>
      <c r="I19" s="483"/>
      <c r="J19" s="483"/>
      <c r="K19" s="483"/>
      <c r="L19" s="483"/>
      <c r="M19" s="483"/>
      <c r="N19" s="483"/>
      <c r="O19" s="483"/>
      <c r="P19" s="483"/>
      <c r="Q19" s="483"/>
      <c r="R19" s="483"/>
      <c r="S19" s="483"/>
      <c r="T19" s="483"/>
      <c r="U19" s="483"/>
      <c r="V19" s="483"/>
      <c r="W19" s="483"/>
      <c r="X19" s="483"/>
      <c r="Y19" s="483"/>
      <c r="Z19" s="483"/>
      <c r="AA19" s="114"/>
      <c r="AB19" s="114"/>
    </row>
    <row r="20" spans="1:28">
      <c r="A20" s="489"/>
      <c r="B20" s="489"/>
      <c r="C20" s="489"/>
      <c r="D20" s="489"/>
      <c r="E20" s="489"/>
      <c r="F20" s="489"/>
      <c r="G20" s="489"/>
      <c r="H20" s="489"/>
      <c r="I20" s="489"/>
      <c r="J20" s="489"/>
      <c r="K20" s="489"/>
      <c r="L20" s="489"/>
      <c r="M20" s="489"/>
      <c r="N20" s="489"/>
      <c r="O20" s="489"/>
      <c r="P20" s="489"/>
      <c r="Q20" s="489"/>
      <c r="R20" s="489"/>
      <c r="S20" s="489"/>
      <c r="T20" s="489"/>
      <c r="U20" s="489"/>
      <c r="V20" s="489"/>
      <c r="W20" s="489"/>
      <c r="X20" s="489"/>
      <c r="Y20" s="489"/>
      <c r="Z20" s="489"/>
      <c r="AA20" s="115"/>
      <c r="AB20" s="115"/>
    </row>
    <row r="21" spans="1:28">
      <c r="A21" s="489"/>
      <c r="B21" s="489"/>
      <c r="C21" s="489"/>
      <c r="D21" s="489"/>
      <c r="E21" s="489"/>
      <c r="F21" s="489"/>
      <c r="G21" s="489"/>
      <c r="H21" s="489"/>
      <c r="I21" s="489"/>
      <c r="J21" s="489"/>
      <c r="K21" s="489"/>
      <c r="L21" s="489"/>
      <c r="M21" s="489"/>
      <c r="N21" s="489"/>
      <c r="O21" s="489"/>
      <c r="P21" s="489"/>
      <c r="Q21" s="489"/>
      <c r="R21" s="489"/>
      <c r="S21" s="489"/>
      <c r="T21" s="489"/>
      <c r="U21" s="489"/>
      <c r="V21" s="489"/>
      <c r="W21" s="489"/>
      <c r="X21" s="489"/>
      <c r="Y21" s="489"/>
      <c r="Z21" s="489"/>
      <c r="AA21" s="115"/>
      <c r="AB21" s="115"/>
    </row>
    <row r="22" spans="1:28">
      <c r="A22" s="490" t="s">
        <v>416</v>
      </c>
      <c r="B22" s="490"/>
      <c r="C22" s="490"/>
      <c r="D22" s="490"/>
      <c r="E22" s="490"/>
      <c r="F22" s="490"/>
      <c r="G22" s="490"/>
      <c r="H22" s="490"/>
      <c r="I22" s="490"/>
      <c r="J22" s="490"/>
      <c r="K22" s="490"/>
      <c r="L22" s="490"/>
      <c r="M22" s="490"/>
      <c r="N22" s="490"/>
      <c r="O22" s="490"/>
      <c r="P22" s="490"/>
      <c r="Q22" s="490"/>
      <c r="R22" s="490"/>
      <c r="S22" s="490"/>
      <c r="T22" s="490"/>
      <c r="U22" s="490"/>
      <c r="V22" s="490"/>
      <c r="W22" s="490"/>
      <c r="X22" s="490"/>
      <c r="Y22" s="490"/>
      <c r="Z22" s="490"/>
      <c r="AA22" s="116"/>
      <c r="AB22" s="116"/>
    </row>
    <row r="23" spans="1:28" ht="32.25" customHeight="1">
      <c r="A23" s="485" t="s">
        <v>277</v>
      </c>
      <c r="B23" s="486"/>
      <c r="C23" s="486"/>
      <c r="D23" s="486"/>
      <c r="E23" s="486"/>
      <c r="F23" s="486"/>
      <c r="G23" s="486"/>
      <c r="H23" s="486"/>
      <c r="I23" s="486"/>
      <c r="J23" s="486"/>
      <c r="K23" s="486"/>
      <c r="L23" s="487"/>
      <c r="M23" s="488" t="s">
        <v>278</v>
      </c>
      <c r="N23" s="488"/>
      <c r="O23" s="488"/>
      <c r="P23" s="488"/>
      <c r="Q23" s="488"/>
      <c r="R23" s="488"/>
      <c r="S23" s="488"/>
      <c r="T23" s="488"/>
      <c r="U23" s="488"/>
      <c r="V23" s="488"/>
      <c r="W23" s="488"/>
      <c r="X23" s="488"/>
      <c r="Y23" s="488"/>
      <c r="Z23" s="488"/>
    </row>
    <row r="24" spans="1:28" ht="225.75" customHeight="1">
      <c r="A24" s="126" t="s">
        <v>219</v>
      </c>
      <c r="B24" s="127" t="s">
        <v>224</v>
      </c>
      <c r="C24" s="127" t="s">
        <v>482</v>
      </c>
      <c r="D24" s="127" t="s">
        <v>483</v>
      </c>
      <c r="E24" s="127" t="s">
        <v>484</v>
      </c>
      <c r="F24" s="127" t="s">
        <v>428</v>
      </c>
      <c r="G24" s="127" t="s">
        <v>429</v>
      </c>
      <c r="H24" s="127" t="s">
        <v>485</v>
      </c>
      <c r="I24" s="127" t="s">
        <v>430</v>
      </c>
      <c r="J24" s="127" t="s">
        <v>225</v>
      </c>
      <c r="K24" s="171" t="s">
        <v>223</v>
      </c>
      <c r="L24" s="171" t="s">
        <v>221</v>
      </c>
      <c r="M24" s="290" t="s">
        <v>227</v>
      </c>
      <c r="N24" s="171" t="s">
        <v>486</v>
      </c>
      <c r="O24" s="126" t="s">
        <v>431</v>
      </c>
      <c r="P24" s="126" t="s">
        <v>432</v>
      </c>
      <c r="Q24" s="126" t="s">
        <v>433</v>
      </c>
      <c r="R24" s="126" t="s">
        <v>220</v>
      </c>
      <c r="S24" s="126" t="s">
        <v>434</v>
      </c>
      <c r="T24" s="126" t="s">
        <v>435</v>
      </c>
      <c r="U24" s="126" t="s">
        <v>436</v>
      </c>
      <c r="V24" s="126" t="s">
        <v>433</v>
      </c>
      <c r="W24" s="128" t="s">
        <v>437</v>
      </c>
      <c r="X24" s="128" t="s">
        <v>438</v>
      </c>
      <c r="Y24" s="128" t="s">
        <v>439</v>
      </c>
      <c r="Z24" s="129" t="s">
        <v>228</v>
      </c>
    </row>
    <row r="25" spans="1:28" ht="16.5" customHeight="1">
      <c r="A25" s="166">
        <v>1</v>
      </c>
      <c r="B25" s="80">
        <v>2</v>
      </c>
      <c r="C25" s="166">
        <v>3</v>
      </c>
      <c r="D25" s="80">
        <v>4</v>
      </c>
      <c r="E25" s="166">
        <v>5</v>
      </c>
      <c r="F25" s="80">
        <v>6</v>
      </c>
      <c r="G25" s="166">
        <v>7</v>
      </c>
      <c r="H25" s="80">
        <v>8</v>
      </c>
      <c r="I25" s="166">
        <v>9</v>
      </c>
      <c r="J25" s="80">
        <v>10</v>
      </c>
      <c r="K25" s="166">
        <v>11</v>
      </c>
      <c r="L25" s="80">
        <v>12</v>
      </c>
      <c r="M25" s="166">
        <v>13</v>
      </c>
      <c r="N25" s="80">
        <v>14</v>
      </c>
      <c r="O25" s="166">
        <v>15</v>
      </c>
      <c r="P25" s="80">
        <v>16</v>
      </c>
      <c r="Q25" s="166">
        <v>17</v>
      </c>
      <c r="R25" s="80">
        <v>18</v>
      </c>
      <c r="S25" s="166">
        <v>19</v>
      </c>
      <c r="T25" s="80">
        <v>20</v>
      </c>
      <c r="U25" s="166">
        <v>21</v>
      </c>
      <c r="V25" s="80">
        <v>22</v>
      </c>
      <c r="W25" s="166">
        <v>23</v>
      </c>
      <c r="X25" s="80">
        <v>24</v>
      </c>
      <c r="Y25" s="166">
        <v>25</v>
      </c>
      <c r="Z25" s="80">
        <v>26</v>
      </c>
    </row>
    <row r="26" spans="1:28" ht="16.5" customHeight="1">
      <c r="A26" s="166"/>
      <c r="B26" s="80"/>
      <c r="C26" s="166"/>
      <c r="D26" s="80"/>
      <c r="E26" s="166"/>
      <c r="F26" s="80"/>
      <c r="G26" s="166"/>
      <c r="H26" s="80"/>
      <c r="I26" s="166"/>
      <c r="J26" s="291">
        <f>(COUNTIFS(C28:C28,"&gt;0")*J27)</f>
        <v>0</v>
      </c>
      <c r="K26" s="166"/>
      <c r="L26" s="80"/>
      <c r="M26" s="167"/>
      <c r="N26" s="80"/>
      <c r="O26" s="166"/>
      <c r="P26" s="80"/>
      <c r="Q26" s="166"/>
      <c r="R26" s="80"/>
      <c r="S26" s="166"/>
      <c r="T26" s="291" t="e">
        <f>(COUNTIFS(P28:P28,"&gt;0")*T27)</f>
        <v>#DIV/0!</v>
      </c>
      <c r="U26" s="166"/>
      <c r="V26" s="80"/>
      <c r="W26" s="166"/>
      <c r="X26" s="80"/>
      <c r="Y26" s="166"/>
      <c r="Z26" s="80"/>
    </row>
    <row r="27" spans="1:28" ht="45.75" customHeight="1">
      <c r="A27" s="73" t="s">
        <v>274</v>
      </c>
      <c r="B27" s="79"/>
      <c r="C27" s="75">
        <f>SUM(C28:C28)</f>
        <v>0</v>
      </c>
      <c r="D27" s="75">
        <f>SUM(D28:D28)</f>
        <v>0</v>
      </c>
      <c r="E27" s="75">
        <f>SUM(E28:E28)</f>
        <v>0</v>
      </c>
      <c r="F27" s="75">
        <f>SUM(F28:F28)</f>
        <v>0</v>
      </c>
      <c r="G27" s="75">
        <f>SUM(G28:G28)</f>
        <v>0</v>
      </c>
      <c r="H27" s="75" t="s">
        <v>220</v>
      </c>
      <c r="I27" s="292">
        <f>SUM(I28:I28)</f>
        <v>0</v>
      </c>
      <c r="J27" s="75">
        <f>SUM(J28:J28)</f>
        <v>0</v>
      </c>
      <c r="K27" s="72"/>
      <c r="L27" s="76"/>
      <c r="M27" s="78">
        <v>2024</v>
      </c>
      <c r="N27" s="75">
        <f>SUM(N28:N28)</f>
        <v>0</v>
      </c>
      <c r="O27" s="75">
        <f>SUM(O28:O28)</f>
        <v>0</v>
      </c>
      <c r="P27" s="75">
        <f>SUM(P28:P28)</f>
        <v>0</v>
      </c>
      <c r="Q27" s="75" t="e">
        <f>SUM(Q28:Q28)</f>
        <v>#DIV/0!</v>
      </c>
      <c r="R27" s="75"/>
      <c r="S27" s="292" t="e">
        <f>SUM(S28:S28)</f>
        <v>#DIV/0!</v>
      </c>
      <c r="T27" s="75" t="e">
        <f>SUM(T28:T28)</f>
        <v>#DIV/0!</v>
      </c>
      <c r="U27" s="75">
        <f>SUM(U28:U28)</f>
        <v>0</v>
      </c>
      <c r="V27" s="75" t="e">
        <f>SUM(V28:V28)</f>
        <v>#DIV/0!</v>
      </c>
      <c r="W27" s="293" t="e">
        <f>I27-S27</f>
        <v>#DIV/0!</v>
      </c>
      <c r="X27" s="293" t="e">
        <f>J26-T26</f>
        <v>#DIV/0!</v>
      </c>
      <c r="Y27" s="293">
        <f>SUM(Y28:Y28)</f>
        <v>0</v>
      </c>
      <c r="Z27" s="74"/>
    </row>
    <row r="28" spans="1:28">
      <c r="A28" s="302" t="s">
        <v>457</v>
      </c>
      <c r="B28" s="295"/>
      <c r="C28" s="294"/>
      <c r="D28" s="294"/>
      <c r="E28" s="296"/>
      <c r="F28" s="297"/>
      <c r="G28" s="297"/>
      <c r="H28" s="297"/>
      <c r="I28" s="297"/>
      <c r="J28" s="297"/>
      <c r="K28" s="298"/>
      <c r="L28" s="299"/>
      <c r="M28" s="300"/>
      <c r="N28" s="301">
        <v>0</v>
      </c>
      <c r="O28" s="301">
        <f>D28*N28</f>
        <v>0</v>
      </c>
      <c r="P28" s="301">
        <f>C28*N28</f>
        <v>0</v>
      </c>
      <c r="Q28" s="301" t="e">
        <f>P28/R28</f>
        <v>#DIV/0!</v>
      </c>
      <c r="R28" s="301">
        <f>H28</f>
        <v>0</v>
      </c>
      <c r="S28" s="301" t="e">
        <f>O28/R28</f>
        <v>#DIV/0!</v>
      </c>
      <c r="T28" s="301" t="e">
        <f>D28/R28</f>
        <v>#DIV/0!</v>
      </c>
      <c r="U28" s="301">
        <f>P28*E28</f>
        <v>0</v>
      </c>
      <c r="V28" s="301" t="e">
        <f>P28/R28</f>
        <v>#DIV/0!</v>
      </c>
      <c r="W28" s="301" t="e">
        <f>I28-S28</f>
        <v>#DIV/0!</v>
      </c>
      <c r="X28" s="301" t="e">
        <f>J28-(O28/R28)</f>
        <v>#DIV/0!</v>
      </c>
      <c r="Y28" s="301">
        <f>G28-U28</f>
        <v>0</v>
      </c>
      <c r="Z28" s="75"/>
    </row>
    <row r="29" spans="1:28">
      <c r="A29" s="72" t="s">
        <v>0</v>
      </c>
      <c r="B29" s="72" t="s">
        <v>0</v>
      </c>
      <c r="C29" s="72" t="s">
        <v>0</v>
      </c>
      <c r="D29" s="72" t="s">
        <v>0</v>
      </c>
      <c r="E29" s="72" t="s">
        <v>0</v>
      </c>
      <c r="F29" s="72" t="s">
        <v>0</v>
      </c>
      <c r="G29" s="72" t="s">
        <v>0</v>
      </c>
      <c r="H29" s="72" t="s">
        <v>0</v>
      </c>
      <c r="I29" s="72" t="s">
        <v>0</v>
      </c>
      <c r="J29" s="72" t="s">
        <v>0</v>
      </c>
      <c r="K29" s="72" t="s">
        <v>0</v>
      </c>
      <c r="L29" s="77"/>
      <c r="M29" s="72"/>
      <c r="N29" s="72"/>
      <c r="O29" s="75"/>
      <c r="P29" s="75"/>
      <c r="Q29" s="75"/>
      <c r="R29" s="75"/>
      <c r="S29" s="75"/>
      <c r="T29" s="75"/>
      <c r="U29" s="75"/>
      <c r="V29" s="75"/>
      <c r="W29" s="75"/>
      <c r="X29" s="75"/>
      <c r="Y29" s="75"/>
      <c r="Z29" s="72"/>
    </row>
    <row r="30" spans="1:28" ht="30">
      <c r="A30" s="79" t="s">
        <v>275</v>
      </c>
      <c r="B30" s="79"/>
      <c r="C30" s="75" t="s">
        <v>487</v>
      </c>
      <c r="D30" s="75" t="s">
        <v>488</v>
      </c>
      <c r="E30" s="75" t="s">
        <v>489</v>
      </c>
      <c r="F30" s="75" t="s">
        <v>490</v>
      </c>
      <c r="G30" s="75" t="s">
        <v>491</v>
      </c>
      <c r="H30" s="75" t="s">
        <v>220</v>
      </c>
      <c r="I30" s="75" t="s">
        <v>492</v>
      </c>
      <c r="J30" s="75" t="s">
        <v>493</v>
      </c>
      <c r="K30" s="72"/>
      <c r="L30" s="72"/>
      <c r="M30" s="72"/>
      <c r="N30" s="72"/>
      <c r="O30" s="75"/>
      <c r="P30" s="75"/>
      <c r="Q30" s="75"/>
      <c r="R30" s="75"/>
      <c r="S30" s="75"/>
      <c r="T30" s="75"/>
      <c r="U30" s="75"/>
      <c r="V30" s="75"/>
      <c r="W30" s="75"/>
      <c r="X30" s="75"/>
      <c r="Y30" s="75"/>
      <c r="Z30" s="72"/>
    </row>
    <row r="31" spans="1:28">
      <c r="A31" s="72" t="s">
        <v>0</v>
      </c>
      <c r="B31" s="72" t="s">
        <v>0</v>
      </c>
      <c r="C31" s="72" t="s">
        <v>0</v>
      </c>
      <c r="D31" s="72" t="s">
        <v>0</v>
      </c>
      <c r="E31" s="72" t="s">
        <v>0</v>
      </c>
      <c r="F31" s="72" t="s">
        <v>0</v>
      </c>
      <c r="G31" s="72" t="s">
        <v>0</v>
      </c>
      <c r="H31" s="72" t="s">
        <v>0</v>
      </c>
      <c r="I31" s="72" t="s">
        <v>0</v>
      </c>
      <c r="J31" s="72" t="s">
        <v>0</v>
      </c>
      <c r="K31" s="72" t="s">
        <v>0</v>
      </c>
      <c r="L31" s="72"/>
      <c r="M31" s="72"/>
      <c r="N31" s="72"/>
      <c r="O31" s="72"/>
      <c r="P31" s="72"/>
      <c r="Q31" s="72"/>
      <c r="R31" s="72"/>
      <c r="S31" s="72"/>
      <c r="T31" s="72"/>
      <c r="U31" s="72"/>
      <c r="V31" s="72"/>
      <c r="W31" s="72"/>
      <c r="X31" s="72"/>
      <c r="Y31" s="72"/>
      <c r="Z31" s="72"/>
    </row>
    <row r="33" spans="1:9">
      <c r="I33" t="s">
        <v>427</v>
      </c>
    </row>
    <row r="35" spans="1:9">
      <c r="A35" s="84"/>
    </row>
  </sheetData>
  <mergeCells count="20">
    <mergeCell ref="A23:L23"/>
    <mergeCell ref="M23:Z23"/>
    <mergeCell ref="A17:Z17"/>
    <mergeCell ref="A18:Z18"/>
    <mergeCell ref="A19:Z19"/>
    <mergeCell ref="A20:Z20"/>
    <mergeCell ref="A21:Z21"/>
    <mergeCell ref="A22:Z22"/>
    <mergeCell ref="A16:Z16"/>
    <mergeCell ref="A4:Z4"/>
    <mergeCell ref="A6:Z6"/>
    <mergeCell ref="A7:Z7"/>
    <mergeCell ref="A8:Z8"/>
    <mergeCell ref="A9:Z9"/>
    <mergeCell ref="A10:Z10"/>
    <mergeCell ref="A11:Z11"/>
    <mergeCell ref="A12:Z12"/>
    <mergeCell ref="A13:Z13"/>
    <mergeCell ref="A14:Z14"/>
    <mergeCell ref="A15:Z15"/>
  </mergeCells>
  <pageMargins left="0" right="0" top="0.74803149606299213" bottom="0.74803149606299213" header="0.31496062992125984" footer="0.31496062992125984"/>
  <pageSetup paperSize="9" scale="29" orientation="landscape" horizontalDpi="4294967294" vertic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0"/>
  <sheetViews>
    <sheetView view="pageBreakPreview" zoomScale="60" workbookViewId="0">
      <selection activeCell="O26" sqref="O26"/>
    </sheetView>
  </sheetViews>
  <sheetFormatPr defaultRowHeight="15"/>
  <cols>
    <col min="1" max="1" width="7.42578125" style="1" customWidth="1"/>
    <col min="2" max="2" width="25.5703125" style="1" customWidth="1"/>
    <col min="3" max="3" width="71.28515625" style="1" customWidth="1"/>
    <col min="4" max="4" width="16.140625" style="1" customWidth="1"/>
    <col min="5" max="5" width="13" style="1" customWidth="1"/>
    <col min="6" max="6" width="10.85546875" style="1" customWidth="1"/>
    <col min="7" max="7" width="12.5703125" style="1" customWidth="1"/>
    <col min="8" max="8" width="12.42578125" style="1" customWidth="1"/>
    <col min="9" max="9" width="19.5703125" style="1" customWidth="1"/>
    <col min="10" max="11" width="19.140625" style="1" customWidth="1"/>
    <col min="12" max="12" width="16" style="1" customWidth="1"/>
    <col min="13" max="13" width="19.5703125" style="1" customWidth="1"/>
    <col min="14" max="14" width="16.28515625" style="1" customWidth="1"/>
    <col min="15" max="15" width="16.140625" style="1" customWidth="1"/>
    <col min="16" max="16384" width="9.140625" style="1"/>
  </cols>
  <sheetData>
    <row r="1" spans="1:28" s="11" customFormat="1" ht="18.75" customHeight="1">
      <c r="A1" s="17"/>
      <c r="B1" s="17"/>
      <c r="O1" s="35" t="s">
        <v>68</v>
      </c>
    </row>
    <row r="2" spans="1:28" s="11" customFormat="1" ht="18.75" customHeight="1">
      <c r="A2" s="17"/>
      <c r="B2" s="17"/>
      <c r="O2" s="14" t="s">
        <v>9</v>
      </c>
    </row>
    <row r="3" spans="1:28" s="11" customFormat="1" ht="18.75">
      <c r="A3" s="16"/>
      <c r="B3" s="16"/>
      <c r="O3" s="14" t="s">
        <v>67</v>
      </c>
    </row>
    <row r="4" spans="1:28" s="11" customFormat="1" ht="18.75">
      <c r="A4" s="16"/>
      <c r="B4" s="16"/>
      <c r="L4" s="14"/>
    </row>
    <row r="5" spans="1:28" s="11" customFormat="1" ht="15.75">
      <c r="A5" s="445" t="str">
        <f>'1. паспорт местоположение'!A5:C5</f>
        <v>Год раскрытия информации: 2020 год</v>
      </c>
      <c r="B5" s="445"/>
      <c r="C5" s="445"/>
      <c r="D5" s="445"/>
      <c r="E5" s="445"/>
      <c r="F5" s="445"/>
      <c r="G5" s="445"/>
      <c r="H5" s="445"/>
      <c r="I5" s="445"/>
      <c r="J5" s="445"/>
      <c r="K5" s="445"/>
      <c r="L5" s="445"/>
      <c r="M5" s="445"/>
      <c r="N5" s="445"/>
      <c r="O5" s="445"/>
      <c r="P5" s="113"/>
      <c r="Q5" s="113"/>
      <c r="R5" s="113"/>
      <c r="S5" s="113"/>
      <c r="T5" s="113"/>
      <c r="U5" s="113"/>
      <c r="V5" s="113"/>
      <c r="W5" s="113"/>
      <c r="X5" s="113"/>
      <c r="Y5" s="113"/>
      <c r="Z5" s="113"/>
      <c r="AA5" s="113"/>
      <c r="AB5" s="113"/>
    </row>
    <row r="6" spans="1:28" s="11" customFormat="1" ht="18.75">
      <c r="A6" s="16"/>
      <c r="B6" s="16"/>
      <c r="L6" s="14"/>
    </row>
    <row r="7" spans="1:28" s="11" customFormat="1" ht="18.75">
      <c r="A7" s="449" t="s">
        <v>8</v>
      </c>
      <c r="B7" s="449"/>
      <c r="C7" s="449"/>
      <c r="D7" s="449"/>
      <c r="E7" s="449"/>
      <c r="F7" s="449"/>
      <c r="G7" s="449"/>
      <c r="H7" s="449"/>
      <c r="I7" s="449"/>
      <c r="J7" s="449"/>
      <c r="K7" s="449"/>
      <c r="L7" s="449"/>
      <c r="M7" s="449"/>
      <c r="N7" s="449"/>
      <c r="O7" s="449"/>
      <c r="P7" s="12"/>
      <c r="Q7" s="12"/>
      <c r="R7" s="12"/>
      <c r="S7" s="12"/>
      <c r="T7" s="12"/>
      <c r="U7" s="12"/>
      <c r="V7" s="12"/>
      <c r="W7" s="12"/>
      <c r="X7" s="12"/>
      <c r="Y7" s="12"/>
      <c r="Z7" s="12"/>
    </row>
    <row r="8" spans="1:28" s="11" customFormat="1" ht="18.75">
      <c r="A8" s="449"/>
      <c r="B8" s="449"/>
      <c r="C8" s="449"/>
      <c r="D8" s="449"/>
      <c r="E8" s="449"/>
      <c r="F8" s="449"/>
      <c r="G8" s="449"/>
      <c r="H8" s="449"/>
      <c r="I8" s="449"/>
      <c r="J8" s="449"/>
      <c r="K8" s="449"/>
      <c r="L8" s="449"/>
      <c r="M8" s="449"/>
      <c r="N8" s="449"/>
      <c r="O8" s="449"/>
      <c r="P8" s="12"/>
      <c r="Q8" s="12"/>
      <c r="R8" s="12"/>
      <c r="S8" s="12"/>
      <c r="T8" s="12"/>
      <c r="U8" s="12"/>
      <c r="V8" s="12"/>
      <c r="W8" s="12"/>
      <c r="X8" s="12"/>
      <c r="Y8" s="12"/>
      <c r="Z8" s="12"/>
    </row>
    <row r="9" spans="1:28" s="11" customFormat="1" ht="18.75">
      <c r="A9" s="448" t="str">
        <f>'1. паспорт местоположение'!A9:C9</f>
        <v>АО "Крымэнерго"</v>
      </c>
      <c r="B9" s="448"/>
      <c r="C9" s="448"/>
      <c r="D9" s="448"/>
      <c r="E9" s="448"/>
      <c r="F9" s="448"/>
      <c r="G9" s="448"/>
      <c r="H9" s="448"/>
      <c r="I9" s="448"/>
      <c r="J9" s="448"/>
      <c r="K9" s="448"/>
      <c r="L9" s="448"/>
      <c r="M9" s="448"/>
      <c r="N9" s="448"/>
      <c r="O9" s="448"/>
      <c r="P9" s="12"/>
      <c r="Q9" s="12"/>
      <c r="R9" s="12"/>
      <c r="S9" s="12"/>
      <c r="T9" s="12"/>
      <c r="U9" s="12"/>
      <c r="V9" s="12"/>
      <c r="W9" s="12"/>
      <c r="X9" s="12"/>
      <c r="Y9" s="12"/>
      <c r="Z9" s="12"/>
    </row>
    <row r="10" spans="1:28" s="11" customFormat="1" ht="18.75">
      <c r="A10" s="446" t="s">
        <v>7</v>
      </c>
      <c r="B10" s="446"/>
      <c r="C10" s="446"/>
      <c r="D10" s="446"/>
      <c r="E10" s="446"/>
      <c r="F10" s="446"/>
      <c r="G10" s="446"/>
      <c r="H10" s="446"/>
      <c r="I10" s="446"/>
      <c r="J10" s="446"/>
      <c r="K10" s="446"/>
      <c r="L10" s="446"/>
      <c r="M10" s="446"/>
      <c r="N10" s="446"/>
      <c r="O10" s="446"/>
      <c r="P10" s="12"/>
      <c r="Q10" s="12"/>
      <c r="R10" s="12"/>
      <c r="S10" s="12"/>
      <c r="T10" s="12"/>
      <c r="U10" s="12"/>
      <c r="V10" s="12"/>
      <c r="W10" s="12"/>
      <c r="X10" s="12"/>
      <c r="Y10" s="12"/>
      <c r="Z10" s="12"/>
    </row>
    <row r="11" spans="1:28" s="11" customFormat="1" ht="18.75">
      <c r="A11" s="449"/>
      <c r="B11" s="449"/>
      <c r="C11" s="449"/>
      <c r="D11" s="449"/>
      <c r="E11" s="449"/>
      <c r="F11" s="449"/>
      <c r="G11" s="449"/>
      <c r="H11" s="449"/>
      <c r="I11" s="449"/>
      <c r="J11" s="449"/>
      <c r="K11" s="449"/>
      <c r="L11" s="449"/>
      <c r="M11" s="449"/>
      <c r="N11" s="449"/>
      <c r="O11" s="449"/>
      <c r="P11" s="12"/>
      <c r="Q11" s="12"/>
      <c r="R11" s="12"/>
      <c r="S11" s="12"/>
      <c r="T11" s="12"/>
      <c r="U11" s="12"/>
      <c r="V11" s="12"/>
      <c r="W11" s="12"/>
      <c r="X11" s="12"/>
      <c r="Y11" s="12"/>
      <c r="Z11" s="12"/>
    </row>
    <row r="12" spans="1:28" s="11" customFormat="1" ht="18.75">
      <c r="A12" s="448" t="str">
        <f>'1. паспорт местоположение'!A12:C12</f>
        <v>K_1101016</v>
      </c>
      <c r="B12" s="448"/>
      <c r="C12" s="448"/>
      <c r="D12" s="448"/>
      <c r="E12" s="448"/>
      <c r="F12" s="448"/>
      <c r="G12" s="448"/>
      <c r="H12" s="448"/>
      <c r="I12" s="448"/>
      <c r="J12" s="448"/>
      <c r="K12" s="448"/>
      <c r="L12" s="448"/>
      <c r="M12" s="448"/>
      <c r="N12" s="448"/>
      <c r="O12" s="448"/>
      <c r="P12" s="12"/>
      <c r="Q12" s="12"/>
      <c r="R12" s="12"/>
      <c r="S12" s="12"/>
      <c r="T12" s="12"/>
      <c r="U12" s="12"/>
      <c r="V12" s="12"/>
      <c r="W12" s="12"/>
      <c r="X12" s="12"/>
      <c r="Y12" s="12"/>
      <c r="Z12" s="12"/>
    </row>
    <row r="13" spans="1:28" s="11" customFormat="1" ht="18.75">
      <c r="A13" s="446" t="s">
        <v>6</v>
      </c>
      <c r="B13" s="446"/>
      <c r="C13" s="446"/>
      <c r="D13" s="446"/>
      <c r="E13" s="446"/>
      <c r="F13" s="446"/>
      <c r="G13" s="446"/>
      <c r="H13" s="446"/>
      <c r="I13" s="446"/>
      <c r="J13" s="446"/>
      <c r="K13" s="446"/>
      <c r="L13" s="446"/>
      <c r="M13" s="446"/>
      <c r="N13" s="446"/>
      <c r="O13" s="446"/>
      <c r="P13" s="12"/>
      <c r="Q13" s="12"/>
      <c r="R13" s="12"/>
      <c r="S13" s="12"/>
      <c r="T13" s="12"/>
      <c r="U13" s="12"/>
      <c r="V13" s="12"/>
      <c r="W13" s="12"/>
      <c r="X13" s="12"/>
      <c r="Y13" s="12"/>
      <c r="Z13" s="12"/>
    </row>
    <row r="14" spans="1:28" s="8" customFormat="1" ht="15.75" customHeight="1">
      <c r="A14" s="453"/>
      <c r="B14" s="453"/>
      <c r="C14" s="453"/>
      <c r="D14" s="453"/>
      <c r="E14" s="453"/>
      <c r="F14" s="453"/>
      <c r="G14" s="453"/>
      <c r="H14" s="453"/>
      <c r="I14" s="453"/>
      <c r="J14" s="453"/>
      <c r="K14" s="453"/>
      <c r="L14" s="453"/>
      <c r="M14" s="453"/>
      <c r="N14" s="453"/>
      <c r="O14" s="453"/>
      <c r="P14" s="9"/>
      <c r="Q14" s="9"/>
      <c r="R14" s="9"/>
      <c r="S14" s="9"/>
      <c r="T14" s="9"/>
      <c r="U14" s="9"/>
      <c r="V14" s="9"/>
      <c r="W14" s="9"/>
      <c r="X14" s="9"/>
      <c r="Y14" s="9"/>
      <c r="Z14" s="9"/>
    </row>
    <row r="15" spans="1:28" s="3" customFormat="1" ht="18.75">
      <c r="A15" s="448" t="str">
        <f>'1. паспорт местоположение'!A15:C15</f>
        <v>Реконструкция  АБ на ПС 110 кВ "Массандра"</v>
      </c>
      <c r="B15" s="448"/>
      <c r="C15" s="448"/>
      <c r="D15" s="448"/>
      <c r="E15" s="448"/>
      <c r="F15" s="448"/>
      <c r="G15" s="448"/>
      <c r="H15" s="448"/>
      <c r="I15" s="448"/>
      <c r="J15" s="448"/>
      <c r="K15" s="448"/>
      <c r="L15" s="448"/>
      <c r="M15" s="448"/>
      <c r="N15" s="448"/>
      <c r="O15" s="448"/>
      <c r="P15" s="7"/>
      <c r="Q15" s="7"/>
      <c r="R15" s="7"/>
      <c r="S15" s="7"/>
      <c r="T15" s="7"/>
      <c r="U15" s="7"/>
      <c r="V15" s="7"/>
      <c r="W15" s="7"/>
      <c r="X15" s="7"/>
      <c r="Y15" s="7"/>
      <c r="Z15" s="7"/>
    </row>
    <row r="16" spans="1:28" s="3" customFormat="1" ht="15" customHeight="1">
      <c r="A16" s="446" t="s">
        <v>5</v>
      </c>
      <c r="B16" s="446"/>
      <c r="C16" s="446"/>
      <c r="D16" s="446"/>
      <c r="E16" s="446"/>
      <c r="F16" s="446"/>
      <c r="G16" s="446"/>
      <c r="H16" s="446"/>
      <c r="I16" s="446"/>
      <c r="J16" s="446"/>
      <c r="K16" s="446"/>
      <c r="L16" s="446"/>
      <c r="M16" s="446"/>
      <c r="N16" s="446"/>
      <c r="O16" s="446"/>
      <c r="P16" s="5"/>
      <c r="Q16" s="5"/>
      <c r="R16" s="5"/>
      <c r="S16" s="5"/>
      <c r="T16" s="5"/>
      <c r="U16" s="5"/>
      <c r="V16" s="5"/>
      <c r="W16" s="5"/>
      <c r="X16" s="5"/>
      <c r="Y16" s="5"/>
      <c r="Z16" s="5"/>
    </row>
    <row r="17" spans="1:26" s="3" customFormat="1" ht="15" customHeight="1">
      <c r="A17" s="454"/>
      <c r="B17" s="454"/>
      <c r="C17" s="454"/>
      <c r="D17" s="454"/>
      <c r="E17" s="454"/>
      <c r="F17" s="454"/>
      <c r="G17" s="454"/>
      <c r="H17" s="454"/>
      <c r="I17" s="454"/>
      <c r="J17" s="454"/>
      <c r="K17" s="454"/>
      <c r="L17" s="454"/>
      <c r="M17" s="454"/>
      <c r="N17" s="454"/>
      <c r="O17" s="454"/>
      <c r="P17" s="4"/>
      <c r="Q17" s="4"/>
      <c r="R17" s="4"/>
      <c r="S17" s="4"/>
      <c r="T17" s="4"/>
      <c r="U17" s="4"/>
      <c r="V17" s="4"/>
      <c r="W17" s="4"/>
    </row>
    <row r="18" spans="1:26" s="3" customFormat="1" ht="91.5" customHeight="1">
      <c r="A18" s="495" t="s">
        <v>394</v>
      </c>
      <c r="B18" s="495"/>
      <c r="C18" s="495"/>
      <c r="D18" s="495"/>
      <c r="E18" s="495"/>
      <c r="F18" s="495"/>
      <c r="G18" s="495"/>
      <c r="H18" s="495"/>
      <c r="I18" s="495"/>
      <c r="J18" s="495"/>
      <c r="K18" s="495"/>
      <c r="L18" s="495"/>
      <c r="M18" s="495"/>
      <c r="N18" s="495"/>
      <c r="O18" s="495"/>
      <c r="P18" s="6"/>
      <c r="Q18" s="6"/>
      <c r="R18" s="6"/>
      <c r="S18" s="6"/>
      <c r="T18" s="6"/>
      <c r="U18" s="6"/>
      <c r="V18" s="6"/>
      <c r="W18" s="6"/>
      <c r="X18" s="6"/>
      <c r="Y18" s="6"/>
      <c r="Z18" s="6"/>
    </row>
    <row r="19" spans="1:26" s="3" customFormat="1" ht="78" customHeight="1">
      <c r="A19" s="491" t="s">
        <v>4</v>
      </c>
      <c r="B19" s="491" t="s">
        <v>84</v>
      </c>
      <c r="C19" s="491" t="s">
        <v>83</v>
      </c>
      <c r="D19" s="491" t="s">
        <v>75</v>
      </c>
      <c r="E19" s="492" t="s">
        <v>82</v>
      </c>
      <c r="F19" s="493"/>
      <c r="G19" s="493"/>
      <c r="H19" s="493"/>
      <c r="I19" s="494"/>
      <c r="J19" s="491" t="s">
        <v>81</v>
      </c>
      <c r="K19" s="491"/>
      <c r="L19" s="491"/>
      <c r="M19" s="491"/>
      <c r="N19" s="491"/>
      <c r="O19" s="491"/>
      <c r="P19" s="4"/>
      <c r="Q19" s="4"/>
      <c r="R19" s="4"/>
      <c r="S19" s="4"/>
      <c r="T19" s="4"/>
      <c r="U19" s="4"/>
      <c r="V19" s="4"/>
      <c r="W19" s="4"/>
    </row>
    <row r="20" spans="1:26" s="3" customFormat="1" ht="115.5" customHeight="1">
      <c r="A20" s="491"/>
      <c r="B20" s="491"/>
      <c r="C20" s="491"/>
      <c r="D20" s="491"/>
      <c r="E20" s="117" t="s">
        <v>80</v>
      </c>
      <c r="F20" s="117" t="s">
        <v>79</v>
      </c>
      <c r="G20" s="117" t="s">
        <v>78</v>
      </c>
      <c r="H20" s="117" t="s">
        <v>77</v>
      </c>
      <c r="I20" s="117" t="s">
        <v>76</v>
      </c>
      <c r="J20" s="117">
        <v>2019</v>
      </c>
      <c r="K20" s="117">
        <v>2020</v>
      </c>
      <c r="L20" s="41">
        <v>2021</v>
      </c>
      <c r="M20" s="41">
        <v>2022</v>
      </c>
      <c r="N20" s="41">
        <v>2023</v>
      </c>
      <c r="O20" s="41">
        <v>2024</v>
      </c>
      <c r="P20" s="25"/>
      <c r="Q20" s="25"/>
      <c r="R20" s="25"/>
      <c r="S20" s="25"/>
      <c r="T20" s="25"/>
      <c r="U20" s="25"/>
      <c r="V20" s="25"/>
      <c r="W20" s="25"/>
      <c r="X20" s="24"/>
      <c r="Y20" s="24"/>
      <c r="Z20" s="24"/>
    </row>
    <row r="21" spans="1:26" s="3" customFormat="1" ht="16.5" customHeight="1">
      <c r="A21" s="33">
        <v>1</v>
      </c>
      <c r="B21" s="34">
        <v>2</v>
      </c>
      <c r="C21" s="33">
        <v>3</v>
      </c>
      <c r="D21" s="34">
        <v>4</v>
      </c>
      <c r="E21" s="33">
        <v>5</v>
      </c>
      <c r="F21" s="34">
        <v>6</v>
      </c>
      <c r="G21" s="33">
        <v>7</v>
      </c>
      <c r="H21" s="34">
        <v>8</v>
      </c>
      <c r="I21" s="33">
        <v>9</v>
      </c>
      <c r="J21" s="34">
        <v>10</v>
      </c>
      <c r="K21" s="33">
        <v>11</v>
      </c>
      <c r="L21" s="34">
        <v>12</v>
      </c>
      <c r="M21" s="33">
        <v>13</v>
      </c>
      <c r="N21" s="34">
        <v>14</v>
      </c>
      <c r="O21" s="33">
        <v>15</v>
      </c>
      <c r="P21" s="25"/>
      <c r="Q21" s="25"/>
      <c r="R21" s="25"/>
      <c r="S21" s="25"/>
      <c r="T21" s="25"/>
      <c r="U21" s="25"/>
      <c r="V21" s="25"/>
      <c r="W21" s="25"/>
      <c r="X21" s="24"/>
      <c r="Y21" s="24"/>
      <c r="Z21" s="24"/>
    </row>
    <row r="22" spans="1:26" s="3" customFormat="1" ht="33" customHeight="1">
      <c r="A22" s="39"/>
      <c r="B22" s="203" t="s">
        <v>444</v>
      </c>
      <c r="C22" s="253" t="s">
        <v>457</v>
      </c>
      <c r="D22" s="253" t="s">
        <v>457</v>
      </c>
      <c r="E22" s="253" t="s">
        <v>457</v>
      </c>
      <c r="F22" s="253" t="s">
        <v>457</v>
      </c>
      <c r="G22" s="253" t="s">
        <v>457</v>
      </c>
      <c r="H22" s="253" t="s">
        <v>457</v>
      </c>
      <c r="I22" s="253" t="s">
        <v>457</v>
      </c>
      <c r="J22" s="253" t="s">
        <v>457</v>
      </c>
      <c r="K22" s="253" t="s">
        <v>457</v>
      </c>
      <c r="L22" s="253" t="s">
        <v>457</v>
      </c>
      <c r="M22" s="253" t="s">
        <v>457</v>
      </c>
      <c r="N22" s="253" t="s">
        <v>457</v>
      </c>
      <c r="O22" s="253" t="s">
        <v>457</v>
      </c>
      <c r="P22" s="25"/>
      <c r="Q22" s="25"/>
      <c r="R22" s="25"/>
      <c r="S22" s="25"/>
      <c r="T22" s="25"/>
      <c r="U22" s="25"/>
      <c r="V22" s="24"/>
      <c r="W22" s="24"/>
      <c r="X22" s="24"/>
      <c r="Y22" s="24"/>
      <c r="Z22" s="24"/>
    </row>
    <row r="23" spans="1:26">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row>
    <row r="29" spans="1:26">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sheetData>
  <mergeCells count="19">
    <mergeCell ref="A18:O18"/>
    <mergeCell ref="A12:O12"/>
    <mergeCell ref="A13:O13"/>
    <mergeCell ref="A5:O5"/>
    <mergeCell ref="B19:B20"/>
    <mergeCell ref="E19:I19"/>
    <mergeCell ref="A19:A20"/>
    <mergeCell ref="C19:C20"/>
    <mergeCell ref="D19:D20"/>
    <mergeCell ref="J19:O19"/>
    <mergeCell ref="A7:O7"/>
    <mergeCell ref="A8:O8"/>
    <mergeCell ref="A9:O9"/>
    <mergeCell ref="A10:O10"/>
    <mergeCell ref="A11:O11"/>
    <mergeCell ref="A14:O14"/>
    <mergeCell ref="A15:O15"/>
    <mergeCell ref="A16:O16"/>
    <mergeCell ref="A17:O17"/>
  </mergeCells>
  <pageMargins left="0" right="0" top="0.74803149606299213" bottom="0.74803149606299213" header="0.31496062992125984" footer="0.31496062992125984"/>
  <pageSetup paperSize="9" scale="48" orientation="landscape" horizontalDpi="4294967294" verticalDpi="4294967294"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03"/>
  <sheetViews>
    <sheetView view="pageBreakPreview" topLeftCell="A4" zoomScale="70" zoomScaleNormal="70" zoomScaleSheetLayoutView="70" workbookViewId="0">
      <selection activeCell="D13" sqref="D13"/>
    </sheetView>
  </sheetViews>
  <sheetFormatPr defaultRowHeight="15.75" outlineLevelRow="1"/>
  <cols>
    <col min="1" max="1" width="61.7109375" style="259" customWidth="1"/>
    <col min="2" max="2" width="18.5703125" style="259" customWidth="1"/>
    <col min="3" max="3" width="22.5703125" style="259" customWidth="1"/>
    <col min="4" max="4" width="18.5703125" style="259" customWidth="1"/>
    <col min="5" max="5" width="23.140625" style="259" customWidth="1"/>
    <col min="6" max="10" width="16.28515625" style="259" customWidth="1"/>
    <col min="11" max="11" width="14.5703125" style="259" customWidth="1"/>
    <col min="12" max="12" width="9.140625" style="259"/>
    <col min="13" max="13" width="21.7109375" style="259" customWidth="1"/>
    <col min="14" max="16384" width="9.140625" style="259"/>
  </cols>
  <sheetData>
    <row r="1" spans="1:11">
      <c r="K1" s="265" t="s">
        <v>497</v>
      </c>
    </row>
    <row r="2" spans="1:11" ht="18.75">
      <c r="B2" s="497" t="s">
        <v>443</v>
      </c>
      <c r="C2" s="497"/>
      <c r="D2" s="497"/>
      <c r="E2" s="497"/>
      <c r="F2" s="497"/>
      <c r="G2" s="497"/>
      <c r="K2" s="265" t="s">
        <v>9</v>
      </c>
    </row>
    <row r="3" spans="1:11">
      <c r="B3" s="318"/>
      <c r="C3" s="318"/>
      <c r="D3" s="319"/>
      <c r="E3" s="318"/>
      <c r="F3" s="318"/>
      <c r="G3" s="318"/>
      <c r="K3" s="265"/>
    </row>
    <row r="4" spans="1:11" ht="18.75">
      <c r="B4" s="498" t="s">
        <v>8</v>
      </c>
      <c r="C4" s="498"/>
      <c r="D4" s="498"/>
      <c r="E4" s="498"/>
      <c r="F4" s="498"/>
      <c r="G4" s="498"/>
      <c r="K4" s="265"/>
    </row>
    <row r="5" spans="1:11" ht="8.25" customHeight="1">
      <c r="B5" s="425"/>
      <c r="C5" s="425"/>
      <c r="D5" s="425"/>
      <c r="E5" s="425"/>
      <c r="F5" s="425"/>
      <c r="G5" s="425"/>
      <c r="K5" s="265"/>
    </row>
    <row r="6" spans="1:11" ht="18.75">
      <c r="B6" s="499" t="s">
        <v>499</v>
      </c>
      <c r="C6" s="499"/>
      <c r="D6" s="499"/>
      <c r="E6" s="499"/>
      <c r="F6" s="499"/>
      <c r="G6" s="499"/>
      <c r="K6" s="265"/>
    </row>
    <row r="7" spans="1:11">
      <c r="B7" s="500" t="s">
        <v>7</v>
      </c>
      <c r="C7" s="500"/>
      <c r="D7" s="500"/>
      <c r="E7" s="500"/>
      <c r="F7" s="500"/>
      <c r="G7" s="500"/>
      <c r="K7" s="265" t="s">
        <v>480</v>
      </c>
    </row>
    <row r="8" spans="1:11" ht="18.75">
      <c r="B8" s="425"/>
      <c r="C8" s="425"/>
      <c r="D8" s="425"/>
      <c r="E8" s="425"/>
      <c r="F8" s="425"/>
      <c r="G8" s="425"/>
      <c r="K8" s="265"/>
    </row>
    <row r="9" spans="1:11" ht="18.75">
      <c r="A9" s="320"/>
      <c r="B9" s="499"/>
      <c r="C9" s="499"/>
      <c r="D9" s="499"/>
      <c r="E9" s="499"/>
      <c r="F9" s="499"/>
      <c r="G9" s="321"/>
      <c r="H9" s="320"/>
      <c r="I9" s="320"/>
      <c r="J9" s="320"/>
      <c r="K9" s="320"/>
    </row>
    <row r="10" spans="1:11">
      <c r="B10" s="500" t="s">
        <v>6</v>
      </c>
      <c r="C10" s="500"/>
      <c r="D10" s="500"/>
      <c r="E10" s="500"/>
      <c r="F10" s="500"/>
      <c r="G10" s="322"/>
      <c r="H10" s="323"/>
      <c r="I10" s="323"/>
      <c r="J10" s="323"/>
      <c r="K10" s="323"/>
    </row>
    <row r="11" spans="1:11" ht="8.25" customHeight="1">
      <c r="A11" s="323"/>
      <c r="J11" s="324"/>
      <c r="K11" s="325"/>
    </row>
    <row r="12" spans="1:11" ht="8.25" customHeight="1">
      <c r="A12" s="323"/>
      <c r="C12" s="326"/>
      <c r="D12" s="326"/>
      <c r="E12" s="326"/>
      <c r="F12" s="326"/>
      <c r="G12" s="326"/>
      <c r="H12" s="326"/>
      <c r="I12" s="326"/>
      <c r="J12" s="327"/>
      <c r="K12" s="328"/>
    </row>
    <row r="13" spans="1:11" ht="18.75">
      <c r="A13" s="323"/>
      <c r="C13" s="329" t="s">
        <v>498</v>
      </c>
      <c r="D13" s="326"/>
      <c r="E13" s="326"/>
      <c r="F13" s="326"/>
      <c r="G13" s="326"/>
      <c r="H13" s="326"/>
      <c r="I13" s="326"/>
      <c r="J13" s="327"/>
      <c r="K13" s="328"/>
    </row>
    <row r="14" spans="1:11" ht="18.75">
      <c r="A14" s="323"/>
      <c r="C14" s="330"/>
      <c r="D14" s="330"/>
      <c r="E14" s="330"/>
      <c r="F14" s="331">
        <f>135614108.86/1.2</f>
        <v>113011757.38333336</v>
      </c>
      <c r="G14" s="330"/>
      <c r="H14" s="332"/>
      <c r="I14" s="332"/>
      <c r="J14" s="501"/>
      <c r="K14" s="502"/>
    </row>
    <row r="15" spans="1:11" ht="25.5" customHeight="1">
      <c r="A15" s="323"/>
      <c r="C15" s="330"/>
      <c r="D15" s="331"/>
      <c r="E15" s="331"/>
      <c r="F15" s="331"/>
      <c r="G15" s="331"/>
      <c r="H15" s="333"/>
      <c r="I15" s="332"/>
      <c r="J15" s="327"/>
      <c r="K15" s="328"/>
    </row>
    <row r="16" spans="1:11" ht="18.75">
      <c r="A16" s="323"/>
      <c r="C16" s="334"/>
      <c r="D16" s="335"/>
      <c r="E16" s="334"/>
      <c r="F16" s="334"/>
      <c r="G16" s="334"/>
      <c r="H16" s="326"/>
      <c r="I16" s="326"/>
      <c r="J16" s="327"/>
      <c r="K16" s="328"/>
    </row>
    <row r="17" spans="1:18">
      <c r="C17" s="330"/>
      <c r="D17" s="427" t="s">
        <v>471</v>
      </c>
      <c r="E17" s="330"/>
      <c r="F17" s="330"/>
      <c r="G17" s="330"/>
      <c r="H17" s="330"/>
      <c r="I17" s="330"/>
      <c r="J17" s="334"/>
      <c r="K17" s="334"/>
    </row>
    <row r="18" spans="1:18" ht="16.5" thickBot="1">
      <c r="A18" s="336" t="s">
        <v>271</v>
      </c>
      <c r="B18" s="337" t="s">
        <v>1</v>
      </c>
      <c r="C18" s="330">
        <v>2021</v>
      </c>
      <c r="D18" s="338">
        <v>2022</v>
      </c>
      <c r="E18" s="339">
        <v>2023</v>
      </c>
      <c r="F18" s="339">
        <v>2024</v>
      </c>
      <c r="G18" s="339">
        <v>2025</v>
      </c>
      <c r="H18" s="339">
        <v>2026</v>
      </c>
      <c r="I18" s="330"/>
      <c r="J18" s="334"/>
      <c r="K18" s="334"/>
    </row>
    <row r="19" spans="1:18">
      <c r="A19" s="340" t="s">
        <v>479</v>
      </c>
      <c r="B19" s="341">
        <f>SUM(C19:H19)</f>
        <v>2068142250.0000002</v>
      </c>
      <c r="C19" s="331">
        <f>(189.9357*1000000)/1.2</f>
        <v>158279750</v>
      </c>
      <c r="D19" s="342">
        <f>(1330.057*1000000)/1.2</f>
        <v>1108380833.3333335</v>
      </c>
      <c r="E19" s="342">
        <f>(961.778*1000000)/1.2</f>
        <v>801481666.66666675</v>
      </c>
      <c r="F19" s="342">
        <v>0</v>
      </c>
      <c r="G19" s="330">
        <v>0</v>
      </c>
      <c r="H19" s="330"/>
      <c r="I19" s="330"/>
      <c r="J19" s="334"/>
      <c r="K19" s="334"/>
    </row>
    <row r="20" spans="1:18">
      <c r="A20" s="343" t="s">
        <v>269</v>
      </c>
      <c r="B20" s="344">
        <v>0</v>
      </c>
      <c r="C20" s="342"/>
      <c r="D20" s="342"/>
      <c r="E20" s="342"/>
      <c r="F20" s="342"/>
      <c r="G20" s="330"/>
      <c r="H20" s="330"/>
      <c r="I20" s="330"/>
      <c r="J20" s="326"/>
      <c r="K20" s="326"/>
    </row>
    <row r="21" spans="1:18">
      <c r="A21" s="343" t="s">
        <v>267</v>
      </c>
      <c r="B21" s="344">
        <v>25</v>
      </c>
      <c r="C21" s="428"/>
      <c r="D21" s="346" t="s">
        <v>270</v>
      </c>
      <c r="H21" s="326"/>
      <c r="O21" s="347"/>
    </row>
    <row r="22" spans="1:18" ht="16.5" thickBot="1">
      <c r="A22" s="348" t="s">
        <v>265</v>
      </c>
      <c r="B22" s="349">
        <v>1</v>
      </c>
      <c r="C22" s="428"/>
      <c r="D22" s="503" t="s">
        <v>268</v>
      </c>
      <c r="E22" s="503"/>
      <c r="F22" s="350"/>
      <c r="G22" s="351">
        <f>SUM(B84:K84)</f>
        <v>3</v>
      </c>
      <c r="H22" s="326"/>
      <c r="O22" s="347"/>
      <c r="R22" s="352"/>
    </row>
    <row r="23" spans="1:18">
      <c r="A23" s="340" t="s">
        <v>264</v>
      </c>
      <c r="B23" s="341">
        <v>0</v>
      </c>
      <c r="C23" s="345"/>
      <c r="D23" s="504" t="s">
        <v>266</v>
      </c>
      <c r="E23" s="504"/>
      <c r="F23" s="350"/>
      <c r="G23" s="351">
        <f>IF(SUM(B85:K85)=0,"не окупается",SUM(B85:K85))</f>
        <v>3</v>
      </c>
      <c r="O23" s="347"/>
    </row>
    <row r="24" spans="1:18">
      <c r="A24" s="343" t="s">
        <v>478</v>
      </c>
      <c r="B24" s="353">
        <f>2022+12</f>
        <v>2034</v>
      </c>
      <c r="C24" s="354"/>
      <c r="D24" s="504" t="s">
        <v>477</v>
      </c>
      <c r="E24" s="504"/>
      <c r="F24" s="350"/>
      <c r="G24" s="355">
        <f>K82</f>
        <v>359514306.31853104</v>
      </c>
      <c r="O24" s="347"/>
    </row>
    <row r="25" spans="1:18">
      <c r="A25" s="343" t="s">
        <v>263</v>
      </c>
      <c r="B25" s="356">
        <v>12</v>
      </c>
      <c r="C25" s="357"/>
      <c r="D25" s="504" t="s">
        <v>476</v>
      </c>
      <c r="E25" s="504"/>
      <c r="F25" s="350"/>
      <c r="G25" s="358" t="str">
        <f>IF(G24&gt;0,"да","нет")</f>
        <v>да</v>
      </c>
      <c r="O25" s="347"/>
    </row>
    <row r="26" spans="1:18">
      <c r="A26" s="343" t="s">
        <v>242</v>
      </c>
      <c r="B26" s="344">
        <v>0</v>
      </c>
      <c r="C26" s="345"/>
      <c r="D26" s="345"/>
      <c r="E26" s="345"/>
      <c r="F26" s="345"/>
      <c r="O26" s="347"/>
    </row>
    <row r="27" spans="1:18">
      <c r="A27" s="343" t="s">
        <v>262</v>
      </c>
      <c r="B27" s="353">
        <f>2022+5</f>
        <v>2027</v>
      </c>
      <c r="C27" s="354"/>
      <c r="D27" s="354"/>
      <c r="E27" s="354"/>
      <c r="F27" s="354"/>
    </row>
    <row r="28" spans="1:18">
      <c r="A28" s="343" t="s">
        <v>261</v>
      </c>
      <c r="B28" s="344">
        <v>1</v>
      </c>
      <c r="C28" s="345"/>
      <c r="D28" s="345"/>
      <c r="E28" s="345"/>
      <c r="F28" s="345"/>
    </row>
    <row r="29" spans="1:18">
      <c r="A29" s="359" t="s">
        <v>471</v>
      </c>
      <c r="B29" s="360"/>
      <c r="C29" s="345"/>
      <c r="D29" s="345"/>
      <c r="E29" s="345"/>
      <c r="F29" s="345"/>
    </row>
    <row r="30" spans="1:18" ht="16.5" thickBot="1">
      <c r="A30" s="348" t="s">
        <v>235</v>
      </c>
      <c r="B30" s="361">
        <v>0.2</v>
      </c>
      <c r="C30" s="362">
        <v>0.18</v>
      </c>
      <c r="D30" s="362"/>
      <c r="E30" s="362"/>
      <c r="F30" s="362"/>
    </row>
    <row r="31" spans="1:18">
      <c r="A31" s="340" t="s">
        <v>471</v>
      </c>
      <c r="B31" s="341">
        <v>0</v>
      </c>
      <c r="C31" s="345"/>
      <c r="D31" s="345"/>
      <c r="E31" s="345"/>
      <c r="F31" s="345"/>
    </row>
    <row r="32" spans="1:18">
      <c r="A32" s="343" t="s">
        <v>260</v>
      </c>
      <c r="B32" s="344">
        <v>0</v>
      </c>
      <c r="C32" s="345"/>
      <c r="D32" s="345"/>
      <c r="E32" s="345"/>
      <c r="F32" s="345"/>
    </row>
    <row r="33" spans="1:23" ht="16.5" thickBot="1">
      <c r="A33" s="359" t="s">
        <v>259</v>
      </c>
      <c r="B33" s="363">
        <v>0</v>
      </c>
      <c r="C33" s="364"/>
      <c r="D33" s="364"/>
      <c r="E33" s="364"/>
      <c r="F33" s="364"/>
    </row>
    <row r="34" spans="1:23">
      <c r="A34" s="365" t="s">
        <v>475</v>
      </c>
      <c r="B34" s="366">
        <v>1</v>
      </c>
      <c r="C34" s="345"/>
      <c r="D34" s="345"/>
      <c r="E34" s="345"/>
      <c r="F34" s="345"/>
    </row>
    <row r="35" spans="1:23">
      <c r="A35" s="367" t="s">
        <v>258</v>
      </c>
      <c r="B35" s="368">
        <v>0</v>
      </c>
      <c r="C35" s="362"/>
      <c r="D35" s="362"/>
      <c r="E35" s="362"/>
      <c r="F35" s="362"/>
    </row>
    <row r="36" spans="1:23">
      <c r="A36" s="367" t="s">
        <v>257</v>
      </c>
      <c r="B36" s="369">
        <v>0.1</v>
      </c>
      <c r="C36" s="362"/>
      <c r="D36" s="362"/>
      <c r="E36" s="362"/>
      <c r="F36" s="362"/>
    </row>
    <row r="37" spans="1:23">
      <c r="A37" s="367" t="s">
        <v>256</v>
      </c>
      <c r="B37" s="369">
        <v>0</v>
      </c>
      <c r="C37" s="362"/>
      <c r="D37" s="362"/>
      <c r="E37" s="362"/>
      <c r="F37" s="362"/>
    </row>
    <row r="38" spans="1:23">
      <c r="A38" s="367" t="s">
        <v>255</v>
      </c>
      <c r="B38" s="369">
        <v>0.1</v>
      </c>
      <c r="C38" s="362"/>
      <c r="D38" s="362"/>
      <c r="E38" s="362"/>
      <c r="F38" s="362"/>
    </row>
    <row r="39" spans="1:23">
      <c r="A39" s="367" t="s">
        <v>254</v>
      </c>
      <c r="B39" s="369">
        <v>1</v>
      </c>
      <c r="C39" s="362"/>
      <c r="D39" s="362"/>
      <c r="E39" s="362"/>
      <c r="F39" s="362"/>
    </row>
    <row r="40" spans="1:23" ht="23.25" customHeight="1" thickBot="1">
      <c r="A40" s="370" t="s">
        <v>474</v>
      </c>
      <c r="B40" s="371">
        <f>B39*B38+B37*B36*(1-B30)</f>
        <v>0.1</v>
      </c>
      <c r="C40" s="362"/>
      <c r="D40" s="362"/>
      <c r="E40" s="362"/>
      <c r="F40" s="362"/>
    </row>
    <row r="41" spans="1:23">
      <c r="A41" s="372" t="s">
        <v>253</v>
      </c>
      <c r="B41" s="373">
        <v>2021</v>
      </c>
      <c r="C41" s="374">
        <v>2022</v>
      </c>
      <c r="D41" s="373">
        <v>2023</v>
      </c>
      <c r="E41" s="373">
        <v>2024</v>
      </c>
      <c r="F41" s="374">
        <v>2025</v>
      </c>
      <c r="G41" s="373">
        <v>2026</v>
      </c>
      <c r="H41" s="373">
        <v>2027</v>
      </c>
      <c r="I41" s="374">
        <v>2028</v>
      </c>
      <c r="J41" s="373">
        <v>2029</v>
      </c>
      <c r="K41" s="373">
        <v>2030</v>
      </c>
    </row>
    <row r="42" spans="1:23" outlineLevel="1">
      <c r="A42" s="375" t="s">
        <v>252</v>
      </c>
      <c r="B42" s="376">
        <v>3.4210000000000074E-2</v>
      </c>
      <c r="C42" s="376">
        <v>4.0109999999999868E-2</v>
      </c>
      <c r="D42" s="376">
        <v>3.9950000000000152E-2</v>
      </c>
      <c r="E42" s="376">
        <v>3.9800000000000058E-2</v>
      </c>
      <c r="F42" s="376">
        <v>3.9889999999999981E-2</v>
      </c>
      <c r="G42" s="376">
        <v>3.7002927178679999E-2</v>
      </c>
      <c r="H42" s="376">
        <v>3.7002927178679999E-2</v>
      </c>
      <c r="I42" s="376">
        <v>2.5946576240230002E-2</v>
      </c>
      <c r="J42" s="376">
        <v>2.5946576240230002E-2</v>
      </c>
      <c r="K42" s="376">
        <v>2.5946576240230002E-2</v>
      </c>
    </row>
    <row r="43" spans="1:23" outlineLevel="1">
      <c r="A43" s="375" t="s">
        <v>251</v>
      </c>
      <c r="B43" s="376">
        <f>B42</f>
        <v>3.4210000000000074E-2</v>
      </c>
      <c r="C43" s="376">
        <f>(1+B43)*(1+C42)-1</f>
        <v>7.5692163100000043E-2</v>
      </c>
      <c r="D43" s="376">
        <f>(1+C43)*(1+D42)-1</f>
        <v>0.11866606501584531</v>
      </c>
      <c r="E43" s="376">
        <f t="shared" ref="E43:K43" si="0">(1+D43)*(1+E42)-1</f>
        <v>0.16318897440347602</v>
      </c>
      <c r="F43" s="376">
        <f t="shared" si="0"/>
        <v>0.20958858259243063</v>
      </c>
      <c r="G43" s="376">
        <f t="shared" si="0"/>
        <v>0.25434690083026124</v>
      </c>
      <c r="H43" s="376">
        <f>(1+G43)*(1+H42)-1</f>
        <v>0.30076140785848637</v>
      </c>
      <c r="I43" s="376">
        <f t="shared" si="0"/>
        <v>0.33451171289783543</v>
      </c>
      <c r="J43" s="376">
        <f t="shared" si="0"/>
        <v>0.369137722800019</v>
      </c>
      <c r="K43" s="377">
        <f t="shared" si="0"/>
        <v>0.40466215910802461</v>
      </c>
    </row>
    <row r="44" spans="1:23" s="323" customFormat="1" ht="16.5" thickBot="1">
      <c r="A44" s="378" t="s">
        <v>473</v>
      </c>
      <c r="B44" s="379">
        <f>[60]Доход_Свод!G5+C19</f>
        <v>158279750</v>
      </c>
      <c r="C44" s="379">
        <f>[60]Доход_Свод!H5+D19</f>
        <v>1108380833.3333335</v>
      </c>
      <c r="D44" s="379">
        <f>[60]Доход_Свод!I5+E19</f>
        <v>855581294.77521288</v>
      </c>
      <c r="E44" s="379">
        <f>[60]Доход_Свод!J5+F19</f>
        <v>85391005.003786638</v>
      </c>
      <c r="F44" s="379">
        <f>[60]Доход_Свод!K5</f>
        <v>117952819.38585819</v>
      </c>
      <c r="G44" s="379">
        <f>[60]Доход_Свод!L5</f>
        <v>125300778.89058603</v>
      </c>
      <c r="H44" s="379">
        <f>[60]Доход_Свод!M5</f>
        <v>135945482.50699505</v>
      </c>
      <c r="I44" s="379">
        <f>[60]Доход_Свод!N5</f>
        <v>147350240.62621608</v>
      </c>
      <c r="J44" s="379">
        <f>[60]Доход_Свод!O5</f>
        <v>159565350.9749178</v>
      </c>
      <c r="K44" s="379">
        <f>[60]Доход_Свод!P5</f>
        <v>172644309.68951911</v>
      </c>
    </row>
    <row r="45" spans="1:23" ht="16.5" thickBot="1"/>
    <row r="46" spans="1:23">
      <c r="A46" s="380" t="s">
        <v>250</v>
      </c>
      <c r="B46" s="373">
        <v>2021</v>
      </c>
      <c r="C46" s="374">
        <v>2022</v>
      </c>
      <c r="D46" s="373">
        <v>2023</v>
      </c>
      <c r="E46" s="373">
        <v>2024</v>
      </c>
      <c r="F46" s="374">
        <v>2025</v>
      </c>
      <c r="G46" s="373">
        <v>2026</v>
      </c>
      <c r="H46" s="373">
        <v>2027</v>
      </c>
      <c r="I46" s="374">
        <v>2028</v>
      </c>
      <c r="J46" s="373">
        <v>2029</v>
      </c>
      <c r="K46" s="373">
        <v>2030</v>
      </c>
      <c r="L46" s="381"/>
      <c r="M46" s="381"/>
      <c r="N46" s="381"/>
      <c r="O46" s="381"/>
      <c r="P46" s="381"/>
      <c r="Q46" s="381"/>
      <c r="R46" s="381"/>
      <c r="S46" s="381"/>
      <c r="T46" s="381"/>
      <c r="U46" s="381"/>
      <c r="V46" s="381"/>
      <c r="W46" s="381"/>
    </row>
    <row r="47" spans="1:23" ht="12" customHeight="1">
      <c r="A47" s="382" t="s">
        <v>249</v>
      </c>
      <c r="B47" s="383">
        <v>0</v>
      </c>
      <c r="C47" s="383">
        <f t="shared" ref="C47:K47" si="1">B47+B48-B49</f>
        <v>0</v>
      </c>
      <c r="D47" s="383">
        <f t="shared" si="1"/>
        <v>0</v>
      </c>
      <c r="E47" s="383">
        <f t="shared" si="1"/>
        <v>0</v>
      </c>
      <c r="F47" s="383">
        <f t="shared" si="1"/>
        <v>0</v>
      </c>
      <c r="G47" s="383">
        <f t="shared" si="1"/>
        <v>0</v>
      </c>
      <c r="H47" s="383">
        <f t="shared" si="1"/>
        <v>0</v>
      </c>
      <c r="I47" s="383">
        <f t="shared" si="1"/>
        <v>0</v>
      </c>
      <c r="J47" s="383">
        <f t="shared" si="1"/>
        <v>0</v>
      </c>
      <c r="K47" s="384">
        <f t="shared" si="1"/>
        <v>0</v>
      </c>
      <c r="L47" s="381"/>
      <c r="M47" s="381"/>
      <c r="N47" s="381"/>
      <c r="O47" s="381"/>
      <c r="P47" s="381"/>
      <c r="Q47" s="381"/>
      <c r="R47" s="381"/>
      <c r="S47" s="381"/>
      <c r="T47" s="381"/>
      <c r="U47" s="381"/>
      <c r="V47" s="381"/>
      <c r="W47" s="381"/>
    </row>
    <row r="48" spans="1:23" ht="12" customHeight="1">
      <c r="A48" s="382" t="s">
        <v>248</v>
      </c>
      <c r="B48" s="383">
        <v>0</v>
      </c>
      <c r="C48" s="383">
        <v>0</v>
      </c>
      <c r="D48" s="383">
        <v>0</v>
      </c>
      <c r="E48" s="383">
        <v>0</v>
      </c>
      <c r="F48" s="383">
        <v>0</v>
      </c>
      <c r="G48" s="383">
        <v>0</v>
      </c>
      <c r="H48" s="383">
        <v>0</v>
      </c>
      <c r="I48" s="383">
        <v>0</v>
      </c>
      <c r="J48" s="383">
        <v>0</v>
      </c>
      <c r="K48" s="384">
        <v>0</v>
      </c>
      <c r="L48" s="381"/>
      <c r="M48" s="381"/>
      <c r="N48" s="381"/>
      <c r="O48" s="381"/>
      <c r="P48" s="381"/>
      <c r="Q48" s="381"/>
      <c r="R48" s="381"/>
      <c r="S48" s="381"/>
      <c r="T48" s="381"/>
      <c r="U48" s="381"/>
      <c r="V48" s="381"/>
      <c r="W48" s="381"/>
    </row>
    <row r="49" spans="1:23" ht="12" customHeight="1">
      <c r="A49" s="375" t="s">
        <v>247</v>
      </c>
      <c r="B49" s="383">
        <f>$B$48/$B$34</f>
        <v>0</v>
      </c>
      <c r="C49" s="383">
        <f>IF(ROUND(C47,1)=0,0,B49+C48/$B$34)</f>
        <v>0</v>
      </c>
      <c r="D49" s="383">
        <f t="shared" ref="D49:J49" si="2">IF(ROUND(D47,1)=0,0,C49+D48/$B$34)</f>
        <v>0</v>
      </c>
      <c r="E49" s="383">
        <f t="shared" si="2"/>
        <v>0</v>
      </c>
      <c r="F49" s="383">
        <f t="shared" si="2"/>
        <v>0</v>
      </c>
      <c r="G49" s="383">
        <f t="shared" si="2"/>
        <v>0</v>
      </c>
      <c r="H49" s="383">
        <f t="shared" si="2"/>
        <v>0</v>
      </c>
      <c r="I49" s="383">
        <f t="shared" si="2"/>
        <v>0</v>
      </c>
      <c r="J49" s="383">
        <f t="shared" si="2"/>
        <v>0</v>
      </c>
      <c r="K49" s="384">
        <f>IF(ROUND(K47,1)=0,0,J49+K48/$B$34)</f>
        <v>0</v>
      </c>
      <c r="L49" s="381"/>
      <c r="M49" s="381"/>
      <c r="N49" s="381"/>
      <c r="O49" s="381"/>
      <c r="P49" s="381"/>
      <c r="Q49" s="381"/>
      <c r="R49" s="381"/>
      <c r="S49" s="381"/>
      <c r="T49" s="381"/>
      <c r="U49" s="381"/>
      <c r="V49" s="381"/>
      <c r="W49" s="381"/>
    </row>
    <row r="50" spans="1:23" ht="12" customHeight="1" thickBot="1">
      <c r="A50" s="378" t="s">
        <v>246</v>
      </c>
      <c r="B50" s="385">
        <f t="shared" ref="B50:K50" si="3">AVERAGE(SUM(B47:B48),(SUM(B47:B48)-B49))*$B$36</f>
        <v>0</v>
      </c>
      <c r="C50" s="385">
        <f t="shared" si="3"/>
        <v>0</v>
      </c>
      <c r="D50" s="385">
        <f t="shared" si="3"/>
        <v>0</v>
      </c>
      <c r="E50" s="385">
        <f t="shared" si="3"/>
        <v>0</v>
      </c>
      <c r="F50" s="385">
        <f t="shared" si="3"/>
        <v>0</v>
      </c>
      <c r="G50" s="385">
        <f t="shared" si="3"/>
        <v>0</v>
      </c>
      <c r="H50" s="385">
        <f t="shared" si="3"/>
        <v>0</v>
      </c>
      <c r="I50" s="385">
        <f t="shared" si="3"/>
        <v>0</v>
      </c>
      <c r="J50" s="385">
        <f t="shared" si="3"/>
        <v>0</v>
      </c>
      <c r="K50" s="386">
        <f t="shared" si="3"/>
        <v>0</v>
      </c>
      <c r="L50" s="381"/>
      <c r="M50" s="381"/>
      <c r="N50" s="381"/>
      <c r="O50" s="381"/>
      <c r="P50" s="381"/>
      <c r="Q50" s="381"/>
      <c r="R50" s="381"/>
      <c r="S50" s="381"/>
      <c r="T50" s="381"/>
      <c r="U50" s="381"/>
      <c r="V50" s="381"/>
      <c r="W50" s="381"/>
    </row>
    <row r="51" spans="1:23" ht="16.5" thickBot="1">
      <c r="A51" s="387"/>
      <c r="B51" s="388"/>
      <c r="C51" s="388"/>
      <c r="D51" s="388"/>
      <c r="E51" s="388"/>
      <c r="F51" s="388"/>
      <c r="G51" s="388"/>
      <c r="H51" s="388"/>
      <c r="I51" s="388"/>
      <c r="J51" s="388"/>
      <c r="K51" s="388"/>
      <c r="L51" s="381"/>
      <c r="M51" s="381"/>
      <c r="N51" s="381"/>
      <c r="O51" s="381"/>
      <c r="P51" s="381"/>
      <c r="Q51" s="381"/>
      <c r="R51" s="381"/>
      <c r="S51" s="381"/>
      <c r="T51" s="381"/>
      <c r="U51" s="381"/>
      <c r="V51" s="381"/>
      <c r="W51" s="381"/>
    </row>
    <row r="52" spans="1:23" s="389" customFormat="1">
      <c r="A52" s="380" t="s">
        <v>472</v>
      </c>
      <c r="B52" s="373">
        <v>2021</v>
      </c>
      <c r="C52" s="374">
        <v>2022</v>
      </c>
      <c r="D52" s="373">
        <v>2023</v>
      </c>
      <c r="E52" s="373">
        <v>2024</v>
      </c>
      <c r="F52" s="374">
        <v>2025</v>
      </c>
      <c r="G52" s="373">
        <v>2026</v>
      </c>
      <c r="H52" s="373">
        <v>2027</v>
      </c>
      <c r="I52" s="374">
        <v>2028</v>
      </c>
      <c r="J52" s="373">
        <v>2029</v>
      </c>
      <c r="K52" s="373">
        <v>2030</v>
      </c>
    </row>
    <row r="53" spans="1:23" s="323" customFormat="1" ht="14.25">
      <c r="A53" s="390" t="s">
        <v>245</v>
      </c>
      <c r="B53" s="391">
        <f>B44*$B$22</f>
        <v>158279750</v>
      </c>
      <c r="C53" s="391">
        <f t="shared" ref="C53:K53" si="4">C44*$B$22</f>
        <v>1108380833.3333335</v>
      </c>
      <c r="D53" s="391">
        <f t="shared" si="4"/>
        <v>855581294.77521288</v>
      </c>
      <c r="E53" s="391">
        <f t="shared" si="4"/>
        <v>85391005.003786638</v>
      </c>
      <c r="F53" s="391">
        <f t="shared" si="4"/>
        <v>117952819.38585819</v>
      </c>
      <c r="G53" s="391">
        <f t="shared" si="4"/>
        <v>125300778.89058603</v>
      </c>
      <c r="H53" s="391">
        <f t="shared" si="4"/>
        <v>135945482.50699505</v>
      </c>
      <c r="I53" s="391">
        <f t="shared" si="4"/>
        <v>147350240.62621608</v>
      </c>
      <c r="J53" s="391">
        <f t="shared" si="4"/>
        <v>159565350.9749178</v>
      </c>
      <c r="K53" s="392">
        <f t="shared" si="4"/>
        <v>172644309.68951911</v>
      </c>
    </row>
    <row r="54" spans="1:23">
      <c r="A54" s="393" t="s">
        <v>244</v>
      </c>
      <c r="B54" s="394">
        <f>SUM(B55:B60)</f>
        <v>0</v>
      </c>
      <c r="C54" s="394">
        <f t="shared" ref="C54:K54" si="5">SUM(C55:C60)</f>
        <v>0</v>
      </c>
      <c r="D54" s="394">
        <f t="shared" si="5"/>
        <v>0</v>
      </c>
      <c r="E54" s="394">
        <f t="shared" si="5"/>
        <v>-20681422.500000004</v>
      </c>
      <c r="F54" s="394">
        <f>SUM(F55:F60)</f>
        <v>-19854165.600000001</v>
      </c>
      <c r="G54" s="394">
        <f t="shared" si="5"/>
        <v>-19026908.700000003</v>
      </c>
      <c r="H54" s="394">
        <f t="shared" si="5"/>
        <v>-18199651.800000004</v>
      </c>
      <c r="I54" s="394">
        <f>SUM(I55:I60)</f>
        <v>-17372394.900000002</v>
      </c>
      <c r="J54" s="394">
        <f t="shared" si="5"/>
        <v>-16545138.000000002</v>
      </c>
      <c r="K54" s="395">
        <f t="shared" si="5"/>
        <v>-15717881.100000003</v>
      </c>
    </row>
    <row r="55" spans="1:23">
      <c r="A55" s="396" t="s">
        <v>243</v>
      </c>
      <c r="B55" s="397">
        <f t="shared" ref="B55:K55" si="6">-IF(B$41&lt;=$B$24,0,$B$23*(1+B$43)*$B$22)</f>
        <v>0</v>
      </c>
      <c r="C55" s="397">
        <f>-IF(C$41=$B$24,$B$23*(1+C$43)*$B$22,IF($B$24+$B$25=C$52,$B$23*$B$22*(1+C$43),IF($B$24+$B$25+$B$25=C$52,$B$23*$B$22*(1+C$43),0)))</f>
        <v>0</v>
      </c>
      <c r="D55" s="397">
        <f t="shared" ref="D55:F55" si="7">-IF(D$41=$B$24,$B$23*(1+D$43)*$B$22,IF($B$24+$B$25=D52,$B$23*$B$22*(1+D43),IF($B$24+$B$25+$B$25=D52,$B$23*$B$22*(1+D43),0)))</f>
        <v>0</v>
      </c>
      <c r="E55" s="397">
        <f t="shared" si="7"/>
        <v>0</v>
      </c>
      <c r="F55" s="397">
        <f t="shared" si="7"/>
        <v>0</v>
      </c>
      <c r="G55" s="397">
        <f>-IF(G$41=$B$24,$B$23*(1+G$43)*$B$22,IF($B$24+$B$25=G52,$B$23*$B$22*(1+G43),IF($B$24+$B$25+$B$25=G52,$B$23*$B$22*(1+G43),0)))</f>
        <v>0</v>
      </c>
      <c r="H55" s="397">
        <f>-IF(H$41=$B$24,$B$23*(1+H$43)*$B$22,IF($B$24+$B$25=H52,$B$23*$B$22*(1+H43),IF($B$24+$B$25+$B$25=H52,$B$23*$B$22*(1+H43),0)))</f>
        <v>0</v>
      </c>
      <c r="I55" s="397">
        <f>-IF(I$41=$B$24,$B$23*(1+I$43)*$B$22,IF($B$24+$B$25=I52,$B$23*$B$22*(1+I43),IF($B$24+$B$25+$B$25=I52,$B$23*$B$22*(1+I43),0)))</f>
        <v>0</v>
      </c>
      <c r="J55" s="397">
        <f>-IF(J$41=$B$24,$B$23*(1+J$43)*$B$22,IF($B$24+$B$25=J52,$B$23*$B$22*(1+J43),IF($B$24+$B$25+$B$25=J52,$B$23*$B$22*(1+J43),0)))</f>
        <v>0</v>
      </c>
      <c r="K55" s="398">
        <f t="shared" si="6"/>
        <v>0</v>
      </c>
      <c r="L55" s="332">
        <f>IF($B$24+$B$25+$B$25=G52,$B$23*$B$22*(1+G43),0)</f>
        <v>0</v>
      </c>
    </row>
    <row r="56" spans="1:23">
      <c r="A56" s="396" t="str">
        <f>A26</f>
        <v>Прочие расходы при эксплуатации объекта, руб. без НДС</v>
      </c>
      <c r="B56" s="397">
        <f t="shared" ref="B56:K56" si="8">-IF(B$41&lt;=$B$27,0,$B$26*(1+B$43)*$B$22)</f>
        <v>0</v>
      </c>
      <c r="C56" s="397">
        <f>IF($B$28=1,-IF(C$41&lt;=$B$27,0,$B$26*(1+C$43)*$B$22),-IF(C$41=$B$27,$B$26*(1+C$43)*$B$22,IF($B$27+$B$28=C$52,$B$26*$B$22*(1+C$43),IF($B$27+$B$28+$B$28=C$52,$B$26*$B$22*(1+C$43),0))))</f>
        <v>0</v>
      </c>
      <c r="D56" s="397">
        <f t="shared" ref="D56:J56" si="9">IF($B$28=1,-IF(D$41&lt;=$B$27,0,$B$26*(1+D$43)*$B$22),-IF(D$41=$B$27,$B$26*(1+D$43)*$B$22,IF($B$27+$B$28=D$52,$B$26*$B$22*(1+D$43),IF($B$27+$B$28+$B$28=D$52,$B$26*$B$22*(1+D$43),0))))</f>
        <v>0</v>
      </c>
      <c r="E56" s="397">
        <f t="shared" si="9"/>
        <v>0</v>
      </c>
      <c r="F56" s="397">
        <f t="shared" si="9"/>
        <v>0</v>
      </c>
      <c r="G56" s="397">
        <f t="shared" si="9"/>
        <v>0</v>
      </c>
      <c r="H56" s="397">
        <f t="shared" si="9"/>
        <v>0</v>
      </c>
      <c r="I56" s="397">
        <f t="shared" si="9"/>
        <v>0</v>
      </c>
      <c r="J56" s="397">
        <f t="shared" si="9"/>
        <v>0</v>
      </c>
      <c r="K56" s="398">
        <f t="shared" si="8"/>
        <v>0</v>
      </c>
    </row>
    <row r="57" spans="1:23" hidden="1">
      <c r="A57" s="396" t="s">
        <v>471</v>
      </c>
      <c r="B57" s="397">
        <f t="shared" ref="B57:K57" si="10">-IF(B$41&lt;=$B$24,0,$B$29*(1+B$43)*$B$22)</f>
        <v>0</v>
      </c>
      <c r="C57" s="397">
        <f t="shared" si="10"/>
        <v>0</v>
      </c>
      <c r="D57" s="397">
        <f t="shared" si="10"/>
        <v>0</v>
      </c>
      <c r="E57" s="397">
        <f t="shared" si="10"/>
        <v>0</v>
      </c>
      <c r="F57" s="397">
        <f t="shared" si="10"/>
        <v>0</v>
      </c>
      <c r="G57" s="397">
        <f t="shared" si="10"/>
        <v>0</v>
      </c>
      <c r="H57" s="397">
        <f t="shared" si="10"/>
        <v>0</v>
      </c>
      <c r="I57" s="397">
        <f t="shared" si="10"/>
        <v>0</v>
      </c>
      <c r="J57" s="397">
        <f t="shared" si="10"/>
        <v>0</v>
      </c>
      <c r="K57" s="398">
        <f t="shared" si="10"/>
        <v>0</v>
      </c>
    </row>
    <row r="58" spans="1:23" hidden="1">
      <c r="A58" s="396" t="s">
        <v>471</v>
      </c>
      <c r="B58" s="397">
        <f t="shared" ref="B58:K58" si="11">-$B$31*(1+B$43)*$B$22*365</f>
        <v>0</v>
      </c>
      <c r="C58" s="397">
        <f t="shared" si="11"/>
        <v>0</v>
      </c>
      <c r="D58" s="397">
        <f t="shared" si="11"/>
        <v>0</v>
      </c>
      <c r="E58" s="397">
        <f t="shared" si="11"/>
        <v>0</v>
      </c>
      <c r="F58" s="397">
        <f t="shared" si="11"/>
        <v>0</v>
      </c>
      <c r="G58" s="397">
        <f t="shared" si="11"/>
        <v>0</v>
      </c>
      <c r="H58" s="397">
        <f t="shared" si="11"/>
        <v>0</v>
      </c>
      <c r="I58" s="397">
        <f t="shared" si="11"/>
        <v>0</v>
      </c>
      <c r="J58" s="397">
        <f t="shared" si="11"/>
        <v>0</v>
      </c>
      <c r="K58" s="398">
        <f t="shared" si="11"/>
        <v>0</v>
      </c>
    </row>
    <row r="59" spans="1:23" hidden="1">
      <c r="A59" s="396" t="s">
        <v>471</v>
      </c>
      <c r="B59" s="397">
        <f t="shared" ref="B59:K59" si="12">-$B$32*(1+B$43)*12</f>
        <v>0</v>
      </c>
      <c r="C59" s="397">
        <f t="shared" si="12"/>
        <v>0</v>
      </c>
      <c r="D59" s="397">
        <f t="shared" si="12"/>
        <v>0</v>
      </c>
      <c r="E59" s="397">
        <f t="shared" si="12"/>
        <v>0</v>
      </c>
      <c r="F59" s="397">
        <f t="shared" si="12"/>
        <v>0</v>
      </c>
      <c r="G59" s="397">
        <f t="shared" si="12"/>
        <v>0</v>
      </c>
      <c r="H59" s="397">
        <f t="shared" si="12"/>
        <v>0</v>
      </c>
      <c r="I59" s="397">
        <f t="shared" si="12"/>
        <v>0</v>
      </c>
      <c r="J59" s="397">
        <f t="shared" si="12"/>
        <v>0</v>
      </c>
      <c r="K59" s="398">
        <f t="shared" si="12"/>
        <v>0</v>
      </c>
    </row>
    <row r="60" spans="1:23">
      <c r="A60" s="396" t="s">
        <v>241</v>
      </c>
      <c r="B60" s="397">
        <v>0</v>
      </c>
      <c r="C60" s="397">
        <v>0</v>
      </c>
      <c r="D60" s="397">
        <v>0</v>
      </c>
      <c r="E60" s="397">
        <f t="shared" ref="E60" si="13">-(($B$19+$B$20+B62+C62+D62)*$B$22)*1%</f>
        <v>-20681422.500000004</v>
      </c>
      <c r="F60" s="397">
        <f>-(($B$19+$B$20+C62+D62+E62)*$B$22)*1%</f>
        <v>-19854165.600000001</v>
      </c>
      <c r="G60" s="397">
        <f>-(($B$19+$B$20+D62+E62+F62)*$B$22)*1%</f>
        <v>-19026908.700000003</v>
      </c>
      <c r="H60" s="397">
        <f>-(($B$19+$B$20+D62+E62+F62+G62)*$B$22)*1%</f>
        <v>-18199651.800000004</v>
      </c>
      <c r="I60" s="397">
        <f>-(($B$19+$B$20+D62+E62+F62+G62+H62)*$B$22)*1%</f>
        <v>-17372394.900000002</v>
      </c>
      <c r="J60" s="397">
        <f>-(($B$19+$B$20+D62+E62+F62+G62+H62+I62)*$B$22)*1%</f>
        <v>-16545138.000000002</v>
      </c>
      <c r="K60" s="397">
        <f>-(($B$19+$B$20+D62+E62+F62+G62+H62+I62+J62)*$B$22)*1%</f>
        <v>-15717881.100000003</v>
      </c>
    </row>
    <row r="61" spans="1:23" s="323" customFormat="1" ht="14.25">
      <c r="A61" s="399" t="s">
        <v>470</v>
      </c>
      <c r="B61" s="391">
        <f>B53+B54</f>
        <v>158279750</v>
      </c>
      <c r="C61" s="391">
        <f t="shared" ref="C61:K61" si="14">C53+C54</f>
        <v>1108380833.3333335</v>
      </c>
      <c r="D61" s="391">
        <f t="shared" si="14"/>
        <v>855581294.77521288</v>
      </c>
      <c r="E61" s="391">
        <f t="shared" si="14"/>
        <v>64709582.503786638</v>
      </c>
      <c r="F61" s="391">
        <f t="shared" si="14"/>
        <v>98098653.785858184</v>
      </c>
      <c r="G61" s="391">
        <f t="shared" si="14"/>
        <v>106273870.19058603</v>
      </c>
      <c r="H61" s="391">
        <f t="shared" si="14"/>
        <v>117745830.70699504</v>
      </c>
      <c r="I61" s="391">
        <f t="shared" si="14"/>
        <v>129977845.72621608</v>
      </c>
      <c r="J61" s="391">
        <f t="shared" si="14"/>
        <v>143020212.9749178</v>
      </c>
      <c r="K61" s="392">
        <f t="shared" si="14"/>
        <v>156926428.58951911</v>
      </c>
    </row>
    <row r="62" spans="1:23">
      <c r="A62" s="396" t="s">
        <v>237</v>
      </c>
      <c r="B62" s="397">
        <v>0</v>
      </c>
      <c r="C62" s="397">
        <v>0</v>
      </c>
      <c r="D62" s="397">
        <v>0</v>
      </c>
      <c r="E62" s="397">
        <f t="shared" ref="E62:H62" si="15">-($B$19+$B$20)*$B$22/$B$21</f>
        <v>-82725690.000000015</v>
      </c>
      <c r="F62" s="397">
        <f t="shared" si="15"/>
        <v>-82725690.000000015</v>
      </c>
      <c r="G62" s="397">
        <f t="shared" si="15"/>
        <v>-82725690.000000015</v>
      </c>
      <c r="H62" s="397">
        <f t="shared" si="15"/>
        <v>-82725690.000000015</v>
      </c>
      <c r="I62" s="397">
        <f t="shared" ref="I62:K62" si="16">H62</f>
        <v>-82725690.000000015</v>
      </c>
      <c r="J62" s="397">
        <f t="shared" si="16"/>
        <v>-82725690.000000015</v>
      </c>
      <c r="K62" s="398">
        <f t="shared" si="16"/>
        <v>-82725690.000000015</v>
      </c>
      <c r="L62" s="332">
        <f>IF(C62&gt;0,11,C62*-1)</f>
        <v>0</v>
      </c>
    </row>
    <row r="63" spans="1:23" s="323" customFormat="1" ht="14.25">
      <c r="A63" s="399" t="s">
        <v>469</v>
      </c>
      <c r="B63" s="391">
        <f>B61+B62</f>
        <v>158279750</v>
      </c>
      <c r="C63" s="391">
        <f t="shared" ref="C63:K63" si="17">C61+C62</f>
        <v>1108380833.3333335</v>
      </c>
      <c r="D63" s="391">
        <f t="shared" si="17"/>
        <v>855581294.77521288</v>
      </c>
      <c r="E63" s="391">
        <f>E61+E62</f>
        <v>-18016107.496213377</v>
      </c>
      <c r="F63" s="391">
        <f>F61+F62</f>
        <v>15372963.785858169</v>
      </c>
      <c r="G63" s="391">
        <f t="shared" si="17"/>
        <v>23548180.190586016</v>
      </c>
      <c r="H63" s="391">
        <f t="shared" si="17"/>
        <v>35020140.706995025</v>
      </c>
      <c r="I63" s="391">
        <f>I61+I62</f>
        <v>47252155.726216063</v>
      </c>
      <c r="J63" s="391">
        <f t="shared" si="17"/>
        <v>60294522.974917784</v>
      </c>
      <c r="K63" s="392">
        <f t="shared" si="17"/>
        <v>74200738.589519098</v>
      </c>
    </row>
    <row r="64" spans="1:23">
      <c r="A64" s="396" t="s">
        <v>236</v>
      </c>
      <c r="B64" s="397">
        <f t="shared" ref="B64:K64" si="18">-B50</f>
        <v>0</v>
      </c>
      <c r="C64" s="397">
        <f t="shared" si="18"/>
        <v>0</v>
      </c>
      <c r="D64" s="397">
        <f t="shared" si="18"/>
        <v>0</v>
      </c>
      <c r="E64" s="397">
        <f t="shared" si="18"/>
        <v>0</v>
      </c>
      <c r="F64" s="397">
        <f t="shared" si="18"/>
        <v>0</v>
      </c>
      <c r="G64" s="397">
        <f t="shared" si="18"/>
        <v>0</v>
      </c>
      <c r="H64" s="397">
        <f t="shared" si="18"/>
        <v>0</v>
      </c>
      <c r="I64" s="397">
        <f t="shared" si="18"/>
        <v>0</v>
      </c>
      <c r="J64" s="397">
        <f t="shared" si="18"/>
        <v>0</v>
      </c>
      <c r="K64" s="398">
        <f t="shared" si="18"/>
        <v>0</v>
      </c>
      <c r="M64" s="400">
        <f>C65-D19</f>
        <v>0</v>
      </c>
    </row>
    <row r="65" spans="1:23" s="323" customFormat="1" ht="14.25">
      <c r="A65" s="399" t="s">
        <v>240</v>
      </c>
      <c r="B65" s="391">
        <f>B63+B64</f>
        <v>158279750</v>
      </c>
      <c r="C65" s="391">
        <f t="shared" ref="C65:K65" si="19">C63+C64</f>
        <v>1108380833.3333335</v>
      </c>
      <c r="D65" s="391">
        <f t="shared" si="19"/>
        <v>855581294.77521288</v>
      </c>
      <c r="E65" s="391">
        <f t="shared" si="19"/>
        <v>-18016107.496213377</v>
      </c>
      <c r="F65" s="391">
        <f t="shared" si="19"/>
        <v>15372963.785858169</v>
      </c>
      <c r="G65" s="391">
        <f t="shared" si="19"/>
        <v>23548180.190586016</v>
      </c>
      <c r="H65" s="391">
        <f t="shared" si="19"/>
        <v>35020140.706995025</v>
      </c>
      <c r="I65" s="391">
        <f t="shared" si="19"/>
        <v>47252155.726216063</v>
      </c>
      <c r="J65" s="391">
        <f t="shared" si="19"/>
        <v>60294522.974917784</v>
      </c>
      <c r="K65" s="392">
        <f t="shared" si="19"/>
        <v>74200738.589519098</v>
      </c>
      <c r="M65" s="401">
        <f>M64*C30</f>
        <v>0</v>
      </c>
    </row>
    <row r="66" spans="1:23">
      <c r="A66" s="396" t="s">
        <v>235</v>
      </c>
      <c r="B66" s="397">
        <f t="shared" ref="B66:K66" si="20">IF((B65-(C19+C20))*$B$30&gt;0,-(B65-(C20+C19))*$B$30,0)</f>
        <v>0</v>
      </c>
      <c r="C66" s="397">
        <f>IF((C65-(D19+D20))*$C$30&gt;0,-(C65-(D20+D19))*$C$30,0)</f>
        <v>0</v>
      </c>
      <c r="D66" s="397">
        <f t="shared" si="20"/>
        <v>-10819925.621709228</v>
      </c>
      <c r="E66" s="397">
        <f t="shared" si="20"/>
        <v>0</v>
      </c>
      <c r="F66" s="397">
        <f t="shared" si="20"/>
        <v>-3074592.7571716341</v>
      </c>
      <c r="G66" s="397">
        <f t="shared" si="20"/>
        <v>-4709636.0381172029</v>
      </c>
      <c r="H66" s="397">
        <f t="shared" si="20"/>
        <v>-7004028.1413990054</v>
      </c>
      <c r="I66" s="397">
        <f t="shared" si="20"/>
        <v>-9450431.1452432126</v>
      </c>
      <c r="J66" s="397">
        <f t="shared" si="20"/>
        <v>-12058904.594983557</v>
      </c>
      <c r="K66" s="397">
        <f t="shared" si="20"/>
        <v>-14840147.717903821</v>
      </c>
    </row>
    <row r="67" spans="1:23" ht="16.5" thickBot="1">
      <c r="A67" s="402" t="s">
        <v>239</v>
      </c>
      <c r="B67" s="403">
        <f t="shared" ref="B67:K67" si="21">B65+B66</f>
        <v>158279750</v>
      </c>
      <c r="C67" s="403">
        <f t="shared" si="21"/>
        <v>1108380833.3333335</v>
      </c>
      <c r="D67" s="403">
        <f t="shared" si="21"/>
        <v>844761369.15350366</v>
      </c>
      <c r="E67" s="403">
        <f t="shared" si="21"/>
        <v>-18016107.496213377</v>
      </c>
      <c r="F67" s="403">
        <f t="shared" si="21"/>
        <v>12298371.028686535</v>
      </c>
      <c r="G67" s="403">
        <f t="shared" si="21"/>
        <v>18838544.152468812</v>
      </c>
      <c r="H67" s="403">
        <f t="shared" si="21"/>
        <v>28016112.565596022</v>
      </c>
      <c r="I67" s="403">
        <f t="shared" si="21"/>
        <v>37801724.58097285</v>
      </c>
      <c r="J67" s="403">
        <f t="shared" si="21"/>
        <v>48235618.379934229</v>
      </c>
      <c r="K67" s="404">
        <f t="shared" si="21"/>
        <v>59360590.871615276</v>
      </c>
    </row>
    <row r="68" spans="1:23" ht="16.5" thickBot="1">
      <c r="A68" s="389"/>
      <c r="B68" s="405">
        <v>0</v>
      </c>
      <c r="C68" s="405">
        <v>1</v>
      </c>
      <c r="D68" s="405">
        <v>2</v>
      </c>
      <c r="E68" s="405">
        <v>3</v>
      </c>
      <c r="F68" s="405">
        <v>4</v>
      </c>
      <c r="G68" s="405">
        <v>5</v>
      </c>
      <c r="H68" s="405">
        <v>6</v>
      </c>
      <c r="I68" s="405">
        <v>7</v>
      </c>
      <c r="J68" s="405">
        <v>8</v>
      </c>
      <c r="K68" s="405">
        <v>9</v>
      </c>
      <c r="L68" s="381">
        <v>10</v>
      </c>
      <c r="M68" s="381">
        <v>5</v>
      </c>
      <c r="N68" s="381"/>
      <c r="O68" s="381"/>
      <c r="P68" s="381"/>
      <c r="Q68" s="381"/>
      <c r="R68" s="381"/>
      <c r="S68" s="381"/>
      <c r="T68" s="381"/>
      <c r="U68" s="381"/>
      <c r="V68" s="381"/>
      <c r="W68" s="381"/>
    </row>
    <row r="69" spans="1:23">
      <c r="A69" s="380" t="s">
        <v>238</v>
      </c>
      <c r="B69" s="373">
        <v>2021</v>
      </c>
      <c r="C69" s="374">
        <v>2022</v>
      </c>
      <c r="D69" s="373">
        <v>2023</v>
      </c>
      <c r="E69" s="373">
        <v>2024</v>
      </c>
      <c r="F69" s="374">
        <v>2025</v>
      </c>
      <c r="G69" s="373">
        <v>2026</v>
      </c>
      <c r="H69" s="373">
        <v>2027</v>
      </c>
      <c r="I69" s="374">
        <v>2028</v>
      </c>
      <c r="J69" s="373">
        <v>2029</v>
      </c>
      <c r="K69" s="373">
        <v>2030</v>
      </c>
      <c r="L69" s="381">
        <v>2027</v>
      </c>
      <c r="M69" s="381"/>
      <c r="N69" s="381"/>
      <c r="O69" s="381"/>
      <c r="P69" s="381"/>
      <c r="Q69" s="381"/>
      <c r="R69" s="381"/>
      <c r="S69" s="381"/>
      <c r="T69" s="381"/>
      <c r="U69" s="381"/>
      <c r="V69" s="381"/>
      <c r="W69" s="381"/>
    </row>
    <row r="70" spans="1:23" s="323" customFormat="1" ht="14.25">
      <c r="A70" s="390" t="s">
        <v>469</v>
      </c>
      <c r="B70" s="391">
        <f>B63</f>
        <v>158279750</v>
      </c>
      <c r="C70" s="391">
        <f t="shared" ref="C70:K70" si="22">C63</f>
        <v>1108380833.3333335</v>
      </c>
      <c r="D70" s="391">
        <f t="shared" si="22"/>
        <v>855581294.77521288</v>
      </c>
      <c r="E70" s="391">
        <f t="shared" si="22"/>
        <v>-18016107.496213377</v>
      </c>
      <c r="F70" s="391">
        <f t="shared" si="22"/>
        <v>15372963.785858169</v>
      </c>
      <c r="G70" s="391">
        <f t="shared" si="22"/>
        <v>23548180.190586016</v>
      </c>
      <c r="H70" s="391">
        <f t="shared" si="22"/>
        <v>35020140.706995025</v>
      </c>
      <c r="I70" s="391">
        <f t="shared" si="22"/>
        <v>47252155.726216063</v>
      </c>
      <c r="J70" s="391">
        <f t="shared" si="22"/>
        <v>60294522.974917784</v>
      </c>
      <c r="K70" s="392">
        <f t="shared" si="22"/>
        <v>74200738.589519098</v>
      </c>
      <c r="L70" s="406"/>
      <c r="M70" s="406"/>
      <c r="N70" s="406"/>
      <c r="O70" s="406"/>
      <c r="P70" s="406"/>
      <c r="Q70" s="406"/>
      <c r="R70" s="406"/>
      <c r="S70" s="406"/>
      <c r="T70" s="406"/>
      <c r="U70" s="406"/>
      <c r="V70" s="406"/>
      <c r="W70" s="406"/>
    </row>
    <row r="71" spans="1:23">
      <c r="A71" s="396" t="s">
        <v>237</v>
      </c>
      <c r="B71" s="397">
        <f>-B62</f>
        <v>0</v>
      </c>
      <c r="C71" s="397">
        <f t="shared" ref="C71:K71" si="23">-C62</f>
        <v>0</v>
      </c>
      <c r="D71" s="397">
        <f t="shared" si="23"/>
        <v>0</v>
      </c>
      <c r="E71" s="397">
        <f t="shared" si="23"/>
        <v>82725690.000000015</v>
      </c>
      <c r="F71" s="397">
        <f t="shared" si="23"/>
        <v>82725690.000000015</v>
      </c>
      <c r="G71" s="397">
        <f t="shared" si="23"/>
        <v>82725690.000000015</v>
      </c>
      <c r="H71" s="397">
        <f t="shared" si="23"/>
        <v>82725690.000000015</v>
      </c>
      <c r="I71" s="397">
        <f t="shared" si="23"/>
        <v>82725690.000000015</v>
      </c>
      <c r="J71" s="397">
        <f t="shared" si="23"/>
        <v>82725690.000000015</v>
      </c>
      <c r="K71" s="397">
        <f t="shared" si="23"/>
        <v>82725690.000000015</v>
      </c>
      <c r="L71" s="381"/>
      <c r="M71" s="381"/>
      <c r="N71" s="381"/>
      <c r="O71" s="381"/>
      <c r="P71" s="381"/>
      <c r="Q71" s="381"/>
      <c r="R71" s="381"/>
      <c r="S71" s="381"/>
      <c r="T71" s="381"/>
      <c r="U71" s="381"/>
      <c r="V71" s="381"/>
      <c r="W71" s="381"/>
    </row>
    <row r="72" spans="1:23" ht="10.5" customHeight="1">
      <c r="A72" s="396" t="s">
        <v>236</v>
      </c>
      <c r="B72" s="397">
        <f>B64</f>
        <v>0</v>
      </c>
      <c r="C72" s="397">
        <f t="shared" ref="C72:K72" si="24">C64</f>
        <v>0</v>
      </c>
      <c r="D72" s="397">
        <f t="shared" si="24"/>
        <v>0</v>
      </c>
      <c r="E72" s="397">
        <f t="shared" si="24"/>
        <v>0</v>
      </c>
      <c r="F72" s="397">
        <f t="shared" si="24"/>
        <v>0</v>
      </c>
      <c r="G72" s="397">
        <f t="shared" si="24"/>
        <v>0</v>
      </c>
      <c r="H72" s="397">
        <f t="shared" si="24"/>
        <v>0</v>
      </c>
      <c r="I72" s="397">
        <f t="shared" si="24"/>
        <v>0</v>
      </c>
      <c r="J72" s="397">
        <f t="shared" si="24"/>
        <v>0</v>
      </c>
      <c r="K72" s="398">
        <f t="shared" si="24"/>
        <v>0</v>
      </c>
      <c r="L72" s="381"/>
      <c r="M72" s="381"/>
      <c r="N72" s="381"/>
      <c r="O72" s="381"/>
      <c r="P72" s="381"/>
      <c r="Q72" s="381"/>
      <c r="R72" s="381"/>
      <c r="S72" s="381"/>
      <c r="T72" s="381"/>
      <c r="U72" s="381"/>
      <c r="V72" s="381"/>
      <c r="W72" s="381"/>
    </row>
    <row r="73" spans="1:23">
      <c r="A73" s="396" t="s">
        <v>235</v>
      </c>
      <c r="B73" s="397">
        <f>IF(SUM($B$66:B66)+SUM($A$73:A73)&gt;0,0,SUM($B$66:B66)-SUM($A$73:A73))</f>
        <v>0</v>
      </c>
      <c r="C73" s="397">
        <f>IF(SUM($B$66:C66)+SUM($A$73:B73)&gt;0,0,SUM($B$66:C66)-SUM($A$73:B73))</f>
        <v>0</v>
      </c>
      <c r="D73" s="397">
        <f>IF(SUM($B$66:D66)+SUM($A$73:C73)&gt;0,0,SUM($B$66:D66)-SUM($A$73:C73))</f>
        <v>-10819925.621709228</v>
      </c>
      <c r="E73" s="397">
        <f>IF(SUM($B$66:E66)+SUM($A$73:D73)&gt;0,0,SUM($B$66:E66)-SUM($A$73:D73))</f>
        <v>0</v>
      </c>
      <c r="F73" s="397">
        <f>IF(SUM($B$66:F66)+SUM($A$73:E73)&gt;0,0,SUM($B$66:F66)-SUM($A$73:E73))</f>
        <v>-3074592.7571716346</v>
      </c>
      <c r="G73" s="397">
        <f>IF(SUM($B$66:G66)+SUM($A$73:F73)&gt;0,0,SUM($B$66:G66)-SUM($A$73:F73))</f>
        <v>-4709636.0381172039</v>
      </c>
      <c r="H73" s="397">
        <f>IF(SUM($B$66:H66)+SUM($A$73:G73)&gt;0,0,SUM($B$66:H66)-SUM($A$73:G73))</f>
        <v>-7004028.1413990036</v>
      </c>
      <c r="I73" s="397">
        <f>IF(SUM($B$66:I66)+SUM($A$73:H73)&gt;0,0,SUM($B$66:I66)-SUM($A$73:H73))</f>
        <v>-9450431.1452432126</v>
      </c>
      <c r="J73" s="397">
        <f>IF(SUM($B$66:J66)+SUM($A$73:I73)&gt;0,0,SUM($B$66:J66)-SUM($A$73:I73))</f>
        <v>-12058904.594983555</v>
      </c>
      <c r="K73" s="398">
        <f>IF(SUM($B$66:K66)+SUM($A$73:J73)&gt;0,0,SUM($B$66:K66)-SUM($A$73:J73))</f>
        <v>-14840147.717903823</v>
      </c>
      <c r="L73" s="381"/>
      <c r="M73" s="381"/>
      <c r="N73" s="381"/>
      <c r="O73" s="381"/>
      <c r="P73" s="381"/>
      <c r="Q73" s="381"/>
      <c r="R73" s="381"/>
      <c r="S73" s="381"/>
      <c r="T73" s="381"/>
      <c r="U73" s="381"/>
      <c r="V73" s="381"/>
      <c r="W73" s="381"/>
    </row>
    <row r="74" spans="1:23">
      <c r="A74" s="396" t="s">
        <v>234</v>
      </c>
      <c r="B74" s="407">
        <f t="shared" ref="B74:C74" si="25">IF((B53+B54+B76)&lt;0,0,-(B53+B54+B76)*0.18)</f>
        <v>0</v>
      </c>
      <c r="C74" s="407">
        <f t="shared" si="25"/>
        <v>0</v>
      </c>
      <c r="D74" s="407">
        <f t="shared" ref="D74:K74" si="26">IF((D53+D54+D76)&lt;0,0,-(D53+D54+D76)*0.2)</f>
        <v>-10819925.621709228</v>
      </c>
      <c r="E74" s="407">
        <f t="shared" si="26"/>
        <v>-12941916.500757329</v>
      </c>
      <c r="F74" s="407">
        <f t="shared" si="26"/>
        <v>-19619730.757171638</v>
      </c>
      <c r="G74" s="407">
        <f t="shared" si="26"/>
        <v>-21254774.038117208</v>
      </c>
      <c r="H74" s="407">
        <f t="shared" si="26"/>
        <v>-23549166.141399011</v>
      </c>
      <c r="I74" s="407">
        <f t="shared" si="26"/>
        <v>-25995569.145243216</v>
      </c>
      <c r="J74" s="407">
        <f t="shared" si="26"/>
        <v>-28604042.594983563</v>
      </c>
      <c r="K74" s="407">
        <f t="shared" si="26"/>
        <v>-31385285.717903823</v>
      </c>
      <c r="L74" s="408"/>
      <c r="M74" s="381"/>
      <c r="N74" s="381"/>
      <c r="O74" s="381"/>
      <c r="P74" s="381"/>
      <c r="Q74" s="381"/>
      <c r="R74" s="381"/>
      <c r="S74" s="381"/>
      <c r="T74" s="381"/>
      <c r="U74" s="381"/>
      <c r="V74" s="381"/>
      <c r="W74" s="381"/>
    </row>
    <row r="75" spans="1:23">
      <c r="A75" s="396" t="s">
        <v>233</v>
      </c>
      <c r="B75" s="397">
        <f>-(B53-B19)*(B33)</f>
        <v>0</v>
      </c>
      <c r="C75" s="397">
        <f>-(C53-B53+B19)*$B$33</f>
        <v>0</v>
      </c>
      <c r="D75" s="397">
        <f t="shared" ref="D75:K75" si="27">-(D53-C53)*$B$33</f>
        <v>0</v>
      </c>
      <c r="E75" s="397">
        <f t="shared" si="27"/>
        <v>0</v>
      </c>
      <c r="F75" s="397">
        <f t="shared" si="27"/>
        <v>0</v>
      </c>
      <c r="G75" s="397">
        <f t="shared" si="27"/>
        <v>0</v>
      </c>
      <c r="H75" s="397">
        <f t="shared" si="27"/>
        <v>0</v>
      </c>
      <c r="I75" s="397">
        <f t="shared" si="27"/>
        <v>0</v>
      </c>
      <c r="J75" s="397">
        <f t="shared" si="27"/>
        <v>0</v>
      </c>
      <c r="K75" s="398">
        <f t="shared" si="27"/>
        <v>0</v>
      </c>
      <c r="L75" s="381"/>
      <c r="M75" s="381"/>
      <c r="N75" s="381"/>
      <c r="O75" s="381"/>
      <c r="P75" s="381"/>
      <c r="Q75" s="381"/>
      <c r="R75" s="381"/>
      <c r="S75" s="381"/>
      <c r="T75" s="381"/>
      <c r="U75" s="381"/>
      <c r="V75" s="381"/>
      <c r="W75" s="381"/>
    </row>
    <row r="76" spans="1:23">
      <c r="A76" s="396" t="s">
        <v>232</v>
      </c>
      <c r="B76" s="397">
        <f t="shared" ref="B76:G76" si="28">-C19</f>
        <v>-158279750</v>
      </c>
      <c r="C76" s="397">
        <f t="shared" si="28"/>
        <v>-1108380833.3333335</v>
      </c>
      <c r="D76" s="397">
        <f t="shared" si="28"/>
        <v>-801481666.66666675</v>
      </c>
      <c r="E76" s="397">
        <f t="shared" si="28"/>
        <v>0</v>
      </c>
      <c r="F76" s="397">
        <f t="shared" si="28"/>
        <v>0</v>
      </c>
      <c r="G76" s="397">
        <f t="shared" si="28"/>
        <v>0</v>
      </c>
      <c r="H76" s="397">
        <v>0</v>
      </c>
      <c r="I76" s="397">
        <v>0</v>
      </c>
      <c r="J76" s="397">
        <v>0</v>
      </c>
      <c r="K76" s="398">
        <v>0</v>
      </c>
    </row>
    <row r="77" spans="1:23">
      <c r="A77" s="396" t="s">
        <v>231</v>
      </c>
      <c r="B77" s="397">
        <f t="shared" ref="B77:K77" si="29">B48-B49</f>
        <v>0</v>
      </c>
      <c r="C77" s="397">
        <f t="shared" si="29"/>
        <v>0</v>
      </c>
      <c r="D77" s="397">
        <f t="shared" si="29"/>
        <v>0</v>
      </c>
      <c r="E77" s="397">
        <f t="shared" si="29"/>
        <v>0</v>
      </c>
      <c r="F77" s="397">
        <f t="shared" si="29"/>
        <v>0</v>
      </c>
      <c r="G77" s="397">
        <f t="shared" si="29"/>
        <v>0</v>
      </c>
      <c r="H77" s="397">
        <f t="shared" si="29"/>
        <v>0</v>
      </c>
      <c r="I77" s="397">
        <f t="shared" si="29"/>
        <v>0</v>
      </c>
      <c r="J77" s="397">
        <f t="shared" si="29"/>
        <v>0</v>
      </c>
      <c r="K77" s="398">
        <f t="shared" si="29"/>
        <v>0</v>
      </c>
    </row>
    <row r="78" spans="1:23" s="323" customFormat="1" ht="14.25">
      <c r="A78" s="409" t="s">
        <v>230</v>
      </c>
      <c r="B78" s="391">
        <f>SUM(B70:B77)</f>
        <v>0</v>
      </c>
      <c r="C78" s="391">
        <f t="shared" ref="C78:K78" si="30">SUM(C70:C77)</f>
        <v>0</v>
      </c>
      <c r="D78" s="391">
        <f t="shared" si="30"/>
        <v>32459776.865127683</v>
      </c>
      <c r="E78" s="391">
        <f t="shared" si="30"/>
        <v>51767666.003029309</v>
      </c>
      <c r="F78" s="391">
        <f t="shared" si="30"/>
        <v>75404330.271514922</v>
      </c>
      <c r="G78" s="391">
        <f t="shared" si="30"/>
        <v>80309460.11435163</v>
      </c>
      <c r="H78" s="391">
        <f t="shared" si="30"/>
        <v>87192636.424197033</v>
      </c>
      <c r="I78" s="391">
        <f t="shared" si="30"/>
        <v>94531845.435729653</v>
      </c>
      <c r="J78" s="391">
        <f t="shared" si="30"/>
        <v>102357265.78495069</v>
      </c>
      <c r="K78" s="392">
        <f t="shared" si="30"/>
        <v>110700995.15371147</v>
      </c>
    </row>
    <row r="79" spans="1:23" s="323" customFormat="1" ht="14.25">
      <c r="A79" s="409" t="s">
        <v>468</v>
      </c>
      <c r="B79" s="391">
        <f>SUM($B$78:B78)</f>
        <v>0</v>
      </c>
      <c r="C79" s="391">
        <f>SUM($B$78:C78)</f>
        <v>0</v>
      </c>
      <c r="D79" s="391">
        <f>SUM($B$78:D78)</f>
        <v>32459776.865127683</v>
      </c>
      <c r="E79" s="391">
        <f>SUM($B$78:E78)</f>
        <v>84227442.868156999</v>
      </c>
      <c r="F79" s="391">
        <f>SUM($B$78:F78)</f>
        <v>159631773.13967192</v>
      </c>
      <c r="G79" s="391">
        <f>SUM($B$78:G78)</f>
        <v>239941233.25402355</v>
      </c>
      <c r="H79" s="391">
        <f>SUM($B$78:H78)</f>
        <v>327133869.67822057</v>
      </c>
      <c r="I79" s="391">
        <f>SUM($B$78:I78)</f>
        <v>421665715.11395025</v>
      </c>
      <c r="J79" s="391">
        <f>SUM($B$78:J78)</f>
        <v>524022980.89890093</v>
      </c>
      <c r="K79" s="392">
        <f>SUM($B$78:K78)</f>
        <v>634723976.05261242</v>
      </c>
    </row>
    <row r="80" spans="1:23">
      <c r="A80" s="410" t="s">
        <v>229</v>
      </c>
      <c r="B80" s="411">
        <f t="shared" ref="B80:L80" si="31">1/POWER((1+$B$38),B68)</f>
        <v>1</v>
      </c>
      <c r="C80" s="411">
        <f t="shared" si="31"/>
        <v>0.90909090909090906</v>
      </c>
      <c r="D80" s="411">
        <f t="shared" si="31"/>
        <v>0.82644628099173545</v>
      </c>
      <c r="E80" s="411">
        <f t="shared" si="31"/>
        <v>0.75131480090157754</v>
      </c>
      <c r="F80" s="411">
        <f t="shared" si="31"/>
        <v>0.68301345536507052</v>
      </c>
      <c r="G80" s="411">
        <f t="shared" si="31"/>
        <v>0.62092132305915493</v>
      </c>
      <c r="H80" s="411">
        <f t="shared" si="31"/>
        <v>0.56447393005377722</v>
      </c>
      <c r="I80" s="411">
        <f t="shared" si="31"/>
        <v>0.51315811823070645</v>
      </c>
      <c r="J80" s="411">
        <f t="shared" si="31"/>
        <v>0.46650738020973315</v>
      </c>
      <c r="K80" s="412">
        <f t="shared" si="31"/>
        <v>0.42409761837248466</v>
      </c>
      <c r="L80" s="412">
        <f t="shared" si="31"/>
        <v>0.38554328942953148</v>
      </c>
      <c r="M80" s="411"/>
    </row>
    <row r="81" spans="1:13" s="323" customFormat="1" ht="14.25">
      <c r="A81" s="413" t="s">
        <v>463</v>
      </c>
      <c r="B81" s="414">
        <f>B78*B80</f>
        <v>0</v>
      </c>
      <c r="C81" s="414">
        <f t="shared" ref="C81:K81" si="32">C78*C80</f>
        <v>0</v>
      </c>
      <c r="D81" s="414">
        <f t="shared" si="32"/>
        <v>26826261.872006346</v>
      </c>
      <c r="E81" s="414">
        <f t="shared" si="32"/>
        <v>38893813.67620533</v>
      </c>
      <c r="F81" s="414">
        <f t="shared" si="32"/>
        <v>51502172.16823639</v>
      </c>
      <c r="G81" s="414">
        <f t="shared" si="32"/>
        <v>49865856.228369646</v>
      </c>
      <c r="H81" s="414">
        <f t="shared" si="32"/>
        <v>49217970.154116623</v>
      </c>
      <c r="I81" s="414">
        <f t="shared" si="32"/>
        <v>48509783.916675024</v>
      </c>
      <c r="J81" s="414">
        <f t="shared" si="32"/>
        <v>47750419.906768702</v>
      </c>
      <c r="K81" s="415">
        <f t="shared" si="32"/>
        <v>46948028.396153003</v>
      </c>
      <c r="L81" s="416"/>
    </row>
    <row r="82" spans="1:13" s="323" customFormat="1" ht="14.25">
      <c r="A82" s="413" t="s">
        <v>467</v>
      </c>
      <c r="B82" s="414">
        <f>SUM($B$81:B81)</f>
        <v>0</v>
      </c>
      <c r="C82" s="414">
        <f>SUM($B$81:C81)</f>
        <v>0</v>
      </c>
      <c r="D82" s="414">
        <f>SUM($B$81:D81)</f>
        <v>26826261.872006346</v>
      </c>
      <c r="E82" s="414">
        <f>SUM($B$81:E81)</f>
        <v>65720075.548211679</v>
      </c>
      <c r="F82" s="414">
        <f>SUM($B$81:F81)</f>
        <v>117222247.71644807</v>
      </c>
      <c r="G82" s="414">
        <f>SUM($B$81:G81)</f>
        <v>167088103.94481772</v>
      </c>
      <c r="H82" s="414">
        <f>SUM($B$81:H81)</f>
        <v>216306074.09893435</v>
      </c>
      <c r="I82" s="414">
        <f>SUM($B$81:I81)</f>
        <v>264815858.01560938</v>
      </c>
      <c r="J82" s="414">
        <f>SUM($B$81:J81)</f>
        <v>312566277.92237806</v>
      </c>
      <c r="K82" s="415">
        <f>SUM($B$81:K81)</f>
        <v>359514306.31853104</v>
      </c>
    </row>
    <row r="83" spans="1:13" s="323" customFormat="1" ht="14.25">
      <c r="A83" s="413" t="s">
        <v>466</v>
      </c>
      <c r="B83" s="417">
        <f>IF((ISERR(IRR($B$78:B78))),0,IF(IRR($B$78:B78)&lt;0,0,IRR($B$78:B78)))</f>
        <v>0</v>
      </c>
      <c r="C83" s="417">
        <f>IF((ISERR(IRR($B$78:C78))),0,IF(IRR($B$78:C78)&lt;0,0,IRR($B$78:C78)))</f>
        <v>0</v>
      </c>
      <c r="D83" s="417">
        <f>IF((ISERR(IRR($B$78:D78))),0,IF(IRR($B$78:D78)&lt;0,0,IRR($B$78:D78)))</f>
        <v>0</v>
      </c>
      <c r="E83" s="417">
        <f>IF((ISERR(IRR($B$78:E78))),0,IF(IRR($B$78:E78)&lt;0,0,IRR($B$78:E78)))</f>
        <v>0</v>
      </c>
      <c r="F83" s="417">
        <f>IF((ISERR(IRR($B$78:F78))),0,IF(IRR($B$78:F78)&lt;0,0,IRR($B$78:F78)))</f>
        <v>0</v>
      </c>
      <c r="G83" s="417">
        <f>IF((ISERR(IRR($B$78:G78))),0,IF(IRR($B$78:G78)&lt;0,0,IRR($B$78:G78)))</f>
        <v>0</v>
      </c>
      <c r="H83" s="417">
        <f>IF((ISERR(IRR($B$78:H78))),0,IF(IRR($B$78:H78)&lt;0,0,IRR($B$78:H78)))</f>
        <v>0</v>
      </c>
      <c r="I83" s="417">
        <f>IF((ISERR(IRR($B$78:I78))),0,IF(IRR($B$78:I78)&lt;0,0,IRR($B$78:I78)))</f>
        <v>0</v>
      </c>
      <c r="J83" s="417">
        <f>IF((ISERR(IRR($B$78:J78))),0,IF(IRR($B$78:J78)&lt;0,0,IRR($B$78:J78)))</f>
        <v>0</v>
      </c>
      <c r="K83" s="418">
        <f>IF((ISERR(IRR($B$78:K78))),0,IF(IRR($B$78:K78)&lt;0,0,IRR($B$78:K78)))</f>
        <v>0</v>
      </c>
    </row>
    <row r="84" spans="1:13" s="323" customFormat="1" ht="14.25">
      <c r="A84" s="413" t="s">
        <v>465</v>
      </c>
      <c r="B84" s="419">
        <f>IF(AND(B79&gt;0),B69-$B$69+1,0)</f>
        <v>0</v>
      </c>
      <c r="C84" s="419">
        <f>IF(C76&lt;0,0,IF(AND(C79&gt;0,B79&lt;=0),C69-$B$69,0))</f>
        <v>0</v>
      </c>
      <c r="D84" s="419">
        <f>IF(D76&lt;0,0,IF(AND(D79&gt;0,SUM($C$84:C84)&lt;=0),D69-$B$69,0))</f>
        <v>0</v>
      </c>
      <c r="E84" s="419">
        <f>IF(E76&lt;0,0,IF(AND(E79&gt;0,SUM($C$84:D84)&lt;=0),E69-$B$69,0))</f>
        <v>3</v>
      </c>
      <c r="F84" s="419">
        <f>IF(F76&lt;0,0,IF(AND(F79&gt;0,SUM($C$84:E84)&lt;=0),F69-$B$69,0))</f>
        <v>0</v>
      </c>
      <c r="G84" s="419">
        <f>IF(G76&lt;0,0,IF(AND(G79&gt;0,SUM($C$84:F84)&lt;=0),G69-$B$69,0))</f>
        <v>0</v>
      </c>
      <c r="H84" s="419">
        <f>IF(H76&lt;0,0,IF(AND(H79&gt;0,SUM($C$84:G84)&lt;=0),H69-$B$69,0))</f>
        <v>0</v>
      </c>
      <c r="I84" s="419">
        <f>IF(I76&lt;0,0,IF(AND(I79&gt;0,SUM($C$84:H84)&lt;=0),I69-$B$69,0))</f>
        <v>0</v>
      </c>
      <c r="J84" s="419">
        <f>IF(J76&lt;0,0,IF(AND(J79&gt;0,SUM($C$84:I84)&lt;=0),J69-$B$69,0))</f>
        <v>0</v>
      </c>
      <c r="K84" s="419">
        <f t="shared" ref="K84" si="33">IF(K76&lt;0,0,IF(AND(K79&gt;0,J79&lt;=0),K69-$B$69,0))</f>
        <v>0</v>
      </c>
    </row>
    <row r="85" spans="1:13" s="323" customFormat="1" ht="15" thickBot="1">
      <c r="A85" s="420" t="s">
        <v>464</v>
      </c>
      <c r="B85" s="421">
        <f>IF(B82&gt;0,B69-$B$69+1,0)</f>
        <v>0</v>
      </c>
      <c r="C85" s="421">
        <f t="shared" ref="C85" si="34">IF(C76&lt;0,0,IF(AND(C82&gt;0,B82&lt;=0),C69-$B$69,0))</f>
        <v>0</v>
      </c>
      <c r="D85" s="421">
        <f>IF(D76&lt;0,0,IF(AND(D82&gt;0,SUM(B$85:$C85)&lt;=0),D69-$B$69,0))</f>
        <v>0</v>
      </c>
      <c r="E85" s="421">
        <f>IF(E76&lt;0,0,IF(AND(E82&gt;0,SUM($D$85:D85)&lt;=0),E69-$B$69,0))</f>
        <v>3</v>
      </c>
      <c r="F85" s="421">
        <f>IF(F76&lt;0,0,IF(AND(F82&gt;0,SUM($D$85:E85)&lt;=0),F69-$B$69,0))</f>
        <v>0</v>
      </c>
      <c r="G85" s="421">
        <f>IF(G76&lt;0,0,IF(AND(G82&gt;0,SUM($D$85:F85)&lt;=0),G69-$B$69,0))</f>
        <v>0</v>
      </c>
      <c r="H85" s="421">
        <f>IF(H76&lt;0,0,IF(AND(H82&gt;0,SUM($D$85:G85)&lt;=0),H69-$B$69,0))</f>
        <v>0</v>
      </c>
      <c r="I85" s="421">
        <f>IF(I76&lt;0,0,IF(AND(I82&gt;0,SUM($D$85:H85)&lt;=0),I69-$B$69,0))</f>
        <v>0</v>
      </c>
      <c r="J85" s="421">
        <f>IF(J76&lt;0,0,IF(AND(J82&gt;0,SUM($D$85:I85)&lt;=0),J69-$B$69,0))</f>
        <v>0</v>
      </c>
      <c r="K85" s="421">
        <f t="shared" ref="K85" si="35">IF(AND(K82&gt;0,J82&lt;=0),K69-$B$69,0)</f>
        <v>0</v>
      </c>
    </row>
    <row r="86" spans="1:13">
      <c r="A86" s="422" t="str">
        <f>B96</f>
        <v>MIRR</v>
      </c>
      <c r="B86" s="423">
        <f>C96</f>
        <v>0.16065883821465432</v>
      </c>
    </row>
    <row r="87" spans="1:13" ht="53.25" customHeight="1">
      <c r="A87" s="422"/>
      <c r="B87" s="423"/>
    </row>
    <row r="88" spans="1:13" ht="37.5" customHeight="1">
      <c r="A88" s="422"/>
      <c r="B88" s="423"/>
    </row>
    <row r="89" spans="1:13" ht="9.75" customHeight="1">
      <c r="A89" s="422"/>
      <c r="B89" s="423"/>
    </row>
    <row r="90" spans="1:13">
      <c r="A90" s="422"/>
      <c r="B90" s="423"/>
    </row>
    <row r="91" spans="1:13" ht="64.5" customHeight="1">
      <c r="A91" s="496"/>
      <c r="B91" s="496"/>
      <c r="C91" s="496"/>
      <c r="D91" s="496"/>
      <c r="E91" s="496"/>
      <c r="F91" s="496"/>
      <c r="G91" s="496"/>
      <c r="H91" s="496"/>
      <c r="I91" s="496"/>
      <c r="J91" s="496"/>
      <c r="K91" s="496"/>
    </row>
    <row r="92" spans="1:13" hidden="1"/>
    <row r="93" spans="1:13" hidden="1">
      <c r="A93" s="309" t="s">
        <v>463</v>
      </c>
      <c r="B93" s="264">
        <f>(B19+B20)*B80</f>
        <v>2068142250.0000002</v>
      </c>
      <c r="C93" s="264"/>
      <c r="D93" s="264"/>
      <c r="E93" s="264"/>
      <c r="F93" s="264"/>
      <c r="G93" s="264"/>
      <c r="H93" s="264"/>
      <c r="I93" s="264"/>
      <c r="J93" s="264"/>
      <c r="K93" s="264"/>
      <c r="L93" s="263"/>
      <c r="M93" s="263">
        <f>SUM(B93:K93)</f>
        <v>2068142250.0000002</v>
      </c>
    </row>
    <row r="94" spans="1:13" hidden="1">
      <c r="A94" s="309" t="s">
        <v>462</v>
      </c>
      <c r="B94" s="263">
        <f>(B61+B71)*(1+0.17)^K68</f>
        <v>650276577.55774975</v>
      </c>
      <c r="C94" s="263">
        <f>(C61+C71)*(1+0.17)^J68</f>
        <v>3892027508.0440211</v>
      </c>
      <c r="D94" s="263">
        <f>(D61+D71)*(1+0.17)^I68</f>
        <v>2567806615.6008382</v>
      </c>
      <c r="E94" s="263">
        <f>(E61+E71)*(1+0.17)^H68</f>
        <v>378195683.10477072</v>
      </c>
      <c r="F94" s="263">
        <f>(F61+F71)*(1+0.17)^G68</f>
        <v>396447977.34004617</v>
      </c>
      <c r="G94" s="263">
        <f>(G61+G71)*(1+0.17)^F68</f>
        <v>354163858.5367642</v>
      </c>
      <c r="H94" s="263">
        <f>(H61+H71)*(1+0.17)^E68</f>
        <v>321077793.69409245</v>
      </c>
      <c r="I94" s="263">
        <f>(I61+I71)*(1+0.17)^D68</f>
        <v>291169870.05561715</v>
      </c>
      <c r="J94" s="263">
        <f>J61*(1+0.17)^C68</f>
        <v>167333649.18065381</v>
      </c>
      <c r="K94" s="263">
        <f>K61*(1+0.17)^B68</f>
        <v>156926428.58951911</v>
      </c>
      <c r="L94" s="263"/>
      <c r="M94" s="264">
        <f>SUM(B94:K94)</f>
        <v>9175425961.704073</v>
      </c>
    </row>
    <row r="95" spans="1:13" hidden="1">
      <c r="A95" s="310"/>
      <c r="B95" s="309"/>
      <c r="C95" s="263"/>
      <c r="D95" s="263"/>
      <c r="E95" s="263"/>
      <c r="F95" s="263"/>
      <c r="G95" s="263"/>
      <c r="H95" s="263"/>
      <c r="I95" s="263"/>
      <c r="J95" s="263"/>
      <c r="K95" s="263"/>
      <c r="L95" s="263"/>
      <c r="M95" s="263"/>
    </row>
    <row r="96" spans="1:13" hidden="1">
      <c r="A96" s="310"/>
      <c r="B96" s="311" t="s">
        <v>461</v>
      </c>
      <c r="C96" s="312">
        <f>(M94/M93)^(1/10)-1</f>
        <v>0.16065883821465432</v>
      </c>
      <c r="D96" s="263"/>
      <c r="E96" s="263"/>
      <c r="F96" s="263"/>
      <c r="G96" s="263"/>
      <c r="H96" s="263"/>
      <c r="I96" s="263"/>
      <c r="J96" s="263"/>
      <c r="K96" s="263"/>
      <c r="L96" s="263"/>
      <c r="M96" s="263"/>
    </row>
    <row r="97" spans="1:13" hidden="1">
      <c r="A97" s="310"/>
      <c r="B97" s="309"/>
      <c r="C97" s="263"/>
      <c r="D97" s="263"/>
      <c r="E97" s="263"/>
      <c r="F97" s="263"/>
      <c r="G97" s="263"/>
      <c r="H97" s="263"/>
      <c r="I97" s="263"/>
      <c r="J97" s="263"/>
      <c r="K97" s="263"/>
      <c r="L97" s="263"/>
      <c r="M97" s="263"/>
    </row>
    <row r="98" spans="1:13" hidden="1"/>
    <row r="99" spans="1:13" hidden="1"/>
    <row r="100" spans="1:13" hidden="1">
      <c r="A100" s="422" t="s">
        <v>460</v>
      </c>
      <c r="B100" s="424">
        <f>K82/(B19+B20)+1</f>
        <v>1.1738344189421839</v>
      </c>
    </row>
    <row r="101" spans="1:13">
      <c r="A101" s="262" t="s">
        <v>494</v>
      </c>
    </row>
    <row r="102" spans="1:13">
      <c r="A102" s="261" t="s">
        <v>495</v>
      </c>
    </row>
    <row r="103" spans="1:13">
      <c r="A103" s="260"/>
    </row>
  </sheetData>
  <mergeCells count="12">
    <mergeCell ref="A91:K91"/>
    <mergeCell ref="B2:G2"/>
    <mergeCell ref="B4:G4"/>
    <mergeCell ref="B6:G6"/>
    <mergeCell ref="B7:G7"/>
    <mergeCell ref="B9:F9"/>
    <mergeCell ref="B10:F10"/>
    <mergeCell ref="J14:K14"/>
    <mergeCell ref="D22:E22"/>
    <mergeCell ref="D23:E23"/>
    <mergeCell ref="D24:E24"/>
    <mergeCell ref="D25:E25"/>
  </mergeCells>
  <pageMargins left="0.31496062992125984" right="0.11811023622047245" top="0" bottom="0" header="0.11811023622047245" footer="0.11811023622047245"/>
  <pageSetup paperSize="9" scale="58" orientation="landscape" r:id="rId1"/>
  <rowBreaks count="1" manualBreakCount="1">
    <brk id="67" max="10" man="1"/>
  </rowBreaks>
  <colBreaks count="1" manualBreakCount="1">
    <brk id="11" max="104857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54"/>
  <sheetViews>
    <sheetView view="pageBreakPreview" topLeftCell="A44" zoomScale="60" workbookViewId="0">
      <selection activeCell="D48" sqref="D48"/>
    </sheetView>
  </sheetViews>
  <sheetFormatPr defaultRowHeight="15.75"/>
  <cols>
    <col min="1" max="1" width="9.140625" style="48"/>
    <col min="2" max="2" width="94.85546875" style="48" customWidth="1"/>
    <col min="3" max="3" width="21.85546875" style="48" customWidth="1"/>
    <col min="4" max="4" width="22.140625" style="48" customWidth="1"/>
    <col min="5" max="5" width="19.5703125" style="48" customWidth="1"/>
    <col min="6" max="6" width="21.7109375" style="48" customWidth="1"/>
    <col min="7" max="7" width="16.28515625" style="48" customWidth="1"/>
    <col min="8" max="8" width="22" style="48" customWidth="1"/>
    <col min="9" max="9" width="19.7109375" style="48" customWidth="1"/>
    <col min="10" max="10" width="18.28515625" style="48" customWidth="1"/>
    <col min="11" max="11" width="64.85546875" style="48" customWidth="1"/>
    <col min="12" max="12" width="32.28515625" style="48" customWidth="1"/>
    <col min="13" max="252" width="9.140625" style="48"/>
    <col min="253" max="253" width="37.7109375" style="48" customWidth="1"/>
    <col min="254" max="254" width="9.140625" style="48"/>
    <col min="255" max="255" width="12.85546875" style="48" customWidth="1"/>
    <col min="256" max="257" width="0" style="48" hidden="1" customWidth="1"/>
    <col min="258" max="258" width="18.28515625" style="48" customWidth="1"/>
    <col min="259" max="259" width="64.85546875" style="48" customWidth="1"/>
    <col min="260" max="263" width="9.140625" style="48"/>
    <col min="264" max="264" width="14.85546875" style="48" customWidth="1"/>
    <col min="265" max="508" width="9.140625" style="48"/>
    <col min="509" max="509" width="37.7109375" style="48" customWidth="1"/>
    <col min="510" max="510" width="9.140625" style="48"/>
    <col min="511" max="511" width="12.85546875" style="48" customWidth="1"/>
    <col min="512" max="513" width="0" style="48" hidden="1" customWidth="1"/>
    <col min="514" max="514" width="18.28515625" style="48" customWidth="1"/>
    <col min="515" max="515" width="64.85546875" style="48" customWidth="1"/>
    <col min="516" max="519" width="9.140625" style="48"/>
    <col min="520" max="520" width="14.85546875" style="48" customWidth="1"/>
    <col min="521" max="764" width="9.140625" style="48"/>
    <col min="765" max="765" width="37.7109375" style="48" customWidth="1"/>
    <col min="766" max="766" width="9.140625" style="48"/>
    <col min="767" max="767" width="12.85546875" style="48" customWidth="1"/>
    <col min="768" max="769" width="0" style="48" hidden="1" customWidth="1"/>
    <col min="770" max="770" width="18.28515625" style="48" customWidth="1"/>
    <col min="771" max="771" width="64.85546875" style="48" customWidth="1"/>
    <col min="772" max="775" width="9.140625" style="48"/>
    <col min="776" max="776" width="14.85546875" style="48" customWidth="1"/>
    <col min="777" max="1020" width="9.140625" style="48"/>
    <col min="1021" max="1021" width="37.7109375" style="48" customWidth="1"/>
    <col min="1022" max="1022" width="9.140625" style="48"/>
    <col min="1023" max="1023" width="12.85546875" style="48" customWidth="1"/>
    <col min="1024" max="1025" width="0" style="48" hidden="1" customWidth="1"/>
    <col min="1026" max="1026" width="18.28515625" style="48" customWidth="1"/>
    <col min="1027" max="1027" width="64.85546875" style="48" customWidth="1"/>
    <col min="1028" max="1031" width="9.140625" style="48"/>
    <col min="1032" max="1032" width="14.85546875" style="48" customWidth="1"/>
    <col min="1033" max="1276" width="9.140625" style="48"/>
    <col min="1277" max="1277" width="37.7109375" style="48" customWidth="1"/>
    <col min="1278" max="1278" width="9.140625" style="48"/>
    <col min="1279" max="1279" width="12.85546875" style="48" customWidth="1"/>
    <col min="1280" max="1281" width="0" style="48" hidden="1" customWidth="1"/>
    <col min="1282" max="1282" width="18.28515625" style="48" customWidth="1"/>
    <col min="1283" max="1283" width="64.85546875" style="48" customWidth="1"/>
    <col min="1284" max="1287" width="9.140625" style="48"/>
    <col min="1288" max="1288" width="14.85546875" style="48" customWidth="1"/>
    <col min="1289" max="1532" width="9.140625" style="48"/>
    <col min="1533" max="1533" width="37.7109375" style="48" customWidth="1"/>
    <col min="1534" max="1534" width="9.140625" style="48"/>
    <col min="1535" max="1535" width="12.85546875" style="48" customWidth="1"/>
    <col min="1536" max="1537" width="0" style="48" hidden="1" customWidth="1"/>
    <col min="1538" max="1538" width="18.28515625" style="48" customWidth="1"/>
    <col min="1539" max="1539" width="64.85546875" style="48" customWidth="1"/>
    <col min="1540" max="1543" width="9.140625" style="48"/>
    <col min="1544" max="1544" width="14.85546875" style="48" customWidth="1"/>
    <col min="1545" max="1788" width="9.140625" style="48"/>
    <col min="1789" max="1789" width="37.7109375" style="48" customWidth="1"/>
    <col min="1790" max="1790" width="9.140625" style="48"/>
    <col min="1791" max="1791" width="12.85546875" style="48" customWidth="1"/>
    <col min="1792" max="1793" width="0" style="48" hidden="1" customWidth="1"/>
    <col min="1794" max="1794" width="18.28515625" style="48" customWidth="1"/>
    <col min="1795" max="1795" width="64.85546875" style="48" customWidth="1"/>
    <col min="1796" max="1799" width="9.140625" style="48"/>
    <col min="1800" max="1800" width="14.85546875" style="48" customWidth="1"/>
    <col min="1801" max="2044" width="9.140625" style="48"/>
    <col min="2045" max="2045" width="37.7109375" style="48" customWidth="1"/>
    <col min="2046" max="2046" width="9.140625" style="48"/>
    <col min="2047" max="2047" width="12.85546875" style="48" customWidth="1"/>
    <col min="2048" max="2049" width="0" style="48" hidden="1" customWidth="1"/>
    <col min="2050" max="2050" width="18.28515625" style="48" customWidth="1"/>
    <col min="2051" max="2051" width="64.85546875" style="48" customWidth="1"/>
    <col min="2052" max="2055" width="9.140625" style="48"/>
    <col min="2056" max="2056" width="14.85546875" style="48" customWidth="1"/>
    <col min="2057" max="2300" width="9.140625" style="48"/>
    <col min="2301" max="2301" width="37.7109375" style="48" customWidth="1"/>
    <col min="2302" max="2302" width="9.140625" style="48"/>
    <col min="2303" max="2303" width="12.85546875" style="48" customWidth="1"/>
    <col min="2304" max="2305" width="0" style="48" hidden="1" customWidth="1"/>
    <col min="2306" max="2306" width="18.28515625" style="48" customWidth="1"/>
    <col min="2307" max="2307" width="64.85546875" style="48" customWidth="1"/>
    <col min="2308" max="2311" width="9.140625" style="48"/>
    <col min="2312" max="2312" width="14.85546875" style="48" customWidth="1"/>
    <col min="2313" max="2556" width="9.140625" style="48"/>
    <col min="2557" max="2557" width="37.7109375" style="48" customWidth="1"/>
    <col min="2558" max="2558" width="9.140625" style="48"/>
    <col min="2559" max="2559" width="12.85546875" style="48" customWidth="1"/>
    <col min="2560" max="2561" width="0" style="48" hidden="1" customWidth="1"/>
    <col min="2562" max="2562" width="18.28515625" style="48" customWidth="1"/>
    <col min="2563" max="2563" width="64.85546875" style="48" customWidth="1"/>
    <col min="2564" max="2567" width="9.140625" style="48"/>
    <col min="2568" max="2568" width="14.85546875" style="48" customWidth="1"/>
    <col min="2569" max="2812" width="9.140625" style="48"/>
    <col min="2813" max="2813" width="37.7109375" style="48" customWidth="1"/>
    <col min="2814" max="2814" width="9.140625" style="48"/>
    <col min="2815" max="2815" width="12.85546875" style="48" customWidth="1"/>
    <col min="2816" max="2817" width="0" style="48" hidden="1" customWidth="1"/>
    <col min="2818" max="2818" width="18.28515625" style="48" customWidth="1"/>
    <col min="2819" max="2819" width="64.85546875" style="48" customWidth="1"/>
    <col min="2820" max="2823" width="9.140625" style="48"/>
    <col min="2824" max="2824" width="14.85546875" style="48" customWidth="1"/>
    <col min="2825" max="3068" width="9.140625" style="48"/>
    <col min="3069" max="3069" width="37.7109375" style="48" customWidth="1"/>
    <col min="3070" max="3070" width="9.140625" style="48"/>
    <col min="3071" max="3071" width="12.85546875" style="48" customWidth="1"/>
    <col min="3072" max="3073" width="0" style="48" hidden="1" customWidth="1"/>
    <col min="3074" max="3074" width="18.28515625" style="48" customWidth="1"/>
    <col min="3075" max="3075" width="64.85546875" style="48" customWidth="1"/>
    <col min="3076" max="3079" width="9.140625" style="48"/>
    <col min="3080" max="3080" width="14.85546875" style="48" customWidth="1"/>
    <col min="3081" max="3324" width="9.140625" style="48"/>
    <col min="3325" max="3325" width="37.7109375" style="48" customWidth="1"/>
    <col min="3326" max="3326" width="9.140625" style="48"/>
    <col min="3327" max="3327" width="12.85546875" style="48" customWidth="1"/>
    <col min="3328" max="3329" width="0" style="48" hidden="1" customWidth="1"/>
    <col min="3330" max="3330" width="18.28515625" style="48" customWidth="1"/>
    <col min="3331" max="3331" width="64.85546875" style="48" customWidth="1"/>
    <col min="3332" max="3335" width="9.140625" style="48"/>
    <col min="3336" max="3336" width="14.85546875" style="48" customWidth="1"/>
    <col min="3337" max="3580" width="9.140625" style="48"/>
    <col min="3581" max="3581" width="37.7109375" style="48" customWidth="1"/>
    <col min="3582" max="3582" width="9.140625" style="48"/>
    <col min="3583" max="3583" width="12.85546875" style="48" customWidth="1"/>
    <col min="3584" max="3585" width="0" style="48" hidden="1" customWidth="1"/>
    <col min="3586" max="3586" width="18.28515625" style="48" customWidth="1"/>
    <col min="3587" max="3587" width="64.85546875" style="48" customWidth="1"/>
    <col min="3588" max="3591" width="9.140625" style="48"/>
    <col min="3592" max="3592" width="14.85546875" style="48" customWidth="1"/>
    <col min="3593" max="3836" width="9.140625" style="48"/>
    <col min="3837" max="3837" width="37.7109375" style="48" customWidth="1"/>
    <col min="3838" max="3838" width="9.140625" style="48"/>
    <col min="3839" max="3839" width="12.85546875" style="48" customWidth="1"/>
    <col min="3840" max="3841" width="0" style="48" hidden="1" customWidth="1"/>
    <col min="3842" max="3842" width="18.28515625" style="48" customWidth="1"/>
    <col min="3843" max="3843" width="64.85546875" style="48" customWidth="1"/>
    <col min="3844" max="3847" width="9.140625" style="48"/>
    <col min="3848" max="3848" width="14.85546875" style="48" customWidth="1"/>
    <col min="3849" max="4092" width="9.140625" style="48"/>
    <col min="4093" max="4093" width="37.7109375" style="48" customWidth="1"/>
    <col min="4094" max="4094" width="9.140625" style="48"/>
    <col min="4095" max="4095" width="12.85546875" style="48" customWidth="1"/>
    <col min="4096" max="4097" width="0" style="48" hidden="1" customWidth="1"/>
    <col min="4098" max="4098" width="18.28515625" style="48" customWidth="1"/>
    <col min="4099" max="4099" width="64.85546875" style="48" customWidth="1"/>
    <col min="4100" max="4103" width="9.140625" style="48"/>
    <col min="4104" max="4104" width="14.85546875" style="48" customWidth="1"/>
    <col min="4105" max="4348" width="9.140625" style="48"/>
    <col min="4349" max="4349" width="37.7109375" style="48" customWidth="1"/>
    <col min="4350" max="4350" width="9.140625" style="48"/>
    <col min="4351" max="4351" width="12.85546875" style="48" customWidth="1"/>
    <col min="4352" max="4353" width="0" style="48" hidden="1" customWidth="1"/>
    <col min="4354" max="4354" width="18.28515625" style="48" customWidth="1"/>
    <col min="4355" max="4355" width="64.85546875" style="48" customWidth="1"/>
    <col min="4356" max="4359" width="9.140625" style="48"/>
    <col min="4360" max="4360" width="14.85546875" style="48" customWidth="1"/>
    <col min="4361" max="4604" width="9.140625" style="48"/>
    <col min="4605" max="4605" width="37.7109375" style="48" customWidth="1"/>
    <col min="4606" max="4606" width="9.140625" style="48"/>
    <col min="4607" max="4607" width="12.85546875" style="48" customWidth="1"/>
    <col min="4608" max="4609" width="0" style="48" hidden="1" customWidth="1"/>
    <col min="4610" max="4610" width="18.28515625" style="48" customWidth="1"/>
    <col min="4611" max="4611" width="64.85546875" style="48" customWidth="1"/>
    <col min="4612" max="4615" width="9.140625" style="48"/>
    <col min="4616" max="4616" width="14.85546875" style="48" customWidth="1"/>
    <col min="4617" max="4860" width="9.140625" style="48"/>
    <col min="4861" max="4861" width="37.7109375" style="48" customWidth="1"/>
    <col min="4862" max="4862" width="9.140625" style="48"/>
    <col min="4863" max="4863" width="12.85546875" style="48" customWidth="1"/>
    <col min="4864" max="4865" width="0" style="48" hidden="1" customWidth="1"/>
    <col min="4866" max="4866" width="18.28515625" style="48" customWidth="1"/>
    <col min="4867" max="4867" width="64.85546875" style="48" customWidth="1"/>
    <col min="4868" max="4871" width="9.140625" style="48"/>
    <col min="4872" max="4872" width="14.85546875" style="48" customWidth="1"/>
    <col min="4873" max="5116" width="9.140625" style="48"/>
    <col min="5117" max="5117" width="37.7109375" style="48" customWidth="1"/>
    <col min="5118" max="5118" width="9.140625" style="48"/>
    <col min="5119" max="5119" width="12.85546875" style="48" customWidth="1"/>
    <col min="5120" max="5121" width="0" style="48" hidden="1" customWidth="1"/>
    <col min="5122" max="5122" width="18.28515625" style="48" customWidth="1"/>
    <col min="5123" max="5123" width="64.85546875" style="48" customWidth="1"/>
    <col min="5124" max="5127" width="9.140625" style="48"/>
    <col min="5128" max="5128" width="14.85546875" style="48" customWidth="1"/>
    <col min="5129" max="5372" width="9.140625" style="48"/>
    <col min="5373" max="5373" width="37.7109375" style="48" customWidth="1"/>
    <col min="5374" max="5374" width="9.140625" style="48"/>
    <col min="5375" max="5375" width="12.85546875" style="48" customWidth="1"/>
    <col min="5376" max="5377" width="0" style="48" hidden="1" customWidth="1"/>
    <col min="5378" max="5378" width="18.28515625" style="48" customWidth="1"/>
    <col min="5379" max="5379" width="64.85546875" style="48" customWidth="1"/>
    <col min="5380" max="5383" width="9.140625" style="48"/>
    <col min="5384" max="5384" width="14.85546875" style="48" customWidth="1"/>
    <col min="5385" max="5628" width="9.140625" style="48"/>
    <col min="5629" max="5629" width="37.7109375" style="48" customWidth="1"/>
    <col min="5630" max="5630" width="9.140625" style="48"/>
    <col min="5631" max="5631" width="12.85546875" style="48" customWidth="1"/>
    <col min="5632" max="5633" width="0" style="48" hidden="1" customWidth="1"/>
    <col min="5634" max="5634" width="18.28515625" style="48" customWidth="1"/>
    <col min="5635" max="5635" width="64.85546875" style="48" customWidth="1"/>
    <col min="5636" max="5639" width="9.140625" style="48"/>
    <col min="5640" max="5640" width="14.85546875" style="48" customWidth="1"/>
    <col min="5641" max="5884" width="9.140625" style="48"/>
    <col min="5885" max="5885" width="37.7109375" style="48" customWidth="1"/>
    <col min="5886" max="5886" width="9.140625" style="48"/>
    <col min="5887" max="5887" width="12.85546875" style="48" customWidth="1"/>
    <col min="5888" max="5889" width="0" style="48" hidden="1" customWidth="1"/>
    <col min="5890" max="5890" width="18.28515625" style="48" customWidth="1"/>
    <col min="5891" max="5891" width="64.85546875" style="48" customWidth="1"/>
    <col min="5892" max="5895" width="9.140625" style="48"/>
    <col min="5896" max="5896" width="14.85546875" style="48" customWidth="1"/>
    <col min="5897" max="6140" width="9.140625" style="48"/>
    <col min="6141" max="6141" width="37.7109375" style="48" customWidth="1"/>
    <col min="6142" max="6142" width="9.140625" style="48"/>
    <col min="6143" max="6143" width="12.85546875" style="48" customWidth="1"/>
    <col min="6144" max="6145" width="0" style="48" hidden="1" customWidth="1"/>
    <col min="6146" max="6146" width="18.28515625" style="48" customWidth="1"/>
    <col min="6147" max="6147" width="64.85546875" style="48" customWidth="1"/>
    <col min="6148" max="6151" width="9.140625" style="48"/>
    <col min="6152" max="6152" width="14.85546875" style="48" customWidth="1"/>
    <col min="6153" max="6396" width="9.140625" style="48"/>
    <col min="6397" max="6397" width="37.7109375" style="48" customWidth="1"/>
    <col min="6398" max="6398" width="9.140625" style="48"/>
    <col min="6399" max="6399" width="12.85546875" style="48" customWidth="1"/>
    <col min="6400" max="6401" width="0" style="48" hidden="1" customWidth="1"/>
    <col min="6402" max="6402" width="18.28515625" style="48" customWidth="1"/>
    <col min="6403" max="6403" width="64.85546875" style="48" customWidth="1"/>
    <col min="6404" max="6407" width="9.140625" style="48"/>
    <col min="6408" max="6408" width="14.85546875" style="48" customWidth="1"/>
    <col min="6409" max="6652" width="9.140625" style="48"/>
    <col min="6653" max="6653" width="37.7109375" style="48" customWidth="1"/>
    <col min="6654" max="6654" width="9.140625" style="48"/>
    <col min="6655" max="6655" width="12.85546875" style="48" customWidth="1"/>
    <col min="6656" max="6657" width="0" style="48" hidden="1" customWidth="1"/>
    <col min="6658" max="6658" width="18.28515625" style="48" customWidth="1"/>
    <col min="6659" max="6659" width="64.85546875" style="48" customWidth="1"/>
    <col min="6660" max="6663" width="9.140625" style="48"/>
    <col min="6664" max="6664" width="14.85546875" style="48" customWidth="1"/>
    <col min="6665" max="6908" width="9.140625" style="48"/>
    <col min="6909" max="6909" width="37.7109375" style="48" customWidth="1"/>
    <col min="6910" max="6910" width="9.140625" style="48"/>
    <col min="6911" max="6911" width="12.85546875" style="48" customWidth="1"/>
    <col min="6912" max="6913" width="0" style="48" hidden="1" customWidth="1"/>
    <col min="6914" max="6914" width="18.28515625" style="48" customWidth="1"/>
    <col min="6915" max="6915" width="64.85546875" style="48" customWidth="1"/>
    <col min="6916" max="6919" width="9.140625" style="48"/>
    <col min="6920" max="6920" width="14.85546875" style="48" customWidth="1"/>
    <col min="6921" max="7164" width="9.140625" style="48"/>
    <col min="7165" max="7165" width="37.7109375" style="48" customWidth="1"/>
    <col min="7166" max="7166" width="9.140625" style="48"/>
    <col min="7167" max="7167" width="12.85546875" style="48" customWidth="1"/>
    <col min="7168" max="7169" width="0" style="48" hidden="1" customWidth="1"/>
    <col min="7170" max="7170" width="18.28515625" style="48" customWidth="1"/>
    <col min="7171" max="7171" width="64.85546875" style="48" customWidth="1"/>
    <col min="7172" max="7175" width="9.140625" style="48"/>
    <col min="7176" max="7176" width="14.85546875" style="48" customWidth="1"/>
    <col min="7177" max="7420" width="9.140625" style="48"/>
    <col min="7421" max="7421" width="37.7109375" style="48" customWidth="1"/>
    <col min="7422" max="7422" width="9.140625" style="48"/>
    <col min="7423" max="7423" width="12.85546875" style="48" customWidth="1"/>
    <col min="7424" max="7425" width="0" style="48" hidden="1" customWidth="1"/>
    <col min="7426" max="7426" width="18.28515625" style="48" customWidth="1"/>
    <col min="7427" max="7427" width="64.85546875" style="48" customWidth="1"/>
    <col min="7428" max="7431" width="9.140625" style="48"/>
    <col min="7432" max="7432" width="14.85546875" style="48" customWidth="1"/>
    <col min="7433" max="7676" width="9.140625" style="48"/>
    <col min="7677" max="7677" width="37.7109375" style="48" customWidth="1"/>
    <col min="7678" max="7678" width="9.140625" style="48"/>
    <col min="7679" max="7679" width="12.85546875" style="48" customWidth="1"/>
    <col min="7680" max="7681" width="0" style="48" hidden="1" customWidth="1"/>
    <col min="7682" max="7682" width="18.28515625" style="48" customWidth="1"/>
    <col min="7683" max="7683" width="64.85546875" style="48" customWidth="1"/>
    <col min="7684" max="7687" width="9.140625" style="48"/>
    <col min="7688" max="7688" width="14.85546875" style="48" customWidth="1"/>
    <col min="7689" max="7932" width="9.140625" style="48"/>
    <col min="7933" max="7933" width="37.7109375" style="48" customWidth="1"/>
    <col min="7934" max="7934" width="9.140625" style="48"/>
    <col min="7935" max="7935" width="12.85546875" style="48" customWidth="1"/>
    <col min="7936" max="7937" width="0" style="48" hidden="1" customWidth="1"/>
    <col min="7938" max="7938" width="18.28515625" style="48" customWidth="1"/>
    <col min="7939" max="7939" width="64.85546875" style="48" customWidth="1"/>
    <col min="7940" max="7943" width="9.140625" style="48"/>
    <col min="7944" max="7944" width="14.85546875" style="48" customWidth="1"/>
    <col min="7945" max="8188" width="9.140625" style="48"/>
    <col min="8189" max="8189" width="37.7109375" style="48" customWidth="1"/>
    <col min="8190" max="8190" width="9.140625" style="48"/>
    <col min="8191" max="8191" width="12.85546875" style="48" customWidth="1"/>
    <col min="8192" max="8193" width="0" style="48" hidden="1" customWidth="1"/>
    <col min="8194" max="8194" width="18.28515625" style="48" customWidth="1"/>
    <col min="8195" max="8195" width="64.85546875" style="48" customWidth="1"/>
    <col min="8196" max="8199" width="9.140625" style="48"/>
    <col min="8200" max="8200" width="14.85546875" style="48" customWidth="1"/>
    <col min="8201" max="8444" width="9.140625" style="48"/>
    <col min="8445" max="8445" width="37.7109375" style="48" customWidth="1"/>
    <col min="8446" max="8446" width="9.140625" style="48"/>
    <col min="8447" max="8447" width="12.85546875" style="48" customWidth="1"/>
    <col min="8448" max="8449" width="0" style="48" hidden="1" customWidth="1"/>
    <col min="8450" max="8450" width="18.28515625" style="48" customWidth="1"/>
    <col min="8451" max="8451" width="64.85546875" style="48" customWidth="1"/>
    <col min="8452" max="8455" width="9.140625" style="48"/>
    <col min="8456" max="8456" width="14.85546875" style="48" customWidth="1"/>
    <col min="8457" max="8700" width="9.140625" style="48"/>
    <col min="8701" max="8701" width="37.7109375" style="48" customWidth="1"/>
    <col min="8702" max="8702" width="9.140625" style="48"/>
    <col min="8703" max="8703" width="12.85546875" style="48" customWidth="1"/>
    <col min="8704" max="8705" width="0" style="48" hidden="1" customWidth="1"/>
    <col min="8706" max="8706" width="18.28515625" style="48" customWidth="1"/>
    <col min="8707" max="8707" width="64.85546875" style="48" customWidth="1"/>
    <col min="8708" max="8711" width="9.140625" style="48"/>
    <col min="8712" max="8712" width="14.85546875" style="48" customWidth="1"/>
    <col min="8713" max="8956" width="9.140625" style="48"/>
    <col min="8957" max="8957" width="37.7109375" style="48" customWidth="1"/>
    <col min="8958" max="8958" width="9.140625" style="48"/>
    <col min="8959" max="8959" width="12.85546875" style="48" customWidth="1"/>
    <col min="8960" max="8961" width="0" style="48" hidden="1" customWidth="1"/>
    <col min="8962" max="8962" width="18.28515625" style="48" customWidth="1"/>
    <col min="8963" max="8963" width="64.85546875" style="48" customWidth="1"/>
    <col min="8964" max="8967" width="9.140625" style="48"/>
    <col min="8968" max="8968" width="14.85546875" style="48" customWidth="1"/>
    <col min="8969" max="9212" width="9.140625" style="48"/>
    <col min="9213" max="9213" width="37.7109375" style="48" customWidth="1"/>
    <col min="9214" max="9214" width="9.140625" style="48"/>
    <col min="9215" max="9215" width="12.85546875" style="48" customWidth="1"/>
    <col min="9216" max="9217" width="0" style="48" hidden="1" customWidth="1"/>
    <col min="9218" max="9218" width="18.28515625" style="48" customWidth="1"/>
    <col min="9219" max="9219" width="64.85546875" style="48" customWidth="1"/>
    <col min="9220" max="9223" width="9.140625" style="48"/>
    <col min="9224" max="9224" width="14.85546875" style="48" customWidth="1"/>
    <col min="9225" max="9468" width="9.140625" style="48"/>
    <col min="9469" max="9469" width="37.7109375" style="48" customWidth="1"/>
    <col min="9470" max="9470" width="9.140625" style="48"/>
    <col min="9471" max="9471" width="12.85546875" style="48" customWidth="1"/>
    <col min="9472" max="9473" width="0" style="48" hidden="1" customWidth="1"/>
    <col min="9474" max="9474" width="18.28515625" style="48" customWidth="1"/>
    <col min="9475" max="9475" width="64.85546875" style="48" customWidth="1"/>
    <col min="9476" max="9479" width="9.140625" style="48"/>
    <col min="9480" max="9480" width="14.85546875" style="48" customWidth="1"/>
    <col min="9481" max="9724" width="9.140625" style="48"/>
    <col min="9725" max="9725" width="37.7109375" style="48" customWidth="1"/>
    <col min="9726" max="9726" width="9.140625" style="48"/>
    <col min="9727" max="9727" width="12.85546875" style="48" customWidth="1"/>
    <col min="9728" max="9729" width="0" style="48" hidden="1" customWidth="1"/>
    <col min="9730" max="9730" width="18.28515625" style="48" customWidth="1"/>
    <col min="9731" max="9731" width="64.85546875" style="48" customWidth="1"/>
    <col min="9732" max="9735" width="9.140625" style="48"/>
    <col min="9736" max="9736" width="14.85546875" style="48" customWidth="1"/>
    <col min="9737" max="9980" width="9.140625" style="48"/>
    <col min="9981" max="9981" width="37.7109375" style="48" customWidth="1"/>
    <col min="9982" max="9982" width="9.140625" style="48"/>
    <col min="9983" max="9983" width="12.85546875" style="48" customWidth="1"/>
    <col min="9984" max="9985" width="0" style="48" hidden="1" customWidth="1"/>
    <col min="9986" max="9986" width="18.28515625" style="48" customWidth="1"/>
    <col min="9987" max="9987" width="64.85546875" style="48" customWidth="1"/>
    <col min="9988" max="9991" width="9.140625" style="48"/>
    <col min="9992" max="9992" width="14.85546875" style="48" customWidth="1"/>
    <col min="9993" max="10236" width="9.140625" style="48"/>
    <col min="10237" max="10237" width="37.7109375" style="48" customWidth="1"/>
    <col min="10238" max="10238" width="9.140625" style="48"/>
    <col min="10239" max="10239" width="12.85546875" style="48" customWidth="1"/>
    <col min="10240" max="10241" width="0" style="48" hidden="1" customWidth="1"/>
    <col min="10242" max="10242" width="18.28515625" style="48" customWidth="1"/>
    <col min="10243" max="10243" width="64.85546875" style="48" customWidth="1"/>
    <col min="10244" max="10247" width="9.140625" style="48"/>
    <col min="10248" max="10248" width="14.85546875" style="48" customWidth="1"/>
    <col min="10249" max="10492" width="9.140625" style="48"/>
    <col min="10493" max="10493" width="37.7109375" style="48" customWidth="1"/>
    <col min="10494" max="10494" width="9.140625" style="48"/>
    <col min="10495" max="10495" width="12.85546875" style="48" customWidth="1"/>
    <col min="10496" max="10497" width="0" style="48" hidden="1" customWidth="1"/>
    <col min="10498" max="10498" width="18.28515625" style="48" customWidth="1"/>
    <col min="10499" max="10499" width="64.85546875" style="48" customWidth="1"/>
    <col min="10500" max="10503" width="9.140625" style="48"/>
    <col min="10504" max="10504" width="14.85546875" style="48" customWidth="1"/>
    <col min="10505" max="10748" width="9.140625" style="48"/>
    <col min="10749" max="10749" width="37.7109375" style="48" customWidth="1"/>
    <col min="10750" max="10750" width="9.140625" style="48"/>
    <col min="10751" max="10751" width="12.85546875" style="48" customWidth="1"/>
    <col min="10752" max="10753" width="0" style="48" hidden="1" customWidth="1"/>
    <col min="10754" max="10754" width="18.28515625" style="48" customWidth="1"/>
    <col min="10755" max="10755" width="64.85546875" style="48" customWidth="1"/>
    <col min="10756" max="10759" width="9.140625" style="48"/>
    <col min="10760" max="10760" width="14.85546875" style="48" customWidth="1"/>
    <col min="10761" max="11004" width="9.140625" style="48"/>
    <col min="11005" max="11005" width="37.7109375" style="48" customWidth="1"/>
    <col min="11006" max="11006" width="9.140625" style="48"/>
    <col min="11007" max="11007" width="12.85546875" style="48" customWidth="1"/>
    <col min="11008" max="11009" width="0" style="48" hidden="1" customWidth="1"/>
    <col min="11010" max="11010" width="18.28515625" style="48" customWidth="1"/>
    <col min="11011" max="11011" width="64.85546875" style="48" customWidth="1"/>
    <col min="11012" max="11015" width="9.140625" style="48"/>
    <col min="11016" max="11016" width="14.85546875" style="48" customWidth="1"/>
    <col min="11017" max="11260" width="9.140625" style="48"/>
    <col min="11261" max="11261" width="37.7109375" style="48" customWidth="1"/>
    <col min="11262" max="11262" width="9.140625" style="48"/>
    <col min="11263" max="11263" width="12.85546875" style="48" customWidth="1"/>
    <col min="11264" max="11265" width="0" style="48" hidden="1" customWidth="1"/>
    <col min="11266" max="11266" width="18.28515625" style="48" customWidth="1"/>
    <col min="11267" max="11267" width="64.85546875" style="48" customWidth="1"/>
    <col min="11268" max="11271" width="9.140625" style="48"/>
    <col min="11272" max="11272" width="14.85546875" style="48" customWidth="1"/>
    <col min="11273" max="11516" width="9.140625" style="48"/>
    <col min="11517" max="11517" width="37.7109375" style="48" customWidth="1"/>
    <col min="11518" max="11518" width="9.140625" style="48"/>
    <col min="11519" max="11519" width="12.85546875" style="48" customWidth="1"/>
    <col min="11520" max="11521" width="0" style="48" hidden="1" customWidth="1"/>
    <col min="11522" max="11522" width="18.28515625" style="48" customWidth="1"/>
    <col min="11523" max="11523" width="64.85546875" style="48" customWidth="1"/>
    <col min="11524" max="11527" width="9.140625" style="48"/>
    <col min="11528" max="11528" width="14.85546875" style="48" customWidth="1"/>
    <col min="11529" max="11772" width="9.140625" style="48"/>
    <col min="11773" max="11773" width="37.7109375" style="48" customWidth="1"/>
    <col min="11774" max="11774" width="9.140625" style="48"/>
    <col min="11775" max="11775" width="12.85546875" style="48" customWidth="1"/>
    <col min="11776" max="11777" width="0" style="48" hidden="1" customWidth="1"/>
    <col min="11778" max="11778" width="18.28515625" style="48" customWidth="1"/>
    <col min="11779" max="11779" width="64.85546875" style="48" customWidth="1"/>
    <col min="11780" max="11783" width="9.140625" style="48"/>
    <col min="11784" max="11784" width="14.85546875" style="48" customWidth="1"/>
    <col min="11785" max="12028" width="9.140625" style="48"/>
    <col min="12029" max="12029" width="37.7109375" style="48" customWidth="1"/>
    <col min="12030" max="12030" width="9.140625" style="48"/>
    <col min="12031" max="12031" width="12.85546875" style="48" customWidth="1"/>
    <col min="12032" max="12033" width="0" style="48" hidden="1" customWidth="1"/>
    <col min="12034" max="12034" width="18.28515625" style="48" customWidth="1"/>
    <col min="12035" max="12035" width="64.85546875" style="48" customWidth="1"/>
    <col min="12036" max="12039" width="9.140625" style="48"/>
    <col min="12040" max="12040" width="14.85546875" style="48" customWidth="1"/>
    <col min="12041" max="12284" width="9.140625" style="48"/>
    <col min="12285" max="12285" width="37.7109375" style="48" customWidth="1"/>
    <col min="12286" max="12286" width="9.140625" style="48"/>
    <col min="12287" max="12287" width="12.85546875" style="48" customWidth="1"/>
    <col min="12288" max="12289" width="0" style="48" hidden="1" customWidth="1"/>
    <col min="12290" max="12290" width="18.28515625" style="48" customWidth="1"/>
    <col min="12291" max="12291" width="64.85546875" style="48" customWidth="1"/>
    <col min="12292" max="12295" width="9.140625" style="48"/>
    <col min="12296" max="12296" width="14.85546875" style="48" customWidth="1"/>
    <col min="12297" max="12540" width="9.140625" style="48"/>
    <col min="12541" max="12541" width="37.7109375" style="48" customWidth="1"/>
    <col min="12542" max="12542" width="9.140625" style="48"/>
    <col min="12543" max="12543" width="12.85546875" style="48" customWidth="1"/>
    <col min="12544" max="12545" width="0" style="48" hidden="1" customWidth="1"/>
    <col min="12546" max="12546" width="18.28515625" style="48" customWidth="1"/>
    <col min="12547" max="12547" width="64.85546875" style="48" customWidth="1"/>
    <col min="12548" max="12551" width="9.140625" style="48"/>
    <col min="12552" max="12552" width="14.85546875" style="48" customWidth="1"/>
    <col min="12553" max="12796" width="9.140625" style="48"/>
    <col min="12797" max="12797" width="37.7109375" style="48" customWidth="1"/>
    <col min="12798" max="12798" width="9.140625" style="48"/>
    <col min="12799" max="12799" width="12.85546875" style="48" customWidth="1"/>
    <col min="12800" max="12801" width="0" style="48" hidden="1" customWidth="1"/>
    <col min="12802" max="12802" width="18.28515625" style="48" customWidth="1"/>
    <col min="12803" max="12803" width="64.85546875" style="48" customWidth="1"/>
    <col min="12804" max="12807" width="9.140625" style="48"/>
    <col min="12808" max="12808" width="14.85546875" style="48" customWidth="1"/>
    <col min="12809" max="13052" width="9.140625" style="48"/>
    <col min="13053" max="13053" width="37.7109375" style="48" customWidth="1"/>
    <col min="13054" max="13054" width="9.140625" style="48"/>
    <col min="13055" max="13055" width="12.85546875" style="48" customWidth="1"/>
    <col min="13056" max="13057" width="0" style="48" hidden="1" customWidth="1"/>
    <col min="13058" max="13058" width="18.28515625" style="48" customWidth="1"/>
    <col min="13059" max="13059" width="64.85546875" style="48" customWidth="1"/>
    <col min="13060" max="13063" width="9.140625" style="48"/>
    <col min="13064" max="13064" width="14.85546875" style="48" customWidth="1"/>
    <col min="13065" max="13308" width="9.140625" style="48"/>
    <col min="13309" max="13309" width="37.7109375" style="48" customWidth="1"/>
    <col min="13310" max="13310" width="9.140625" style="48"/>
    <col min="13311" max="13311" width="12.85546875" style="48" customWidth="1"/>
    <col min="13312" max="13313" width="0" style="48" hidden="1" customWidth="1"/>
    <col min="13314" max="13314" width="18.28515625" style="48" customWidth="1"/>
    <col min="13315" max="13315" width="64.85546875" style="48" customWidth="1"/>
    <col min="13316" max="13319" width="9.140625" style="48"/>
    <col min="13320" max="13320" width="14.85546875" style="48" customWidth="1"/>
    <col min="13321" max="13564" width="9.140625" style="48"/>
    <col min="13565" max="13565" width="37.7109375" style="48" customWidth="1"/>
    <col min="13566" max="13566" width="9.140625" style="48"/>
    <col min="13567" max="13567" width="12.85546875" style="48" customWidth="1"/>
    <col min="13568" max="13569" width="0" style="48" hidden="1" customWidth="1"/>
    <col min="13570" max="13570" width="18.28515625" style="48" customWidth="1"/>
    <col min="13571" max="13571" width="64.85546875" style="48" customWidth="1"/>
    <col min="13572" max="13575" width="9.140625" style="48"/>
    <col min="13576" max="13576" width="14.85546875" style="48" customWidth="1"/>
    <col min="13577" max="13820" width="9.140625" style="48"/>
    <col min="13821" max="13821" width="37.7109375" style="48" customWidth="1"/>
    <col min="13822" max="13822" width="9.140625" style="48"/>
    <col min="13823" max="13823" width="12.85546875" style="48" customWidth="1"/>
    <col min="13824" max="13825" width="0" style="48" hidden="1" customWidth="1"/>
    <col min="13826" max="13826" width="18.28515625" style="48" customWidth="1"/>
    <col min="13827" max="13827" width="64.85546875" style="48" customWidth="1"/>
    <col min="13828" max="13831" width="9.140625" style="48"/>
    <col min="13832" max="13832" width="14.85546875" style="48" customWidth="1"/>
    <col min="13833" max="14076" width="9.140625" style="48"/>
    <col min="14077" max="14077" width="37.7109375" style="48" customWidth="1"/>
    <col min="14078" max="14078" width="9.140625" style="48"/>
    <col min="14079" max="14079" width="12.85546875" style="48" customWidth="1"/>
    <col min="14080" max="14081" width="0" style="48" hidden="1" customWidth="1"/>
    <col min="14082" max="14082" width="18.28515625" style="48" customWidth="1"/>
    <col min="14083" max="14083" width="64.85546875" style="48" customWidth="1"/>
    <col min="14084" max="14087" width="9.140625" style="48"/>
    <col min="14088" max="14088" width="14.85546875" style="48" customWidth="1"/>
    <col min="14089" max="14332" width="9.140625" style="48"/>
    <col min="14333" max="14333" width="37.7109375" style="48" customWidth="1"/>
    <col min="14334" max="14334" width="9.140625" style="48"/>
    <col min="14335" max="14335" width="12.85546875" style="48" customWidth="1"/>
    <col min="14336" max="14337" width="0" style="48" hidden="1" customWidth="1"/>
    <col min="14338" max="14338" width="18.28515625" style="48" customWidth="1"/>
    <col min="14339" max="14339" width="64.85546875" style="48" customWidth="1"/>
    <col min="14340" max="14343" width="9.140625" style="48"/>
    <col min="14344" max="14344" width="14.85546875" style="48" customWidth="1"/>
    <col min="14345" max="14588" width="9.140625" style="48"/>
    <col min="14589" max="14589" width="37.7109375" style="48" customWidth="1"/>
    <col min="14590" max="14590" width="9.140625" style="48"/>
    <col min="14591" max="14591" width="12.85546875" style="48" customWidth="1"/>
    <col min="14592" max="14593" width="0" style="48" hidden="1" customWidth="1"/>
    <col min="14594" max="14594" width="18.28515625" style="48" customWidth="1"/>
    <col min="14595" max="14595" width="64.85546875" style="48" customWidth="1"/>
    <col min="14596" max="14599" width="9.140625" style="48"/>
    <col min="14600" max="14600" width="14.85546875" style="48" customWidth="1"/>
    <col min="14601" max="14844" width="9.140625" style="48"/>
    <col min="14845" max="14845" width="37.7109375" style="48" customWidth="1"/>
    <col min="14846" max="14846" width="9.140625" style="48"/>
    <col min="14847" max="14847" width="12.85546875" style="48" customWidth="1"/>
    <col min="14848" max="14849" width="0" style="48" hidden="1" customWidth="1"/>
    <col min="14850" max="14850" width="18.28515625" style="48" customWidth="1"/>
    <col min="14851" max="14851" width="64.85546875" style="48" customWidth="1"/>
    <col min="14852" max="14855" width="9.140625" style="48"/>
    <col min="14856" max="14856" width="14.85546875" style="48" customWidth="1"/>
    <col min="14857" max="15100" width="9.140625" style="48"/>
    <col min="15101" max="15101" width="37.7109375" style="48" customWidth="1"/>
    <col min="15102" max="15102" width="9.140625" style="48"/>
    <col min="15103" max="15103" width="12.85546875" style="48" customWidth="1"/>
    <col min="15104" max="15105" width="0" style="48" hidden="1" customWidth="1"/>
    <col min="15106" max="15106" width="18.28515625" style="48" customWidth="1"/>
    <col min="15107" max="15107" width="64.85546875" style="48" customWidth="1"/>
    <col min="15108" max="15111" width="9.140625" style="48"/>
    <col min="15112" max="15112" width="14.85546875" style="48" customWidth="1"/>
    <col min="15113" max="15356" width="9.140625" style="48"/>
    <col min="15357" max="15357" width="37.7109375" style="48" customWidth="1"/>
    <col min="15358" max="15358" width="9.140625" style="48"/>
    <col min="15359" max="15359" width="12.85546875" style="48" customWidth="1"/>
    <col min="15360" max="15361" width="0" style="48" hidden="1" customWidth="1"/>
    <col min="15362" max="15362" width="18.28515625" style="48" customWidth="1"/>
    <col min="15363" max="15363" width="64.85546875" style="48" customWidth="1"/>
    <col min="15364" max="15367" width="9.140625" style="48"/>
    <col min="15368" max="15368" width="14.85546875" style="48" customWidth="1"/>
    <col min="15369" max="15612" width="9.140625" style="48"/>
    <col min="15613" max="15613" width="37.7109375" style="48" customWidth="1"/>
    <col min="15614" max="15614" width="9.140625" style="48"/>
    <col min="15615" max="15615" width="12.85546875" style="48" customWidth="1"/>
    <col min="15616" max="15617" width="0" style="48" hidden="1" customWidth="1"/>
    <col min="15618" max="15618" width="18.28515625" style="48" customWidth="1"/>
    <col min="15619" max="15619" width="64.85546875" style="48" customWidth="1"/>
    <col min="15620" max="15623" width="9.140625" style="48"/>
    <col min="15624" max="15624" width="14.85546875" style="48" customWidth="1"/>
    <col min="15625" max="15868" width="9.140625" style="48"/>
    <col min="15869" max="15869" width="37.7109375" style="48" customWidth="1"/>
    <col min="15870" max="15870" width="9.140625" style="48"/>
    <col min="15871" max="15871" width="12.85546875" style="48" customWidth="1"/>
    <col min="15872" max="15873" width="0" style="48" hidden="1" customWidth="1"/>
    <col min="15874" max="15874" width="18.28515625" style="48" customWidth="1"/>
    <col min="15875" max="15875" width="64.85546875" style="48" customWidth="1"/>
    <col min="15876" max="15879" width="9.140625" style="48"/>
    <col min="15880" max="15880" width="14.85546875" style="48" customWidth="1"/>
    <col min="15881" max="16124" width="9.140625" style="48"/>
    <col min="16125" max="16125" width="37.7109375" style="48" customWidth="1"/>
    <col min="16126" max="16126" width="9.140625" style="48"/>
    <col min="16127" max="16127" width="12.85546875" style="48" customWidth="1"/>
    <col min="16128" max="16129" width="0" style="48" hidden="1" customWidth="1"/>
    <col min="16130" max="16130" width="18.28515625" style="48" customWidth="1"/>
    <col min="16131" max="16131" width="64.85546875" style="48" customWidth="1"/>
    <col min="16132" max="16135" width="9.140625" style="48"/>
    <col min="16136" max="16136" width="14.85546875" style="48" customWidth="1"/>
    <col min="16137" max="16384" width="9.140625" style="48"/>
  </cols>
  <sheetData>
    <row r="1" spans="1:44" ht="18.75">
      <c r="L1" s="35" t="s">
        <v>68</v>
      </c>
    </row>
    <row r="2" spans="1:44" ht="18.75">
      <c r="L2" s="14" t="s">
        <v>9</v>
      </c>
    </row>
    <row r="3" spans="1:44" ht="18.75">
      <c r="L3" s="14" t="s">
        <v>67</v>
      </c>
    </row>
    <row r="4" spans="1:44" ht="18.75">
      <c r="K4" s="14"/>
    </row>
    <row r="5" spans="1:44">
      <c r="A5" s="445" t="str">
        <f>'1. паспорт местоположение'!A5:C5</f>
        <v>Год раскрытия информации: 2020 год</v>
      </c>
      <c r="B5" s="445"/>
      <c r="C5" s="445"/>
      <c r="D5" s="445"/>
      <c r="E5" s="445"/>
      <c r="F5" s="445"/>
      <c r="G5" s="445"/>
      <c r="H5" s="445"/>
      <c r="I5" s="445"/>
      <c r="J5" s="445"/>
      <c r="K5" s="445"/>
      <c r="L5" s="445"/>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row>
    <row r="6" spans="1:44" ht="18.75">
      <c r="K6" s="14"/>
    </row>
    <row r="7" spans="1:44" ht="18.75">
      <c r="A7" s="449" t="s">
        <v>8</v>
      </c>
      <c r="B7" s="449"/>
      <c r="C7" s="449"/>
      <c r="D7" s="449"/>
      <c r="E7" s="449"/>
      <c r="F7" s="449"/>
      <c r="G7" s="449"/>
      <c r="H7" s="449"/>
      <c r="I7" s="449"/>
      <c r="J7" s="449"/>
      <c r="K7" s="449"/>
      <c r="L7" s="449"/>
    </row>
    <row r="8" spans="1:44" ht="18.75">
      <c r="A8" s="449"/>
      <c r="B8" s="449"/>
      <c r="C8" s="449"/>
      <c r="D8" s="449"/>
      <c r="E8" s="449"/>
      <c r="F8" s="449"/>
      <c r="G8" s="449"/>
      <c r="H8" s="449"/>
      <c r="I8" s="449"/>
      <c r="J8" s="449"/>
      <c r="K8" s="449"/>
      <c r="L8" s="449"/>
    </row>
    <row r="9" spans="1:44" ht="18.75">
      <c r="A9" s="448" t="str">
        <f>'1. паспорт местоположение'!A9:C9</f>
        <v>АО "Крымэнерго"</v>
      </c>
      <c r="B9" s="448"/>
      <c r="C9" s="448"/>
      <c r="D9" s="448"/>
      <c r="E9" s="448"/>
      <c r="F9" s="448"/>
      <c r="G9" s="448"/>
      <c r="H9" s="448"/>
      <c r="I9" s="448"/>
      <c r="J9" s="448"/>
      <c r="K9" s="448"/>
      <c r="L9" s="448"/>
    </row>
    <row r="10" spans="1:44">
      <c r="A10" s="446" t="s">
        <v>7</v>
      </c>
      <c r="B10" s="446"/>
      <c r="C10" s="446"/>
      <c r="D10" s="446"/>
      <c r="E10" s="446"/>
      <c r="F10" s="446"/>
      <c r="G10" s="446"/>
      <c r="H10" s="446"/>
      <c r="I10" s="446"/>
      <c r="J10" s="446"/>
      <c r="K10" s="446"/>
      <c r="L10" s="446"/>
    </row>
    <row r="11" spans="1:44" ht="18.75">
      <c r="A11" s="449"/>
      <c r="B11" s="449"/>
      <c r="C11" s="449"/>
      <c r="D11" s="449"/>
      <c r="E11" s="449"/>
      <c r="F11" s="449"/>
      <c r="G11" s="449"/>
      <c r="H11" s="449"/>
      <c r="I11" s="449"/>
      <c r="J11" s="449"/>
      <c r="K11" s="449"/>
      <c r="L11" s="449"/>
    </row>
    <row r="12" spans="1:44" ht="18.75">
      <c r="A12" s="448" t="str">
        <f>'1. паспорт местоположение'!A12:C12</f>
        <v>K_1101016</v>
      </c>
      <c r="B12" s="448"/>
      <c r="C12" s="448"/>
      <c r="D12" s="448"/>
      <c r="E12" s="448"/>
      <c r="F12" s="448"/>
      <c r="G12" s="448"/>
      <c r="H12" s="448"/>
      <c r="I12" s="448"/>
      <c r="J12" s="448"/>
      <c r="K12" s="448"/>
      <c r="L12" s="448"/>
    </row>
    <row r="13" spans="1:44">
      <c r="A13" s="446" t="s">
        <v>6</v>
      </c>
      <c r="B13" s="446"/>
      <c r="C13" s="446"/>
      <c r="D13" s="446"/>
      <c r="E13" s="446"/>
      <c r="F13" s="446"/>
      <c r="G13" s="446"/>
      <c r="H13" s="446"/>
      <c r="I13" s="446"/>
      <c r="J13" s="446"/>
      <c r="K13" s="446"/>
      <c r="L13" s="446"/>
    </row>
    <row r="14" spans="1:44" ht="18.75">
      <c r="A14" s="453"/>
      <c r="B14" s="453"/>
      <c r="C14" s="453"/>
      <c r="D14" s="453"/>
      <c r="E14" s="453"/>
      <c r="F14" s="453"/>
      <c r="G14" s="453"/>
      <c r="H14" s="453"/>
      <c r="I14" s="453"/>
      <c r="J14" s="453"/>
      <c r="K14" s="453"/>
      <c r="L14" s="453"/>
    </row>
    <row r="15" spans="1:44" ht="18.75">
      <c r="A15" s="448" t="str">
        <f>'1. паспорт местоположение'!A15:C15</f>
        <v>Реконструкция  АБ на ПС 110 кВ "Массандра"</v>
      </c>
      <c r="B15" s="448"/>
      <c r="C15" s="448"/>
      <c r="D15" s="448"/>
      <c r="E15" s="448"/>
      <c r="F15" s="448"/>
      <c r="G15" s="448"/>
      <c r="H15" s="448"/>
      <c r="I15" s="448"/>
      <c r="J15" s="448"/>
      <c r="K15" s="448"/>
      <c r="L15" s="448"/>
    </row>
    <row r="16" spans="1:44">
      <c r="A16" s="446" t="s">
        <v>5</v>
      </c>
      <c r="B16" s="446"/>
      <c r="C16" s="446"/>
      <c r="D16" s="446"/>
      <c r="E16" s="446"/>
      <c r="F16" s="446"/>
      <c r="G16" s="446"/>
      <c r="H16" s="446"/>
      <c r="I16" s="446"/>
      <c r="J16" s="446"/>
      <c r="K16" s="446"/>
      <c r="L16" s="446"/>
    </row>
    <row r="17" spans="1:12" ht="15.75" customHeight="1">
      <c r="L17" s="71"/>
    </row>
    <row r="18" spans="1:12">
      <c r="K18" s="70"/>
    </row>
    <row r="19" spans="1:12" ht="15.75" customHeight="1">
      <c r="A19" s="516" t="s">
        <v>395</v>
      </c>
      <c r="B19" s="516"/>
      <c r="C19" s="516"/>
      <c r="D19" s="516"/>
      <c r="E19" s="516"/>
      <c r="F19" s="516"/>
      <c r="G19" s="516"/>
      <c r="H19" s="516"/>
      <c r="I19" s="516"/>
      <c r="J19" s="516"/>
      <c r="K19" s="516"/>
      <c r="L19" s="516"/>
    </row>
    <row r="20" spans="1:12">
      <c r="A20" s="52"/>
      <c r="B20" s="52"/>
      <c r="C20" s="69"/>
      <c r="D20" s="69"/>
      <c r="E20" s="69"/>
      <c r="F20" s="69"/>
      <c r="G20" s="69"/>
      <c r="H20" s="69"/>
      <c r="I20" s="69"/>
      <c r="J20" s="69"/>
      <c r="K20" s="69"/>
      <c r="L20" s="69"/>
    </row>
    <row r="21" spans="1:12" ht="28.5" customHeight="1">
      <c r="A21" s="505" t="s">
        <v>208</v>
      </c>
      <c r="B21" s="506" t="s">
        <v>207</v>
      </c>
      <c r="C21" s="512" t="s">
        <v>332</v>
      </c>
      <c r="D21" s="512"/>
      <c r="E21" s="512"/>
      <c r="F21" s="512"/>
      <c r="G21" s="512"/>
      <c r="H21" s="512"/>
      <c r="I21" s="507" t="s">
        <v>206</v>
      </c>
      <c r="J21" s="509" t="s">
        <v>334</v>
      </c>
      <c r="K21" s="505" t="s">
        <v>205</v>
      </c>
      <c r="L21" s="508" t="s">
        <v>333</v>
      </c>
    </row>
    <row r="22" spans="1:12" ht="58.5" customHeight="1">
      <c r="A22" s="505"/>
      <c r="B22" s="506"/>
      <c r="C22" s="513" t="s">
        <v>3</v>
      </c>
      <c r="D22" s="513"/>
      <c r="E22" s="95"/>
      <c r="F22" s="96"/>
      <c r="G22" s="514" t="s">
        <v>2</v>
      </c>
      <c r="H22" s="515"/>
      <c r="I22" s="507"/>
      <c r="J22" s="510"/>
      <c r="K22" s="505"/>
      <c r="L22" s="508"/>
    </row>
    <row r="23" spans="1:12">
      <c r="A23" s="505"/>
      <c r="B23" s="506"/>
      <c r="C23" s="68" t="s">
        <v>204</v>
      </c>
      <c r="D23" s="68" t="s">
        <v>203</v>
      </c>
      <c r="E23" s="68" t="s">
        <v>204</v>
      </c>
      <c r="F23" s="68" t="s">
        <v>203</v>
      </c>
      <c r="G23" s="68" t="s">
        <v>204</v>
      </c>
      <c r="H23" s="68" t="s">
        <v>203</v>
      </c>
      <c r="I23" s="507"/>
      <c r="J23" s="511"/>
      <c r="K23" s="505"/>
      <c r="L23" s="508"/>
    </row>
    <row r="24" spans="1:12" ht="18.75">
      <c r="A24" s="59">
        <v>1</v>
      </c>
      <c r="B24" s="130">
        <v>2</v>
      </c>
      <c r="C24" s="68">
        <v>3</v>
      </c>
      <c r="D24" s="68">
        <v>4</v>
      </c>
      <c r="E24" s="68">
        <v>5</v>
      </c>
      <c r="F24" s="68">
        <v>6</v>
      </c>
      <c r="G24" s="68">
        <v>7</v>
      </c>
      <c r="H24" s="68">
        <v>8</v>
      </c>
      <c r="I24" s="68">
        <v>9</v>
      </c>
      <c r="J24" s="68">
        <v>10</v>
      </c>
      <c r="K24" s="68">
        <v>11</v>
      </c>
      <c r="L24" s="68">
        <v>12</v>
      </c>
    </row>
    <row r="25" spans="1:12" ht="30" customHeight="1">
      <c r="A25" s="181">
        <v>1</v>
      </c>
      <c r="B25" s="182" t="s">
        <v>202</v>
      </c>
      <c r="C25" s="275"/>
      <c r="D25" s="276"/>
      <c r="E25" s="276"/>
      <c r="F25" s="276"/>
      <c r="G25" s="276"/>
      <c r="H25" s="276"/>
      <c r="I25" s="276"/>
      <c r="J25" s="276"/>
      <c r="K25" s="183"/>
      <c r="L25" s="184"/>
    </row>
    <row r="26" spans="1:12" ht="33" customHeight="1">
      <c r="A26" s="66" t="s">
        <v>201</v>
      </c>
      <c r="B26" s="131" t="s">
        <v>339</v>
      </c>
      <c r="C26" s="288"/>
      <c r="D26" s="426"/>
      <c r="E26" s="277"/>
      <c r="F26" s="277"/>
      <c r="G26" s="277"/>
      <c r="H26" s="277"/>
      <c r="I26" s="277"/>
      <c r="J26" s="277"/>
      <c r="K26" s="64"/>
      <c r="L26" s="64"/>
    </row>
    <row r="27" spans="1:12" s="55" customFormat="1" ht="39" customHeight="1">
      <c r="A27" s="66" t="s">
        <v>200</v>
      </c>
      <c r="B27" s="131" t="s">
        <v>341</v>
      </c>
      <c r="C27" s="288"/>
      <c r="D27" s="426"/>
      <c r="E27" s="277"/>
      <c r="F27" s="277"/>
      <c r="G27" s="277"/>
      <c r="H27" s="277"/>
      <c r="I27" s="277"/>
      <c r="J27" s="277"/>
      <c r="K27" s="64"/>
      <c r="L27" s="64"/>
    </row>
    <row r="28" spans="1:12" s="55" customFormat="1" ht="46.5" customHeight="1">
      <c r="A28" s="66" t="s">
        <v>340</v>
      </c>
      <c r="B28" s="131" t="s">
        <v>345</v>
      </c>
      <c r="C28" s="65"/>
      <c r="D28" s="277"/>
      <c r="E28" s="277"/>
      <c r="F28" s="277"/>
      <c r="G28" s="277"/>
      <c r="H28" s="277"/>
      <c r="I28" s="277"/>
      <c r="J28" s="277"/>
      <c r="K28" s="64"/>
      <c r="L28" s="64"/>
    </row>
    <row r="29" spans="1:12" s="55" customFormat="1" ht="39" customHeight="1">
      <c r="A29" s="66" t="s">
        <v>199</v>
      </c>
      <c r="B29" s="131" t="s">
        <v>344</v>
      </c>
      <c r="C29" s="65"/>
      <c r="D29" s="277"/>
      <c r="E29" s="277"/>
      <c r="F29" s="277"/>
      <c r="G29" s="277"/>
      <c r="H29" s="277"/>
      <c r="I29" s="277"/>
      <c r="J29" s="277"/>
      <c r="K29" s="64"/>
      <c r="L29" s="64"/>
    </row>
    <row r="30" spans="1:12" s="55" customFormat="1" ht="42" customHeight="1">
      <c r="A30" s="66" t="s">
        <v>198</v>
      </c>
      <c r="B30" s="131" t="s">
        <v>346</v>
      </c>
      <c r="C30" s="65"/>
      <c r="D30" s="277"/>
      <c r="E30" s="277"/>
      <c r="F30" s="277"/>
      <c r="G30" s="277"/>
      <c r="H30" s="277"/>
      <c r="I30" s="277"/>
      <c r="J30" s="277"/>
      <c r="K30" s="64"/>
      <c r="L30" s="64"/>
    </row>
    <row r="31" spans="1:12" s="55" customFormat="1" ht="37.5" customHeight="1">
      <c r="A31" s="266" t="s">
        <v>197</v>
      </c>
      <c r="B31" s="267" t="s">
        <v>342</v>
      </c>
      <c r="C31" s="274">
        <v>44228</v>
      </c>
      <c r="D31" s="274">
        <f>C31+45</f>
        <v>44273</v>
      </c>
      <c r="E31" s="278"/>
      <c r="F31" s="278"/>
      <c r="G31" s="278"/>
      <c r="H31" s="278"/>
      <c r="I31" s="278"/>
      <c r="J31" s="278"/>
      <c r="K31" s="268"/>
      <c r="L31" s="268"/>
    </row>
    <row r="32" spans="1:12" s="269" customFormat="1" ht="33" customHeight="1">
      <c r="A32" s="266" t="s">
        <v>195</v>
      </c>
      <c r="B32" s="267" t="s">
        <v>347</v>
      </c>
      <c r="C32" s="274">
        <f>D31</f>
        <v>44273</v>
      </c>
      <c r="D32" s="274">
        <f>C32+30</f>
        <v>44303</v>
      </c>
      <c r="E32" s="278"/>
      <c r="F32" s="278"/>
      <c r="G32" s="278"/>
      <c r="H32" s="278"/>
      <c r="I32" s="278"/>
      <c r="J32" s="278"/>
      <c r="K32" s="268"/>
      <c r="L32" s="268"/>
    </row>
    <row r="33" spans="1:12" s="269" customFormat="1" ht="37.5" customHeight="1">
      <c r="A33" s="266" t="s">
        <v>357</v>
      </c>
      <c r="B33" s="267" t="s">
        <v>276</v>
      </c>
      <c r="C33" s="274"/>
      <c r="D33" s="274"/>
      <c r="E33" s="278"/>
      <c r="F33" s="278"/>
      <c r="G33" s="278"/>
      <c r="H33" s="278"/>
      <c r="I33" s="278"/>
      <c r="J33" s="278"/>
      <c r="K33" s="268"/>
      <c r="L33" s="268"/>
    </row>
    <row r="34" spans="1:12" s="55" customFormat="1" ht="47.25" customHeight="1">
      <c r="A34" s="66" t="s">
        <v>358</v>
      </c>
      <c r="B34" s="132" t="s">
        <v>351</v>
      </c>
      <c r="C34" s="65"/>
      <c r="D34" s="277"/>
      <c r="E34" s="277"/>
      <c r="F34" s="277"/>
      <c r="G34" s="277"/>
      <c r="H34" s="277"/>
      <c r="I34" s="277"/>
      <c r="J34" s="277"/>
      <c r="K34" s="67"/>
      <c r="L34" s="64"/>
    </row>
    <row r="35" spans="1:12" s="269" customFormat="1" ht="32.25" customHeight="1">
      <c r="A35" s="266" t="s">
        <v>359</v>
      </c>
      <c r="B35" s="267" t="s">
        <v>196</v>
      </c>
      <c r="C35" s="274">
        <f>D32</f>
        <v>44303</v>
      </c>
      <c r="D35" s="274">
        <f>C35+15</f>
        <v>44318</v>
      </c>
      <c r="E35" s="278"/>
      <c r="F35" s="278"/>
      <c r="G35" s="278"/>
      <c r="H35" s="278"/>
      <c r="I35" s="278"/>
      <c r="J35" s="278"/>
      <c r="K35" s="271"/>
      <c r="L35" s="268"/>
    </row>
    <row r="36" spans="1:12" s="270" customFormat="1" ht="37.5" customHeight="1">
      <c r="A36" s="266" t="s">
        <v>360</v>
      </c>
      <c r="B36" s="267" t="s">
        <v>343</v>
      </c>
      <c r="C36" s="274"/>
      <c r="D36" s="286"/>
      <c r="E36" s="279"/>
      <c r="F36" s="280"/>
      <c r="G36" s="280"/>
      <c r="H36" s="280"/>
      <c r="I36" s="281"/>
      <c r="J36" s="281"/>
      <c r="K36" s="268"/>
      <c r="L36" s="268"/>
    </row>
    <row r="37" spans="1:12" s="270" customFormat="1" ht="36.75" customHeight="1">
      <c r="A37" s="266" t="s">
        <v>361</v>
      </c>
      <c r="B37" s="267" t="s">
        <v>194</v>
      </c>
      <c r="C37" s="274">
        <f>D32</f>
        <v>44303</v>
      </c>
      <c r="D37" s="286">
        <f>C37+10</f>
        <v>44313</v>
      </c>
      <c r="E37" s="279"/>
      <c r="F37" s="280"/>
      <c r="G37" s="280"/>
      <c r="H37" s="280"/>
      <c r="I37" s="281"/>
      <c r="J37" s="281"/>
      <c r="K37" s="268"/>
      <c r="L37" s="268"/>
    </row>
    <row r="38" spans="1:12" ht="32.25" customHeight="1">
      <c r="A38" s="181" t="s">
        <v>362</v>
      </c>
      <c r="B38" s="182" t="s">
        <v>193</v>
      </c>
      <c r="C38" s="185"/>
      <c r="D38" s="282"/>
      <c r="E38" s="282"/>
      <c r="F38" s="282"/>
      <c r="G38" s="282"/>
      <c r="H38" s="282"/>
      <c r="I38" s="282"/>
      <c r="J38" s="282"/>
      <c r="K38" s="183"/>
      <c r="L38" s="183"/>
    </row>
    <row r="39" spans="1:12" ht="47.25" customHeight="1">
      <c r="A39" s="266">
        <v>2</v>
      </c>
      <c r="B39" s="267" t="s">
        <v>348</v>
      </c>
      <c r="C39" s="274">
        <f>D37+30</f>
        <v>44343</v>
      </c>
      <c r="D39" s="286">
        <f>C39+45</f>
        <v>44388</v>
      </c>
      <c r="E39" s="283"/>
      <c r="F39" s="283"/>
      <c r="G39" s="283"/>
      <c r="H39" s="283"/>
      <c r="I39" s="283"/>
      <c r="J39" s="283"/>
      <c r="K39" s="268"/>
      <c r="L39" s="268"/>
    </row>
    <row r="40" spans="1:12" ht="33.75" customHeight="1">
      <c r="A40" s="66" t="s">
        <v>192</v>
      </c>
      <c r="B40" s="132" t="s">
        <v>350</v>
      </c>
      <c r="C40" s="65"/>
      <c r="D40" s="284"/>
      <c r="E40" s="284"/>
      <c r="F40" s="284"/>
      <c r="G40" s="284"/>
      <c r="H40" s="284"/>
      <c r="I40" s="284"/>
      <c r="J40" s="284"/>
      <c r="K40" s="64"/>
      <c r="L40" s="64"/>
    </row>
    <row r="41" spans="1:12" ht="33" customHeight="1">
      <c r="A41" s="266" t="s">
        <v>191</v>
      </c>
      <c r="B41" s="272" t="s">
        <v>425</v>
      </c>
      <c r="C41" s="274">
        <f>D39</f>
        <v>44388</v>
      </c>
      <c r="D41" s="287">
        <f>C41+60</f>
        <v>44448</v>
      </c>
      <c r="E41" s="283"/>
      <c r="F41" s="283"/>
      <c r="G41" s="283"/>
      <c r="H41" s="283"/>
      <c r="I41" s="283"/>
      <c r="J41" s="283"/>
      <c r="K41" s="268"/>
      <c r="L41" s="268"/>
    </row>
    <row r="42" spans="1:12" ht="36" customHeight="1">
      <c r="A42" s="66">
        <v>3</v>
      </c>
      <c r="B42" s="132" t="s">
        <v>349</v>
      </c>
      <c r="C42" s="285"/>
      <c r="D42" s="284"/>
      <c r="E42" s="284"/>
      <c r="F42" s="284"/>
      <c r="G42" s="284"/>
      <c r="H42" s="284"/>
      <c r="I42" s="284"/>
      <c r="J42" s="284"/>
      <c r="K42" s="64"/>
      <c r="L42" s="64"/>
    </row>
    <row r="43" spans="1:12" ht="34.5" customHeight="1">
      <c r="A43" s="66" t="s">
        <v>190</v>
      </c>
      <c r="B43" s="132" t="s">
        <v>188</v>
      </c>
      <c r="C43" s="65"/>
      <c r="D43" s="284"/>
      <c r="E43" s="284"/>
      <c r="F43" s="284"/>
      <c r="G43" s="284"/>
      <c r="H43" s="284"/>
      <c r="I43" s="284"/>
      <c r="J43" s="284"/>
      <c r="K43" s="64"/>
      <c r="L43" s="64"/>
    </row>
    <row r="44" spans="1:12" ht="24.75" customHeight="1">
      <c r="A44" s="66" t="s">
        <v>189</v>
      </c>
      <c r="B44" s="132" t="s">
        <v>186</v>
      </c>
      <c r="C44" s="65"/>
      <c r="D44" s="284"/>
      <c r="E44" s="284"/>
      <c r="F44" s="284"/>
      <c r="G44" s="284"/>
      <c r="H44" s="284"/>
      <c r="I44" s="284"/>
      <c r="J44" s="284"/>
      <c r="K44" s="64"/>
      <c r="L44" s="64"/>
    </row>
    <row r="45" spans="1:12" ht="51" customHeight="1">
      <c r="A45" s="66" t="s">
        <v>187</v>
      </c>
      <c r="B45" s="132" t="s">
        <v>353</v>
      </c>
      <c r="C45" s="65"/>
      <c r="D45" s="284"/>
      <c r="E45" s="284"/>
      <c r="F45" s="284"/>
      <c r="G45" s="284"/>
      <c r="H45" s="284"/>
      <c r="I45" s="284"/>
      <c r="J45" s="284"/>
      <c r="K45" s="64"/>
      <c r="L45" s="64"/>
    </row>
    <row r="46" spans="1:12" ht="92.25" customHeight="1">
      <c r="A46" s="66" t="s">
        <v>185</v>
      </c>
      <c r="B46" s="132" t="s">
        <v>352</v>
      </c>
      <c r="C46" s="65"/>
      <c r="D46" s="284"/>
      <c r="E46" s="284"/>
      <c r="F46" s="284"/>
      <c r="G46" s="284"/>
      <c r="H46" s="284"/>
      <c r="I46" s="284"/>
      <c r="J46" s="284"/>
      <c r="K46" s="64"/>
      <c r="L46" s="64"/>
    </row>
    <row r="47" spans="1:12" ht="30.75" customHeight="1">
      <c r="A47" s="66" t="s">
        <v>183</v>
      </c>
      <c r="B47" s="132" t="s">
        <v>184</v>
      </c>
      <c r="C47" s="288"/>
      <c r="D47" s="289"/>
      <c r="E47" s="284"/>
      <c r="F47" s="284"/>
      <c r="G47" s="284"/>
      <c r="H47" s="284"/>
      <c r="I47" s="284"/>
      <c r="J47" s="284"/>
      <c r="K47" s="64"/>
      <c r="L47" s="64"/>
    </row>
    <row r="48" spans="1:12" ht="37.5" customHeight="1">
      <c r="A48" s="266" t="s">
        <v>363</v>
      </c>
      <c r="B48" s="272" t="s">
        <v>182</v>
      </c>
      <c r="C48" s="274">
        <f>D41</f>
        <v>44448</v>
      </c>
      <c r="D48" s="287">
        <f>C48+20</f>
        <v>44468</v>
      </c>
      <c r="E48" s="283"/>
      <c r="F48" s="283"/>
      <c r="G48" s="283"/>
      <c r="H48" s="283"/>
      <c r="I48" s="283"/>
      <c r="J48" s="283"/>
      <c r="K48" s="268"/>
      <c r="L48" s="268"/>
    </row>
    <row r="49" spans="1:12" ht="34.5" customHeight="1">
      <c r="A49" s="66">
        <v>4</v>
      </c>
      <c r="B49" s="132" t="s">
        <v>180</v>
      </c>
      <c r="C49" s="285"/>
      <c r="D49" s="284"/>
      <c r="E49" s="284"/>
      <c r="F49" s="284"/>
      <c r="G49" s="284"/>
      <c r="H49" s="284"/>
      <c r="I49" s="284"/>
      <c r="J49" s="284"/>
      <c r="K49" s="64"/>
      <c r="L49" s="64"/>
    </row>
    <row r="50" spans="1:12" ht="60" customHeight="1">
      <c r="A50" s="266" t="s">
        <v>181</v>
      </c>
      <c r="B50" s="267" t="s">
        <v>481</v>
      </c>
      <c r="C50" s="274"/>
      <c r="D50" s="287"/>
      <c r="E50" s="283"/>
      <c r="F50" s="283"/>
      <c r="G50" s="283"/>
      <c r="H50" s="283"/>
      <c r="I50" s="283"/>
      <c r="J50" s="283"/>
      <c r="K50" s="268"/>
      <c r="L50" s="268"/>
    </row>
    <row r="51" spans="1:12" ht="44.25" customHeight="1">
      <c r="A51" s="266" t="s">
        <v>179</v>
      </c>
      <c r="B51" s="267" t="s">
        <v>354</v>
      </c>
      <c r="C51" s="274"/>
      <c r="D51" s="287"/>
      <c r="E51" s="283"/>
      <c r="F51" s="283"/>
      <c r="G51" s="283"/>
      <c r="H51" s="283"/>
      <c r="I51" s="283"/>
      <c r="J51" s="283"/>
      <c r="K51" s="268"/>
      <c r="L51" s="268"/>
    </row>
    <row r="52" spans="1:12" ht="42" customHeight="1">
      <c r="A52" s="266" t="s">
        <v>177</v>
      </c>
      <c r="B52" s="267" t="s">
        <v>178</v>
      </c>
      <c r="C52" s="274"/>
      <c r="D52" s="287"/>
      <c r="E52" s="283"/>
      <c r="F52" s="283"/>
      <c r="G52" s="283"/>
      <c r="H52" s="283"/>
      <c r="I52" s="283"/>
      <c r="J52" s="283"/>
      <c r="K52" s="268"/>
      <c r="L52" s="268"/>
    </row>
    <row r="53" spans="1:12" ht="40.5" customHeight="1">
      <c r="A53" s="266" t="s">
        <v>175</v>
      </c>
      <c r="B53" s="273" t="s">
        <v>355</v>
      </c>
      <c r="C53" s="274">
        <f>D48</f>
        <v>44468</v>
      </c>
      <c r="D53" s="287">
        <f>C53+30</f>
        <v>44498</v>
      </c>
      <c r="E53" s="283"/>
      <c r="F53" s="283"/>
      <c r="G53" s="283"/>
      <c r="H53" s="283"/>
      <c r="I53" s="283"/>
      <c r="J53" s="283"/>
      <c r="K53" s="268"/>
      <c r="L53" s="268"/>
    </row>
    <row r="54" spans="1:12" ht="37.5" customHeight="1">
      <c r="A54" s="266" t="s">
        <v>356</v>
      </c>
      <c r="B54" s="267" t="s">
        <v>176</v>
      </c>
      <c r="C54" s="274"/>
      <c r="D54" s="287"/>
      <c r="E54" s="283"/>
      <c r="F54" s="283"/>
      <c r="G54" s="283"/>
      <c r="H54" s="283"/>
      <c r="I54" s="283"/>
      <c r="J54" s="283"/>
      <c r="K54" s="268"/>
      <c r="L54" s="268"/>
    </row>
  </sheetData>
  <mergeCells count="21">
    <mergeCell ref="A14:L14"/>
    <mergeCell ref="A19:L19"/>
    <mergeCell ref="A5:L5"/>
    <mergeCell ref="A7:L7"/>
    <mergeCell ref="A9:L9"/>
    <mergeCell ref="A10:L10"/>
    <mergeCell ref="A12:L12"/>
    <mergeCell ref="A13:L13"/>
    <mergeCell ref="A8:L8"/>
    <mergeCell ref="A11:L11"/>
    <mergeCell ref="A15:L15"/>
    <mergeCell ref="A16:L16"/>
    <mergeCell ref="A21:A23"/>
    <mergeCell ref="B21:B23"/>
    <mergeCell ref="I21:I23"/>
    <mergeCell ref="K21:K23"/>
    <mergeCell ref="L21:L23"/>
    <mergeCell ref="J21:J23"/>
    <mergeCell ref="C21:H21"/>
    <mergeCell ref="C22:D22"/>
    <mergeCell ref="G22:H22"/>
  </mergeCells>
  <pageMargins left="0" right="0" top="0" bottom="0" header="0" footer="0"/>
  <pageSetup paperSize="9" scale="34" fitToHeight="3"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15</vt:i4>
      </vt:variant>
    </vt:vector>
  </HeadingPairs>
  <TitlesOfParts>
    <vt:vector size="27" baseType="lpstr">
      <vt:lpstr>1. паспорт местоположение</vt:lpstr>
      <vt:lpstr>2. паспорт  ТП</vt:lpstr>
      <vt:lpstr>3.1. паспорт Техсостояние ПС</vt:lpstr>
      <vt:lpstr>3.2 паспорт Техсостояние ЛЭП</vt:lpstr>
      <vt:lpstr>3.3 паспорт описание</vt:lpstr>
      <vt:lpstr>3.4. Паспорт надежность </vt:lpstr>
      <vt:lpstr>4. паспортбюджет</vt:lpstr>
      <vt:lpstr>5. анализ эконом эфф </vt:lpstr>
      <vt:lpstr>6.1. Паспорт сетевой график</vt:lpstr>
      <vt:lpstr>6.2. Паспорт фин осв ввод</vt:lpstr>
      <vt:lpstr>7. Паспорт отчет о закупке</vt:lpstr>
      <vt:lpstr>8. Общие сведения</vt:lpstr>
      <vt:lpstr>'1. паспорт местоположение'!Заголовки_для_печати</vt:lpstr>
      <vt:lpstr>'2. паспорт  ТП'!Заголовки_для_печати</vt:lpstr>
      <vt:lpstr>'3.3 паспорт описание'!Заголовки_для_печати</vt:lpstr>
      <vt:lpstr>'4. паспортбюджет'!Заголовки_для_печати</vt:lpstr>
      <vt:lpstr>'1. паспорт местоположение'!Область_печати</vt:lpstr>
      <vt:lpstr>'2. паспорт  ТП'!Область_печати</vt:lpstr>
      <vt:lpstr>'3.1. паспорт Техсостояние ПС'!Область_печати</vt:lpstr>
      <vt:lpstr>'3.2 паспорт Техсостояние ЛЭП'!Область_печати</vt:lpstr>
      <vt:lpstr>'3.3 паспорт описание'!Область_печати</vt:lpstr>
      <vt:lpstr>'3.4. Паспорт надежность '!Область_печати</vt:lpstr>
      <vt:lpstr>'4. паспортбюджет'!Область_печати</vt:lpstr>
      <vt:lpstr>'5. анализ эконом эфф '!Область_печати</vt:lpstr>
      <vt:lpstr>'6.1. Паспорт сетевой график'!Область_печати</vt:lpstr>
      <vt:lpstr>'6.2. Паспорт фин осв ввод'!Область_печати</vt:lpstr>
      <vt:lpstr>'7. Паспорт отчет о закупке'!Область_печати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Антимонов Максим Сергеевич</dc:creator>
  <cp:lastModifiedBy>Лазебный Т.Г.</cp:lastModifiedBy>
  <cp:lastPrinted>2020-05-18T12:26:06Z</cp:lastPrinted>
  <dcterms:created xsi:type="dcterms:W3CDTF">2015-08-16T15:31:05Z</dcterms:created>
  <dcterms:modified xsi:type="dcterms:W3CDTF">2020-06-18T06:00:19Z</dcterms:modified>
</cp:coreProperties>
</file>